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Stavební úpravy ..." sheetId="2" r:id="rId2"/>
    <sheet name="SO 401 - Veřejné osvětlení" sheetId="3" r:id="rId3"/>
    <sheet name="SO 801 - Sadové úpravy a ..." sheetId="4" r:id="rId4"/>
    <sheet name="VRN - Vedlejší rozpočtové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101 - Stavební úpravy ...'!$C$89:$K$534</definedName>
    <definedName name="_xlnm.Print_Area" localSheetId="1">'SO 101 - Stavební úpravy ...'!$C$4:$J$39,'SO 101 - Stavební úpravy ...'!$C$45:$J$71,'SO 101 - Stavební úpravy ...'!$C$77:$K$534</definedName>
    <definedName name="_xlnm.Print_Titles" localSheetId="1">'SO 101 - Stavební úpravy ...'!$89:$89</definedName>
    <definedName name="_xlnm._FilterDatabase" localSheetId="2" hidden="1">'SO 401 - Veřejné osvětlení'!$C$83:$K$174</definedName>
    <definedName name="_xlnm.Print_Area" localSheetId="2">'SO 401 - Veřejné osvětlení'!$C$4:$J$39,'SO 401 - Veřejné osvětlení'!$C$45:$J$65,'SO 401 - Veřejné osvětlení'!$C$71:$K$174</definedName>
    <definedName name="_xlnm.Print_Titles" localSheetId="2">'SO 401 - Veřejné osvětlení'!$83:$83</definedName>
    <definedName name="_xlnm._FilterDatabase" localSheetId="3" hidden="1">'SO 801 - Sadové úpravy a ...'!$C$81:$K$128</definedName>
    <definedName name="_xlnm.Print_Area" localSheetId="3">'SO 801 - Sadové úpravy a ...'!$C$4:$J$39,'SO 801 - Sadové úpravy a ...'!$C$45:$J$63,'SO 801 - Sadové úpravy a ...'!$C$69:$K$128</definedName>
    <definedName name="_xlnm.Print_Titles" localSheetId="3">'SO 801 - Sadové úpravy a ...'!$81:$81</definedName>
    <definedName name="_xlnm._FilterDatabase" localSheetId="4" hidden="1">'VRN - Vedlejší rozpočtové...'!$C$82:$K$94</definedName>
    <definedName name="_xlnm.Print_Area" localSheetId="4">'VRN - Vedlejší rozpočtové...'!$C$4:$J$39,'VRN - Vedlejší rozpočtové...'!$C$45:$J$64,'VRN - Vedlejší rozpočtové...'!$C$70:$K$94</definedName>
    <definedName name="_xlnm.Print_Titles" localSheetId="4">'VRN - Vedlejší rozpočtové...'!$82:$82</definedName>
    <definedName name="_xlnm.Print_Area" localSheetId="5">'Seznam figur'!$C$4:$G$68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94"/>
  <c r="BH94"/>
  <c r="BG94"/>
  <c r="BF94"/>
  <c r="T94"/>
  <c r="T93"/>
  <c r="R94"/>
  <c r="R93"/>
  <c r="P94"/>
  <c r="P93"/>
  <c r="BI92"/>
  <c r="BH92"/>
  <c r="BG92"/>
  <c r="BF92"/>
  <c r="T92"/>
  <c r="T91"/>
  <c r="R92"/>
  <c r="R91"/>
  <c r="P92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7"/>
  <c r="E75"/>
  <c r="J55"/>
  <c r="J54"/>
  <c r="F52"/>
  <c r="E50"/>
  <c r="J18"/>
  <c r="E18"/>
  <c r="F55"/>
  <c r="J17"/>
  <c r="J15"/>
  <c r="E15"/>
  <c r="F79"/>
  <c r="J14"/>
  <c r="J12"/>
  <c r="J77"/>
  <c r="E7"/>
  <c r="E48"/>
  <c i="4" r="J37"/>
  <c r="J36"/>
  <c i="1" r="AY57"/>
  <c i="4" r="J35"/>
  <c i="1" r="AX57"/>
  <c i="4"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5"/>
  <c r="BH85"/>
  <c r="BG85"/>
  <c r="BF85"/>
  <c r="T85"/>
  <c r="R85"/>
  <c r="P85"/>
  <c r="J79"/>
  <c r="J78"/>
  <c r="F76"/>
  <c r="E74"/>
  <c r="J55"/>
  <c r="J54"/>
  <c r="F52"/>
  <c r="E50"/>
  <c r="J18"/>
  <c r="E18"/>
  <c r="F79"/>
  <c r="J17"/>
  <c r="J15"/>
  <c r="E15"/>
  <c r="F78"/>
  <c r="J14"/>
  <c r="J12"/>
  <c r="J76"/>
  <c r="E7"/>
  <c r="E48"/>
  <c i="3" r="J37"/>
  <c r="J36"/>
  <c i="1" r="AY56"/>
  <c i="3" r="J35"/>
  <c i="1" r="AX56"/>
  <c i="3"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J81"/>
  <c r="J80"/>
  <c r="F78"/>
  <c r="E76"/>
  <c r="J55"/>
  <c r="J54"/>
  <c r="F52"/>
  <c r="E50"/>
  <c r="J18"/>
  <c r="E18"/>
  <c r="F55"/>
  <c r="J17"/>
  <c r="J15"/>
  <c r="E15"/>
  <c r="F54"/>
  <c r="J14"/>
  <c r="J12"/>
  <c r="J52"/>
  <c r="E7"/>
  <c r="E48"/>
  <c i="2" r="J37"/>
  <c r="J36"/>
  <c i="1" r="AY55"/>
  <c i="2" r="J35"/>
  <c i="1" r="AX55"/>
  <c i="2" r="BI533"/>
  <c r="BH533"/>
  <c r="BG533"/>
  <c r="BF533"/>
  <c r="T533"/>
  <c r="T532"/>
  <c r="R533"/>
  <c r="R532"/>
  <c r="P533"/>
  <c r="P532"/>
  <c r="BI530"/>
  <c r="BH530"/>
  <c r="BG530"/>
  <c r="BF530"/>
  <c r="T530"/>
  <c r="R530"/>
  <c r="P530"/>
  <c r="BI525"/>
  <c r="BH525"/>
  <c r="BG525"/>
  <c r="BF525"/>
  <c r="T525"/>
  <c r="R525"/>
  <c r="P525"/>
  <c r="BI521"/>
  <c r="BH521"/>
  <c r="BG521"/>
  <c r="BF521"/>
  <c r="T521"/>
  <c r="T520"/>
  <c r="R521"/>
  <c r="R520"/>
  <c r="P521"/>
  <c r="P520"/>
  <c r="BI515"/>
  <c r="BH515"/>
  <c r="BG515"/>
  <c r="BF515"/>
  <c r="T515"/>
  <c r="R515"/>
  <c r="P515"/>
  <c r="BI507"/>
  <c r="BH507"/>
  <c r="BG507"/>
  <c r="BF507"/>
  <c r="T507"/>
  <c r="R507"/>
  <c r="P507"/>
  <c r="BI492"/>
  <c r="BH492"/>
  <c r="BG492"/>
  <c r="BF492"/>
  <c r="T492"/>
  <c r="R492"/>
  <c r="P492"/>
  <c r="BI485"/>
  <c r="BH485"/>
  <c r="BG485"/>
  <c r="BF485"/>
  <c r="T485"/>
  <c r="R485"/>
  <c r="P485"/>
  <c r="BI482"/>
  <c r="BH482"/>
  <c r="BG482"/>
  <c r="BF482"/>
  <c r="T482"/>
  <c r="R482"/>
  <c r="P482"/>
  <c r="BI475"/>
  <c r="BH475"/>
  <c r="BG475"/>
  <c r="BF475"/>
  <c r="T475"/>
  <c r="R475"/>
  <c r="P475"/>
  <c r="BI472"/>
  <c r="BH472"/>
  <c r="BG472"/>
  <c r="BF472"/>
  <c r="T472"/>
  <c r="R472"/>
  <c r="P472"/>
  <c r="BI456"/>
  <c r="BH456"/>
  <c r="BG456"/>
  <c r="BF456"/>
  <c r="T456"/>
  <c r="R456"/>
  <c r="P456"/>
  <c r="BI453"/>
  <c r="BH453"/>
  <c r="BG453"/>
  <c r="BF453"/>
  <c r="T453"/>
  <c r="R453"/>
  <c r="P453"/>
  <c r="BI446"/>
  <c r="BH446"/>
  <c r="BG446"/>
  <c r="BF446"/>
  <c r="T446"/>
  <c r="R446"/>
  <c r="P446"/>
  <c r="BI439"/>
  <c r="BH439"/>
  <c r="BG439"/>
  <c r="BF439"/>
  <c r="T439"/>
  <c r="R439"/>
  <c r="P439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5"/>
  <c r="BH415"/>
  <c r="BG415"/>
  <c r="BF415"/>
  <c r="T415"/>
  <c r="R415"/>
  <c r="P415"/>
  <c r="BI410"/>
  <c r="BH410"/>
  <c r="BG410"/>
  <c r="BF410"/>
  <c r="T410"/>
  <c r="R410"/>
  <c r="P410"/>
  <c r="BI408"/>
  <c r="BH408"/>
  <c r="BG408"/>
  <c r="BF408"/>
  <c r="T408"/>
  <c r="R408"/>
  <c r="P408"/>
  <c r="BI404"/>
  <c r="BH404"/>
  <c r="BG404"/>
  <c r="BF404"/>
  <c r="T404"/>
  <c r="R404"/>
  <c r="P404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8"/>
  <c r="BH378"/>
  <c r="BG378"/>
  <c r="BF378"/>
  <c r="T378"/>
  <c r="R378"/>
  <c r="P378"/>
  <c r="BI359"/>
  <c r="BH359"/>
  <c r="BG359"/>
  <c r="BF359"/>
  <c r="T359"/>
  <c r="R359"/>
  <c r="P359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R347"/>
  <c r="P347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3"/>
  <c r="BH293"/>
  <c r="BG293"/>
  <c r="BF293"/>
  <c r="T293"/>
  <c r="R293"/>
  <c r="P293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1"/>
  <c r="BH121"/>
  <c r="BG121"/>
  <c r="BF121"/>
  <c r="T121"/>
  <c r="R121"/>
  <c r="P121"/>
  <c r="BI116"/>
  <c r="BH116"/>
  <c r="BG116"/>
  <c r="BF116"/>
  <c r="T116"/>
  <c r="R116"/>
  <c r="P116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J87"/>
  <c r="J86"/>
  <c r="F84"/>
  <c r="E82"/>
  <c r="J55"/>
  <c r="J54"/>
  <c r="F52"/>
  <c r="E50"/>
  <c r="J18"/>
  <c r="E18"/>
  <c r="F55"/>
  <c r="J17"/>
  <c r="J15"/>
  <c r="E15"/>
  <c r="F86"/>
  <c r="J14"/>
  <c r="J12"/>
  <c r="J52"/>
  <c r="E7"/>
  <c r="E80"/>
  <c i="1" r="L50"/>
  <c r="AM50"/>
  <c r="AM49"/>
  <c r="L49"/>
  <c r="AM47"/>
  <c r="L47"/>
  <c r="L45"/>
  <c r="L44"/>
  <c i="2" r="J347"/>
  <c r="BK116"/>
  <c r="J239"/>
  <c i="3" r="BK152"/>
  <c i="5" r="BK92"/>
  <c i="2" r="BK385"/>
  <c r="J291"/>
  <c i="4" r="BK90"/>
  <c i="2" r="BK284"/>
  <c r="J293"/>
  <c i="3" r="J101"/>
  <c i="2" r="J260"/>
  <c r="BK184"/>
  <c i="3" r="BK100"/>
  <c i="4" r="BK102"/>
  <c i="2" r="BK378"/>
  <c r="J472"/>
  <c r="BK303"/>
  <c i="4" r="J127"/>
  <c i="2" r="BK397"/>
  <c r="J303"/>
  <c i="3" r="J161"/>
  <c i="2" r="J422"/>
  <c r="J446"/>
  <c i="3" r="BK101"/>
  <c i="2" r="J248"/>
  <c r="J227"/>
  <c r="BK507"/>
  <c i="3" r="BK121"/>
  <c i="5" r="BK89"/>
  <c i="2" r="BK382"/>
  <c i="3" r="BK108"/>
  <c i="2" r="J251"/>
  <c i="3" r="J164"/>
  <c i="2" r="BK356"/>
  <c r="J200"/>
  <c i="4" r="J120"/>
  <c i="2" r="J388"/>
  <c r="BK492"/>
  <c i="4" r="J123"/>
  <c i="2" r="BK388"/>
  <c r="BK453"/>
  <c i="3" r="BK144"/>
  <c i="2" r="J131"/>
  <c r="J217"/>
  <c i="4" r="BK96"/>
  <c i="2" r="BK143"/>
  <c r="J287"/>
  <c i="5" r="BK90"/>
  <c i="3" r="J103"/>
  <c i="2" r="J230"/>
  <c i="5" r="J94"/>
  <c i="2" r="J171"/>
  <c i="4" r="BK108"/>
  <c i="3" r="BK107"/>
  <c i="2" r="J110"/>
  <c r="J153"/>
  <c i="3" r="J94"/>
  <c i="5" r="BK94"/>
  <c i="2" r="J453"/>
  <c i="3" r="BK164"/>
  <c i="2" r="J284"/>
  <c r="J432"/>
  <c r="BK251"/>
  <c i="4" r="BK123"/>
  <c i="2" r="BK395"/>
  <c r="J404"/>
  <c i="3" r="J168"/>
  <c i="2" r="J100"/>
  <c r="BK171"/>
  <c i="3" r="BK113"/>
  <c i="2" r="BK408"/>
  <c r="BK227"/>
  <c i="3" r="BK173"/>
  <c i="2" r="J263"/>
  <c i="4" r="J111"/>
  <c i="2" r="J184"/>
  <c r="J395"/>
  <c r="J164"/>
  <c r="J300"/>
  <c r="BK215"/>
  <c i="3" r="J114"/>
  <c i="2" r="BK340"/>
  <c i="3" r="BK169"/>
  <c i="2" r="J399"/>
  <c r="J215"/>
  <c i="3" r="BK110"/>
  <c i="4" r="J114"/>
  <c i="2" r="BK393"/>
  <c i="3" r="J123"/>
  <c i="4" r="BK100"/>
  <c i="2" r="BK100"/>
  <c r="BK410"/>
  <c i="3" r="BK166"/>
  <c i="4" r="J90"/>
  <c i="2" r="J273"/>
  <c r="BK293"/>
  <c i="4" r="BK114"/>
  <c i="2" r="J224"/>
  <c r="J269"/>
  <c i="3" r="BK138"/>
  <c i="2" r="J312"/>
  <c r="BK456"/>
  <c i="3" r="BK133"/>
  <c i="2" r="J379"/>
  <c r="J204"/>
  <c r="BK159"/>
  <c r="J492"/>
  <c r="BK347"/>
  <c r="J385"/>
  <c r="BK336"/>
  <c r="BK379"/>
  <c r="BK256"/>
  <c r="J315"/>
  <c i="4" r="BK85"/>
  <c i="2" r="J186"/>
  <c r="J195"/>
  <c i="3" r="J171"/>
  <c i="2" r="J530"/>
  <c i="3" r="J166"/>
  <c i="2" r="J338"/>
  <c r="J105"/>
  <c i="4" r="J96"/>
  <c i="2" r="J143"/>
  <c i="3" r="J100"/>
  <c i="2" r="BK153"/>
  <c i="4" r="BK106"/>
  <c i="2" r="BK307"/>
  <c i="5" r="J89"/>
  <c i="2" r="BK277"/>
  <c r="BK146"/>
  <c i="3" r="J158"/>
  <c i="2" r="BK263"/>
  <c r="J277"/>
  <c i="4" r="J98"/>
  <c i="2" r="BK131"/>
  <c r="J212"/>
  <c i="5" r="J92"/>
  <c i="2" r="J521"/>
  <c i="3" r="BK103"/>
  <c i="2" r="BK200"/>
  <c r="BK291"/>
  <c i="4" r="BK127"/>
  <c i="2" r="BK212"/>
  <c i="3" r="J107"/>
  <c i="4" r="BK94"/>
  <c i="3" r="BK171"/>
  <c i="2" r="BK281"/>
  <c r="J202"/>
  <c r="J98"/>
  <c i="3" r="J105"/>
  <c i="2" r="J281"/>
  <c r="BK338"/>
  <c r="BK164"/>
  <c r="BK269"/>
  <c r="BK417"/>
  <c i="3" r="J135"/>
  <c i="2" r="J256"/>
  <c r="BK273"/>
  <c r="J356"/>
  <c r="J93"/>
  <c r="BK236"/>
  <c i="3" r="J131"/>
  <c i="2" r="J340"/>
  <c r="BK298"/>
  <c r="BK175"/>
  <c r="BK300"/>
  <c i="3" r="J110"/>
  <c i="2" r="J351"/>
  <c r="J415"/>
  <c r="J342"/>
  <c i="5" r="BK88"/>
  <c i="2" r="BK98"/>
  <c r="J146"/>
  <c i="3" r="J121"/>
  <c i="2" r="BK287"/>
  <c r="BK439"/>
  <c i="3" r="BK147"/>
  <c i="4" r="J85"/>
  <c i="2" r="J127"/>
  <c r="BK209"/>
  <c i="4" r="BK92"/>
  <c i="2" r="BK110"/>
  <c i="4" r="J94"/>
  <c i="2" r="BK422"/>
  <c i="3" r="BK129"/>
  <c i="2" r="J148"/>
  <c r="BK314"/>
  <c r="BK521"/>
  <c i="4" r="BK98"/>
  <c i="3" r="BK161"/>
  <c i="2" r="J220"/>
  <c i="3" r="J91"/>
  <c i="2" r="BK121"/>
  <c r="BK233"/>
  <c r="BK217"/>
  <c i="3" r="J111"/>
  <c i="2" r="J307"/>
  <c r="BK485"/>
  <c i="3" r="BK98"/>
  <c i="2" r="J378"/>
  <c r="BK482"/>
  <c r="J475"/>
  <c i="3" r="BK131"/>
  <c i="2" r="BK239"/>
  <c r="BK399"/>
  <c r="J515"/>
  <c i="3" r="J87"/>
  <c i="2" r="J298"/>
  <c r="J159"/>
  <c i="3" r="J138"/>
  <c i="2" r="BK220"/>
  <c r="BK530"/>
  <c i="4" r="J100"/>
  <c i="2" r="J408"/>
  <c r="BK515"/>
  <c i="3" r="BK87"/>
  <c i="2" r="BK432"/>
  <c r="BK342"/>
  <c i="3" r="BK91"/>
  <c i="2" r="BK475"/>
  <c r="J334"/>
  <c i="4" r="BK111"/>
  <c i="1" r="AS54"/>
  <c i="2" r="BK427"/>
  <c r="BK415"/>
  <c r="BK148"/>
  <c i="4" r="BK104"/>
  <c i="2" r="BK404"/>
  <c r="BK224"/>
  <c r="BK195"/>
  <c i="4" r="J92"/>
  <c i="2" r="BK137"/>
  <c r="J209"/>
  <c i="3" r="BK114"/>
  <c r="BK111"/>
  <c i="2" r="J179"/>
  <c r="BK260"/>
  <c r="J116"/>
  <c i="3" r="BK123"/>
  <c i="4" r="J102"/>
  <c i="2" r="BK202"/>
  <c r="BK446"/>
  <c i="3" r="J113"/>
  <c i="4" r="BK117"/>
  <c i="2" r="BK359"/>
  <c r="BK525"/>
  <c i="3" r="J108"/>
  <c i="2" r="J439"/>
  <c r="BK312"/>
  <c i="4" r="BK120"/>
  <c i="2" r="J233"/>
  <c r="BK93"/>
  <c r="J314"/>
  <c r="J95"/>
  <c r="BK242"/>
  <c i="3" r="J152"/>
  <c i="2" r="J417"/>
  <c i="4" r="J108"/>
  <c i="2" r="BK248"/>
  <c i="3" r="BK94"/>
  <c i="4" r="J104"/>
  <c i="2" r="BK95"/>
  <c r="J456"/>
  <c i="3" r="J147"/>
  <c i="2" r="BK315"/>
  <c r="J175"/>
  <c r="BK334"/>
  <c i="3" r="J169"/>
  <c i="5" r="J88"/>
  <c i="2" r="J121"/>
  <c r="J245"/>
  <c i="3" r="J133"/>
  <c i="2" r="J382"/>
  <c r="BK533"/>
  <c r="BK186"/>
  <c r="BK105"/>
  <c i="4" r="J106"/>
  <c i="2" r="J482"/>
  <c i="3" r="BK135"/>
  <c i="2" r="J359"/>
  <c i="4" r="J117"/>
  <c i="2" r="J137"/>
  <c r="BK472"/>
  <c i="3" r="J173"/>
  <c i="2" r="BK351"/>
  <c r="J533"/>
  <c i="3" r="BK105"/>
  <c i="2" r="J410"/>
  <c r="J397"/>
  <c r="J525"/>
  <c i="3" r="BK168"/>
  <c i="5" r="J86"/>
  <c i="2" r="BK204"/>
  <c r="J485"/>
  <c i="3" r="J129"/>
  <c i="5" r="J90"/>
  <c i="2" r="J393"/>
  <c r="BK127"/>
  <c r="J427"/>
  <c r="J242"/>
  <c i="3" r="J119"/>
  <c i="2" r="BK245"/>
  <c r="J507"/>
  <c i="3" r="J98"/>
  <c i="2" r="J336"/>
  <c r="J236"/>
  <c r="BK230"/>
  <c i="3" r="BK158"/>
  <c i="2" r="BK179"/>
  <c i="3" r="BK119"/>
  <c i="5" r="BK86"/>
  <c i="3" r="J144"/>
  <c i="2" l="1" r="BK92"/>
  <c r="P311"/>
  <c r="P92"/>
  <c r="BK194"/>
  <c r="J194"/>
  <c r="J62"/>
  <c r="T194"/>
  <c r="BK286"/>
  <c r="J286"/>
  <c r="J64"/>
  <c r="T92"/>
  <c r="R194"/>
  <c r="T438"/>
  <c r="T524"/>
  <c r="T523"/>
  <c i="3" r="R86"/>
  <c r="R85"/>
  <c r="T86"/>
  <c r="T85"/>
  <c i="4" r="T84"/>
  <c r="T83"/>
  <c r="T82"/>
  <c i="2" r="BK211"/>
  <c r="J211"/>
  <c r="J63"/>
  <c r="T286"/>
  <c i="3" r="BK97"/>
  <c r="J97"/>
  <c r="J63"/>
  <c i="2" r="R311"/>
  <c i="3" r="P97"/>
  <c i="4" r="R84"/>
  <c r="R83"/>
  <c r="R82"/>
  <c i="2" r="R211"/>
  <c r="R286"/>
  <c i="3" r="P86"/>
  <c r="P85"/>
  <c i="2" r="T211"/>
  <c r="P286"/>
  <c r="P524"/>
  <c r="P523"/>
  <c i="3" r="BK86"/>
  <c r="J86"/>
  <c r="J61"/>
  <c r="P137"/>
  <c i="4" r="P84"/>
  <c r="P83"/>
  <c r="P82"/>
  <c i="1" r="AU57"/>
  <c i="2" r="BK311"/>
  <c r="J311"/>
  <c r="J65"/>
  <c r="R524"/>
  <c r="R523"/>
  <c i="3" r="R97"/>
  <c r="R96"/>
  <c r="R84"/>
  <c i="2" r="P211"/>
  <c r="P438"/>
  <c i="3" r="R137"/>
  <c i="5" r="P85"/>
  <c r="P84"/>
  <c r="P83"/>
  <c i="1" r="AU58"/>
  <c i="2" r="R438"/>
  <c r="BK524"/>
  <c r="J524"/>
  <c r="J69"/>
  <c i="3" r="BK137"/>
  <c r="J137"/>
  <c r="J64"/>
  <c i="5" r="BK85"/>
  <c r="J85"/>
  <c r="J61"/>
  <c i="2" r="T311"/>
  <c i="3" r="T137"/>
  <c i="5" r="T85"/>
  <c r="T84"/>
  <c r="T83"/>
  <c i="2" r="R92"/>
  <c r="R91"/>
  <c r="R90"/>
  <c r="P194"/>
  <c r="BK438"/>
  <c r="J438"/>
  <c r="J66"/>
  <c i="3" r="T97"/>
  <c i="4" r="BK84"/>
  <c r="BK83"/>
  <c r="BK82"/>
  <c r="J82"/>
  <c i="5" r="R85"/>
  <c r="R84"/>
  <c r="R83"/>
  <c i="4" r="BK126"/>
  <c r="J126"/>
  <c r="J62"/>
  <c i="2" r="BK520"/>
  <c r="J520"/>
  <c r="J67"/>
  <c r="BK532"/>
  <c r="J532"/>
  <c r="J70"/>
  <c i="5" r="BK91"/>
  <c r="J91"/>
  <c r="J62"/>
  <c r="BK93"/>
  <c r="J93"/>
  <c r="J63"/>
  <c r="F80"/>
  <c r="J52"/>
  <c r="BE88"/>
  <c r="F54"/>
  <c r="BE86"/>
  <c r="BE92"/>
  <c r="E73"/>
  <c r="BE94"/>
  <c r="BE89"/>
  <c i="4" r="J84"/>
  <c r="J61"/>
  <c i="5" r="BE90"/>
  <c i="4" r="E72"/>
  <c i="3" r="BK85"/>
  <c r="J85"/>
  <c r="J60"/>
  <c i="4" r="BE111"/>
  <c i="3" r="BK96"/>
  <c r="J96"/>
  <c r="J62"/>
  <c i="4" r="BE98"/>
  <c r="BE102"/>
  <c r="BE104"/>
  <c r="BE123"/>
  <c r="F55"/>
  <c r="BE100"/>
  <c r="BE108"/>
  <c r="BE117"/>
  <c r="F54"/>
  <c r="BE85"/>
  <c r="BE106"/>
  <c r="BE90"/>
  <c r="BE114"/>
  <c r="BE127"/>
  <c r="J52"/>
  <c r="BE92"/>
  <c r="BE94"/>
  <c r="BE96"/>
  <c r="BE120"/>
  <c i="2" r="BK523"/>
  <c r="J523"/>
  <c r="J68"/>
  <c i="3" r="BE98"/>
  <c r="BE123"/>
  <c r="BE119"/>
  <c r="BE152"/>
  <c i="2" r="J92"/>
  <c r="J61"/>
  <c i="3" r="BE87"/>
  <c r="BE121"/>
  <c r="BE129"/>
  <c r="E74"/>
  <c r="BE94"/>
  <c r="BE101"/>
  <c r="BE107"/>
  <c r="BE111"/>
  <c r="J78"/>
  <c r="BE113"/>
  <c r="BE147"/>
  <c r="BE171"/>
  <c r="BE173"/>
  <c r="BE91"/>
  <c r="BE114"/>
  <c r="F81"/>
  <c r="BE133"/>
  <c r="BE158"/>
  <c r="BE161"/>
  <c r="BE166"/>
  <c r="BE100"/>
  <c r="BE144"/>
  <c r="BE164"/>
  <c r="BE103"/>
  <c r="BE105"/>
  <c r="BE169"/>
  <c r="F80"/>
  <c r="BE135"/>
  <c r="BE168"/>
  <c r="BE131"/>
  <c r="BE108"/>
  <c r="BE110"/>
  <c r="BE138"/>
  <c i="2" r="F54"/>
  <c r="BE171"/>
  <c r="BE175"/>
  <c r="BE200"/>
  <c r="BE256"/>
  <c r="BE347"/>
  <c r="BE351"/>
  <c r="BE356"/>
  <c r="BE533"/>
  <c r="BE204"/>
  <c r="BE224"/>
  <c r="BE110"/>
  <c r="BE137"/>
  <c r="BE186"/>
  <c r="BE202"/>
  <c r="BE248"/>
  <c r="BE263"/>
  <c r="BE338"/>
  <c r="BE388"/>
  <c r="BE446"/>
  <c r="BE456"/>
  <c r="BE482"/>
  <c r="BE492"/>
  <c r="BE530"/>
  <c r="F87"/>
  <c r="BE153"/>
  <c r="BE179"/>
  <c r="BE212"/>
  <c r="BE245"/>
  <c r="BE260"/>
  <c r="BE408"/>
  <c r="BE415"/>
  <c r="BE439"/>
  <c r="BE485"/>
  <c r="BE507"/>
  <c r="BE521"/>
  <c r="BE95"/>
  <c r="BE131"/>
  <c r="BE143"/>
  <c r="BE184"/>
  <c r="BE220"/>
  <c r="BE236"/>
  <c r="BE242"/>
  <c r="BE277"/>
  <c r="BE287"/>
  <c r="BE314"/>
  <c r="BE379"/>
  <c r="BE422"/>
  <c r="BE453"/>
  <c r="BE472"/>
  <c r="BE475"/>
  <c r="BE515"/>
  <c r="BE525"/>
  <c r="BE105"/>
  <c r="BE127"/>
  <c r="BE359"/>
  <c r="BE382"/>
  <c r="BE395"/>
  <c r="E48"/>
  <c r="J84"/>
  <c r="BE146"/>
  <c r="BE164"/>
  <c r="BE298"/>
  <c r="BE312"/>
  <c r="BE340"/>
  <c r="BE393"/>
  <c r="BE427"/>
  <c r="BE121"/>
  <c r="BE217"/>
  <c r="BE251"/>
  <c r="BE378"/>
  <c r="BE404"/>
  <c r="BE116"/>
  <c r="BE209"/>
  <c r="BE281"/>
  <c r="BE315"/>
  <c r="BE334"/>
  <c r="BE336"/>
  <c r="BE399"/>
  <c r="BE230"/>
  <c r="BE291"/>
  <c r="BE293"/>
  <c r="BE303"/>
  <c r="BE385"/>
  <c r="BE397"/>
  <c r="BE100"/>
  <c r="BE148"/>
  <c r="BE159"/>
  <c r="BE215"/>
  <c r="BE273"/>
  <c r="BE284"/>
  <c r="BE300"/>
  <c r="BE432"/>
  <c r="BE93"/>
  <c r="BE98"/>
  <c r="BE195"/>
  <c r="BE227"/>
  <c r="BE233"/>
  <c r="BE239"/>
  <c r="BE269"/>
  <c r="BE307"/>
  <c r="BE342"/>
  <c r="BE410"/>
  <c r="BE417"/>
  <c i="4" r="F36"/>
  <c i="1" r="BC57"/>
  <c i="5" r="F34"/>
  <c i="1" r="BA58"/>
  <c i="3" r="F34"/>
  <c i="1" r="BA56"/>
  <c i="2" r="F35"/>
  <c i="1" r="BB55"/>
  <c i="3" r="J34"/>
  <c i="1" r="AW56"/>
  <c i="4" r="J34"/>
  <c i="1" r="AW57"/>
  <c i="2" r="F36"/>
  <c i="1" r="BC55"/>
  <c i="4" r="F35"/>
  <c i="1" r="BB57"/>
  <c i="5" r="F36"/>
  <c i="1" r="BC58"/>
  <c i="4" r="J30"/>
  <c i="5" r="J34"/>
  <c i="1" r="AW58"/>
  <c i="5" r="F35"/>
  <c i="1" r="BB58"/>
  <c i="3" r="F36"/>
  <c i="1" r="BC56"/>
  <c i="3" r="F35"/>
  <c i="1" r="BB56"/>
  <c i="4" r="F37"/>
  <c i="1" r="BD57"/>
  <c i="3" r="F37"/>
  <c i="1" r="BD56"/>
  <c i="5" r="F37"/>
  <c i="1" r="BD58"/>
  <c i="2" r="J34"/>
  <c i="1" r="AW55"/>
  <c i="4" r="F34"/>
  <c i="1" r="BA57"/>
  <c i="2" r="F37"/>
  <c i="1" r="BD55"/>
  <c i="2" r="F34"/>
  <c i="1" r="BA55"/>
  <c i="3" l="1" r="T96"/>
  <c r="T84"/>
  <c r="P96"/>
  <c r="P84"/>
  <c i="1" r="AU56"/>
  <c i="2" r="P91"/>
  <c r="P90"/>
  <c i="1" r="AU55"/>
  <c i="2" r="T91"/>
  <c r="T90"/>
  <c r="BK91"/>
  <c r="J91"/>
  <c r="J60"/>
  <c i="4" r="J59"/>
  <c r="J83"/>
  <c r="J60"/>
  <c i="1" r="AG57"/>
  <c i="5" r="BK84"/>
  <c r="J84"/>
  <c r="J60"/>
  <c i="3" r="BK84"/>
  <c r="J84"/>
  <c r="J59"/>
  <c i="2" r="BK90"/>
  <c r="J90"/>
  <c r="J59"/>
  <c r="J33"/>
  <c i="1" r="AV55"/>
  <c r="AT55"/>
  <c i="3" r="F33"/>
  <c i="1" r="AZ56"/>
  <c r="BD54"/>
  <c r="W33"/>
  <c i="2" r="F33"/>
  <c i="1" r="AZ55"/>
  <c r="BC54"/>
  <c r="AY54"/>
  <c r="BB54"/>
  <c r="AX54"/>
  <c i="4" r="F33"/>
  <c i="1" r="AZ57"/>
  <c i="5" r="F33"/>
  <c i="1" r="AZ58"/>
  <c i="3" r="J33"/>
  <c i="1" r="AV56"/>
  <c r="AT56"/>
  <c r="BA54"/>
  <c r="AW54"/>
  <c r="AK30"/>
  <c i="5" r="J33"/>
  <c i="1" r="AV58"/>
  <c r="AT58"/>
  <c i="4" r="J33"/>
  <c i="1" r="AV57"/>
  <c r="AT57"/>
  <c r="AN57"/>
  <c i="5" l="1" r="BK83"/>
  <c r="J83"/>
  <c r="J59"/>
  <c i="4" r="J39"/>
  <c i="1" r="AZ54"/>
  <c r="W29"/>
  <c r="AU54"/>
  <c r="W31"/>
  <c i="2" r="J30"/>
  <c i="1" r="AG55"/>
  <c r="W32"/>
  <c i="3" r="J30"/>
  <c i="1" r="AG56"/>
  <c r="AN56"/>
  <c r="W30"/>
  <c i="3" l="1" r="J39"/>
  <c i="2" r="J39"/>
  <c i="1" r="AN55"/>
  <c i="5" r="J30"/>
  <c i="1" r="AG58"/>
  <c r="AG54"/>
  <c r="AK26"/>
  <c r="AV54"/>
  <c r="AK29"/>
  <c r="AK35"/>
  <c i="5" l="1" r="J39"/>
  <c i="1" r="AN58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<sst xmlns="http://schemas.openxmlformats.org/spreadsheetml/2006/main">
  <si>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</si>
  <si>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</si>
  <si>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</si>
  <si>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</si>
  <si>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</si>
  <si>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{673a627b-38d6-47a1-afab-cfb82870bfe7}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</si>
  <si>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</si>
  <si>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</si>
  <si>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</si>
  <si>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</si>
  <si>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</si>
  <si>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</si>
  <si>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</si>
  <si>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</si>
  <si>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R_018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</si>
  <si>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</si>
  <si>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</si>
  <si>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ul. Švermova - 3.etapa</t>
  </si>
  <si>
    <t>KSO:</t>
  </si>
  <si>
    <t>822 26</t>
  </si>
  <si>
    <t>CC-CZ:</t>
  </si>
  <si>
    <t>211212</t>
  </si>
  <si>
    <t>Místo:</t>
  </si>
  <si>
    <t>k. ú. Beroun</t>
  </si>
  <si>
    <t>Datum:</t>
  </si>
  <si>
    <t>4. 7. 2025</t>
  </si>
  <si>
    <t>CZ-CPV:</t>
  </si>
  <si>
    <t>45233100-0</t>
  </si>
  <si>
    <t>CZ-CPA:</t>
  </si>
  <si>
    <t>42.11.10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</si>
  <si>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</si>
  <si>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</si>
  <si>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</si>
  <si>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</si>
  <si>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</si>
  <si>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</si>
  <si>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</si>
  <si>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</si>
  <si>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Ing. Jan Rambousek</t>
  </si>
  <si>
    <t>True</t>
  </si>
  <si>
    <t>Zpracovatel:</t>
  </si>
  <si>
    <t>Ing. Eva Horčičková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</si>
  <si>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</si>
  <si>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</si>
  <si>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</si>
  <si>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</si>
  <si>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</si>
  <si>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</si>
  <si>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</si>
  <si>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</si>
  <si>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</si>
  <si>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</si>
  <si>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</si>
  <si>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</si>
  <si>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</si>
  <si>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</si>
  <si>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</si>
  <si>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</si>
  <si>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</si>
  <si>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</si>
  <si>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</si>
  <si>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</si>
  <si>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</si>
  <si>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</si>
  <si>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</si>
  <si>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</si>
  <si>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</si>
  <si>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</si>
  <si>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</si>
  <si>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</si>
  <si>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</si>
  <si>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</si>
  <si>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</si>
  <si>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</si>
  <si>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</si>
  <si>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</si>
  <si>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</si>
  <si>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</si>
  <si>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</si>
  <si>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</si>
  <si>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</si>
  <si>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</si>
  <si>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</si>
  <si>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</si>
  <si>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Stavební úpravy komunikace</t>
  </si>
  <si>
    <t>STA</t>
  </si>
  <si>
    <t>1</t>
  </si>
  <si>
    <t>{dcbad731-e78c-4406-8a6e-6c92595c07d4}</t>
  </si>
  <si>
    <t>2</t>
  </si>
  <si>
    <t>SO 401</t>
  </si>
  <si>
    <t>Veřejné osvětlení</t>
  </si>
  <si>
    <t>{080a4baf-674c-40ef-a10d-47b739b6cad1}</t>
  </si>
  <si>
    <t>822 55</t>
  </si>
  <si>
    <t>SO 801</t>
  </si>
  <si>
    <t>Sadové úpravy a kácení</t>
  </si>
  <si>
    <t>{7321a099-5582-456f-ba87-85f3a6b74ec1}</t>
  </si>
  <si>
    <t>VRN</t>
  </si>
  <si>
    <t>Vedlejší rozpočtové náklady</t>
  </si>
  <si>
    <t>{ab52d770-146b-4cc4-8399-5370ee09af3c}</t>
  </si>
  <si>
    <t>odvoz</t>
  </si>
  <si>
    <t>Objem zeminy k odvozu na skládku</t>
  </si>
  <si>
    <t>m3</t>
  </si>
  <si>
    <t>383,98</t>
  </si>
  <si>
    <t>plocha skladby konstrukce chodníku ze ZD</t>
  </si>
  <si>
    <t>m2</t>
  </si>
  <si>
    <t>982,7</t>
  </si>
  <si>
    <t>3</t>
  </si>
  <si>
    <t>KRYCÍ LIST SOUPISU PRACÍ</t>
  </si>
  <si>
    <t>C</t>
  </si>
  <si>
    <t>plocha skladby konstrukce ze ZD tl.80mm</t>
  </si>
  <si>
    <t>123,1</t>
  </si>
  <si>
    <t>B</t>
  </si>
  <si>
    <t>plocha skladby konstrukce parkovacích stání - vsakovací dlažba</t>
  </si>
  <si>
    <t>1075,5</t>
  </si>
  <si>
    <t>A</t>
  </si>
  <si>
    <t>plocha skladby konstrukce komunikace z asfaltobetonu</t>
  </si>
  <si>
    <t>1130</t>
  </si>
  <si>
    <t>CH_a</t>
  </si>
  <si>
    <t>plocha chodníku s povrchem asfaltovým</t>
  </si>
  <si>
    <t>16</t>
  </si>
  <si>
    <t>Objekt:</t>
  </si>
  <si>
    <t>SO 101 - Stavební úpravy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</si>
  <si>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</si>
  <si>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</si>
  <si>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</si>
  <si>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</si>
  <si>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</si>
  <si>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</si>
  <si>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</si>
  <si>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</si>
  <si>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</si>
  <si>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</si>
  <si>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</si>
  <si>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</si>
  <si>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</si>
  <si>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46-M - Zemní práce při extr.mont.pracích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</si>
  <si>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</si>
  <si>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</si>
  <si>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</si>
  <si>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</si>
  <si>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</si>
  <si>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</si>
  <si>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</si>
  <si>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</si>
  <si>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</si>
  <si>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</si>
  <si>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</si>
  <si>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</si>
  <si>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</si>
  <si>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</si>
  <si>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</si>
  <si>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</si>
  <si>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</si>
  <si>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</si>
  <si>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</si>
  <si>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</si>
  <si>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</si>
  <si>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CS ÚRS 2025 02</t>
  </si>
  <si>
    <t>4</t>
  </si>
  <si>
    <t>-1702966287</t>
  </si>
  <si>
    <t>Online PSC</t>
  </si>
  <si>
    <t>https://podminky.urs.cz/item/CS_URS_2025_02/113106123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</si>
  <si>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</si>
  <si>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</si>
  <si>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215089579</t>
  </si>
  <si>
    <t>https://podminky.urs.cz/item/CS_URS_2025_02/113106132</t>
  </si>
  <si>
    <t>VV</t>
  </si>
  <si>
    <t>"povrch z bet.dlažby " 133,0</t>
  </si>
  <si>
    <t>113106190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</si>
  <si>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vyplněnými kamenivem</t>
  </si>
  <si>
    <t>895053914</t>
  </si>
  <si>
    <t>https://podminky.urs.cz/item/CS_URS_2025_02/113106190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</si>
  <si>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</si>
  <si>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</si>
  <si>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-497083131</t>
  </si>
  <si>
    <t>https://podminky.urs.cz/item/CS_URS_2025_02/113107222</t>
  </si>
  <si>
    <t>stávající chodníky:</t>
  </si>
  <si>
    <t>"v plné tl.skladby kce" 863,0</t>
  </si>
  <si>
    <t>Součet</t>
  </si>
  <si>
    <t>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</si>
  <si>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</si>
  <si>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</si>
  <si>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-1812746867</t>
  </si>
  <si>
    <t>https://podminky.urs.cz/item/CS_URS_2025_02/113107223</t>
  </si>
  <si>
    <t>stávající živ.komunikace:</t>
  </si>
  <si>
    <t>"bouraná v plné tl.kce" 1756,0</t>
  </si>
  <si>
    <t>6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</si>
  <si>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</si>
  <si>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</si>
  <si>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1091059142</t>
  </si>
  <si>
    <t>https://podminky.urs.cz/item/CS_URS_2025_02/113107230</t>
  </si>
  <si>
    <t>"jen vrchní vrstvy kce" 168,0</t>
  </si>
  <si>
    <t>7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</si>
  <si>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</si>
  <si>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</si>
  <si>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-1780377971</t>
  </si>
  <si>
    <t>https://podminky.urs.cz/item/CS_URS_2025_02/113107241</t>
  </si>
  <si>
    <t>8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</si>
  <si>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</si>
  <si>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</si>
  <si>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455516233</t>
  </si>
  <si>
    <t>https://podminky.urs.cz/item/CS_URS_2025_02/113107322</t>
  </si>
  <si>
    <t>podkladná vrstvy:</t>
  </si>
  <si>
    <t>"povrch ze ZD " 41,0</t>
  </si>
  <si>
    <t>9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</si>
  <si>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</si>
  <si>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</si>
  <si>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-802422211</t>
  </si>
  <si>
    <t>https://podminky.urs.cz/item/CS_URS_2025_02/113107332</t>
  </si>
  <si>
    <t>"odstranění žlabu z žul.kostek v bet.loži" 11,0*0,35</t>
  </si>
  <si>
    <t>10</t>
  </si>
  <si>
    <t>113154548</t>
  </si>
  <si>
    <t>Frézování živičného podkladu nebo krytu s naložením hmot na dopravní prostředek plochy přes 500 do 2 000 m2 pruhu šířky přes 1 m, tloušťky vrstvy 100 mm</t>
  </si>
  <si>
    <t>1304387323</t>
  </si>
  <si>
    <t>https://podminky.urs.cz/item/CS_URS_2025_02/113154548</t>
  </si>
  <si>
    <t>11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</si>
  <si>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</si>
  <si>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</si>
  <si>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</si>
  <si>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-1308492710</t>
  </si>
  <si>
    <t>https://podminky.urs.cz/item/CS_URS_2025_02/113202111</t>
  </si>
  <si>
    <t>"stáv.kamenná obruba s přídlažbou z žul.kostek" 508,0</t>
  </si>
  <si>
    <t>"stáv.kamenná obruba" 46,5</t>
  </si>
  <si>
    <t>"stáv.betonové obruby" 38,0</t>
  </si>
  <si>
    <t>113203111</t>
  </si>
  <si>
    <t>Vytrhání obrub s vybouráním lože, s přemístěním hmot na skládku na vzdálenost do 3 m nebo s naložením na dopravní prostředek z dlažebních kostek</t>
  </si>
  <si>
    <t>1032728455</t>
  </si>
  <si>
    <t>https://podminky.urs.cz/item/CS_URS_2025_02/113203111</t>
  </si>
  <si>
    <t>"přídlažba z žul.kostek, 1řádek" 508,0</t>
  </si>
  <si>
    <t>13</t>
  </si>
  <si>
    <t>113204111</t>
  </si>
  <si>
    <t>Vytrhání obrub s vybouráním lože, s přemístěním hmot na skládku na vzdálenost do 3 m nebo s naložením na dopravní prostředek záhonových</t>
  </si>
  <si>
    <t>-1436707533</t>
  </si>
  <si>
    <t>https://podminky.urs.cz/item/CS_URS_2025_02/113204111</t>
  </si>
  <si>
    <t>14</t>
  </si>
  <si>
    <t>121151103</t>
  </si>
  <si>
    <t>Sejmutí ornice strojně při souvislé ploše do 100 m2, tl. vrstvy do 200 mm</t>
  </si>
  <si>
    <t>-1007797292</t>
  </si>
  <si>
    <t>https://podminky.urs.cz/item/CS_URS_2025_02/121151103</t>
  </si>
  <si>
    <t>sejmutí lokálně</t>
  </si>
  <si>
    <t>"celkem dle přepdokladu PD" 899,0</t>
  </si>
  <si>
    <t>15</t>
  </si>
  <si>
    <t>122252203</t>
  </si>
  <si>
    <t>Odkopávky a prokopávky nezapažené pro silnice a dálnice strojně v hornině třídy těžitelnosti I do 100 m3</t>
  </si>
  <si>
    <t>390663824</t>
  </si>
  <si>
    <t>https://podminky.urs.cz/item/CS_URS_2025_02/122252203</t>
  </si>
  <si>
    <t>odkop pro nové skladby zpev.povrchů, lokálně</t>
  </si>
  <si>
    <t>"celkem předpoklad dle PD, tl. 150mm" 627,0*0,15</t>
  </si>
  <si>
    <t>"celkem předpoklad dle PD, tl. 350mm" 272,0*0,35</t>
  </si>
  <si>
    <t>132251103</t>
  </si>
  <si>
    <t>Hloubení nezapažených rýh šířky do 800 mm strojně s urovnáním dna do předepsaného profilu a spádu v hornině třídy těžitelnosti I skupiny 3 přes 50 do 100 m3</t>
  </si>
  <si>
    <t>-1159172701</t>
  </si>
  <si>
    <t>https://podminky.urs.cz/item/CS_URS_2025_02/132251103</t>
  </si>
  <si>
    <t>rýha pro drenáž:</t>
  </si>
  <si>
    <t>249,5*0,4*0,6</t>
  </si>
  <si>
    <t>17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</si>
  <si>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</si>
  <si>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</si>
  <si>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1789683854</t>
  </si>
  <si>
    <t>https://podminky.urs.cz/item/CS_URS_2025_02/162751117</t>
  </si>
  <si>
    <t>ornice</t>
  </si>
  <si>
    <t>899,0*0,15</t>
  </si>
  <si>
    <t>výkopek</t>
  </si>
  <si>
    <t>189,25+59,88</t>
  </si>
  <si>
    <t>18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</si>
  <si>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</si>
  <si>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</si>
  <si>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-657768197</t>
  </si>
  <si>
    <t>https://podminky.urs.cz/item/CS_URS_2025_02/162751119</t>
  </si>
  <si>
    <t>383,98*10 'Přepočtené koeficientem množství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</si>
  <si>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</si>
  <si>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</si>
  <si>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</si>
  <si>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</si>
  <si>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269113204</t>
  </si>
  <si>
    <t>https://podminky.urs.cz/item/CS_URS_2025_02/171201231</t>
  </si>
  <si>
    <t>383,98*1,8 'Přepočtené koeficientem množství</t>
  </si>
  <si>
    <t>20</t>
  </si>
  <si>
    <t>174151101</t>
  </si>
  <si>
    <t>Zásyp sypaninou z jakékoliv horniny strojně s uložením výkopku ve vrstvách se zhutněním jam, šachet, rýh nebo kolem objektů v těchto vykopávkách</t>
  </si>
  <si>
    <t>-71523457</t>
  </si>
  <si>
    <t>https://podminky.urs.cz/item/CS_URS_2025_02/174151101</t>
  </si>
  <si>
    <t>249,5*0,4*(0,6-0,1-0,1-0,15)</t>
  </si>
  <si>
    <t>M</t>
  </si>
  <si>
    <t>58344197</t>
  </si>
  <si>
    <t>štěrkodrť frakce 0/63</t>
  </si>
  <si>
    <t>1795866455</t>
  </si>
  <si>
    <t>24,95*2 'Přepočtené koeficientem množství</t>
  </si>
  <si>
    <t>22</t>
  </si>
  <si>
    <t>181252305</t>
  </si>
  <si>
    <t>Úprava pláně na stavbách silnic a dálnic strojně na násypech se zhutněním</t>
  </si>
  <si>
    <t>480141688</t>
  </si>
  <si>
    <t>https://podminky.urs.cz/item/CS_URS_2025_02/181252305</t>
  </si>
  <si>
    <t>Zakládání</t>
  </si>
  <si>
    <t>23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</si>
  <si>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</si>
  <si>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</si>
  <si>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1901974044</t>
  </si>
  <si>
    <t>https://podminky.urs.cz/item/CS_URS_2025_02/211971121</t>
  </si>
  <si>
    <t>drenáž:</t>
  </si>
  <si>
    <t>249,5*(2*PI*0,05)*1,2</t>
  </si>
  <si>
    <t>24</t>
  </si>
  <si>
    <t>69311068</t>
  </si>
  <si>
    <t>geotextilie netkaná separační, ochranná, filtrační, drenážní PP 300g/m2</t>
  </si>
  <si>
    <t>-414420583</t>
  </si>
  <si>
    <t>94,059*1,1845 'Přepočtené koeficientem množství</t>
  </si>
  <si>
    <t>25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</si>
  <si>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</si>
  <si>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</si>
  <si>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995969499</t>
  </si>
  <si>
    <t>https://podminky.urs.cz/item/CS_URS_2025_02/212752101</t>
  </si>
  <si>
    <t>26</t>
  </si>
  <si>
    <t>219991113</t>
  </si>
  <si>
    <t>Položení chráničky z plastových trubek vnitřní průměr přes 50 do 100 mm</t>
  </si>
  <si>
    <t>-1561072507</t>
  </si>
  <si>
    <t>https://podminky.urs.cz/item/CS_URS_2025_02/219991113</t>
  </si>
  <si>
    <t>"stranová přeložka sděl.kabelů " 10,0</t>
  </si>
  <si>
    <t>"uložení stáv. vedení kabelů do chráničky" 22,0</t>
  </si>
  <si>
    <t>27</t>
  </si>
  <si>
    <t>34571098</t>
  </si>
  <si>
    <t>trubka elektroinstalační dělená (chránička) D 100/110mm, HDPE</t>
  </si>
  <si>
    <t>-2127500940</t>
  </si>
  <si>
    <t>32*1,05 'Přepočtené koeficientem množství</t>
  </si>
  <si>
    <t>Komunikace pozemní</t>
  </si>
  <si>
    <t>28</t>
  </si>
  <si>
    <t>564851011</t>
  </si>
  <si>
    <t>Podklad ze štěrkodrti ŠD s rozprostřením a zhutněním plochy jednotlivě do 100 m2, po zhutnění tl. 150 mm</t>
  </si>
  <si>
    <t>1253535446</t>
  </si>
  <si>
    <t>https://podminky.urs.cz/item/CS_URS_2025_02/564851011</t>
  </si>
  <si>
    <t>29</t>
  </si>
  <si>
    <t>564851011R</t>
  </si>
  <si>
    <t>Podklad ze štěrkodrti ŠD 0/32 s rozprostřením a zhutněním plochy jednotlivě do 100 m2, po zhutnění tl. 150 mm</t>
  </si>
  <si>
    <t>1374058316</t>
  </si>
  <si>
    <t>30</t>
  </si>
  <si>
    <t>564851111</t>
  </si>
  <si>
    <t>Podklad ze štěrkodrti ŠD s rozprostřením a zhutněním plochy přes 100 m2, po zhutnění tl. 150 mm</t>
  </si>
  <si>
    <t>-1689880189</t>
  </si>
  <si>
    <t>https://podminky.urs.cz/item/CS_URS_2025_02/564851111</t>
  </si>
  <si>
    <t>31</t>
  </si>
  <si>
    <t>564851111R</t>
  </si>
  <si>
    <t>Podklad ze štěrkodrti ŠD 0/32 s rozprostřením a zhutněním plochy přes 100 m2, po zhutnění tl. 150 mm</t>
  </si>
  <si>
    <t>101843864</t>
  </si>
  <si>
    <t>32</t>
  </si>
  <si>
    <t>564861011</t>
  </si>
  <si>
    <t>Podklad ze štěrkodrti ŠD s rozprostřením a zhutněním plochy jednotlivě do 100 m2, po zhutnění tl. 200 mm</t>
  </si>
  <si>
    <t>-950781103</t>
  </si>
  <si>
    <t>https://podminky.urs.cz/item/CS_URS_2025_02/564861011</t>
  </si>
  <si>
    <t>33</t>
  </si>
  <si>
    <t>564861111</t>
  </si>
  <si>
    <t>Podklad ze štěrkodrti ŠD s rozprostřením a zhutněním plochy přes 100 m2, po zhutnění tl. 200 mm</t>
  </si>
  <si>
    <t>1849857805</t>
  </si>
  <si>
    <t>https://podminky.urs.cz/item/CS_URS_2025_02/564861111</t>
  </si>
  <si>
    <t>34</t>
  </si>
  <si>
    <t>564910511</t>
  </si>
  <si>
    <t>Podklad nebo podsyp z R-materiálu s rozprostřením a zhutněním plochy jednotlivě do 100 m2, po zhutnění tl. 50 mm</t>
  </si>
  <si>
    <t>1313687304</t>
  </si>
  <si>
    <t>https://podminky.urs.cz/item/CS_URS_2025_02/564910511</t>
  </si>
  <si>
    <t>35</t>
  </si>
  <si>
    <t>564952111</t>
  </si>
  <si>
    <t>Podklad z mechanicky zpevněného kameniva MZK (minerální beton) s rozprostřením a s hutněním, po zhutnění tl. 150 mm</t>
  </si>
  <si>
    <t>1670896809</t>
  </si>
  <si>
    <t>https://podminky.urs.cz/item/CS_URS_2025_02/564952111</t>
  </si>
  <si>
    <t>36</t>
  </si>
  <si>
    <t>565155021</t>
  </si>
  <si>
    <t>Asfaltový beton vrstva podkladní ACP 16 z nemodifikovaného asfaltu s rozprostřením a zhutněním ACP 16 + v pruhu šířky přes 3 m, po zhutnění tl. 70 mm</t>
  </si>
  <si>
    <t>-650735473</t>
  </si>
  <si>
    <t>https://podminky.urs.cz/item/CS_URS_2025_02/565155021</t>
  </si>
  <si>
    <t>37</t>
  </si>
  <si>
    <t>573111112</t>
  </si>
  <si>
    <t>Postřik infiltrační PI z asfaltu silničního s posypem kamenivem, v množství 1,00 kg/m2</t>
  </si>
  <si>
    <t>-1846947235</t>
  </si>
  <si>
    <t>https://podminky.urs.cz/item/CS_URS_2025_02/573111112</t>
  </si>
  <si>
    <t>38</t>
  </si>
  <si>
    <t>573231108</t>
  </si>
  <si>
    <t>Postřik spojovací PS bez posypu kamenivem ze silniční emulze, v množství 0,50 kg/m2</t>
  </si>
  <si>
    <t>-42087524</t>
  </si>
  <si>
    <t>https://podminky.urs.cz/item/CS_URS_2025_02/573231108</t>
  </si>
  <si>
    <t>39</t>
  </si>
  <si>
    <t>577134121</t>
  </si>
  <si>
    <t>Asfaltový beton vrstva obrusná ACO 11 z nemodifikovaného asfaltu s rozprostřením a se zhutněním ACO 11+ v pruhu šířky přes 3 m, po zhutnění tl. 40 mm</t>
  </si>
  <si>
    <t>-694726786</t>
  </si>
  <si>
    <t>https://podminky.urs.cz/item/CS_URS_2025_02/577134121</t>
  </si>
  <si>
    <t>40</t>
  </si>
  <si>
    <t>577144111</t>
  </si>
  <si>
    <t>Asfaltový beton vrstva obrusná ACO 11 z nemodifikovaného asfaltu s rozprostřením a se zhutněním ACO 11+ v pruhu šířky přes 1,5 do 3 m, po zhutnění tl. 50 mm</t>
  </si>
  <si>
    <t>134229929</t>
  </si>
  <si>
    <t>https://podminky.urs.cz/item/CS_URS_2025_02/577144111</t>
  </si>
  <si>
    <t>41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</si>
  <si>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</si>
  <si>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</si>
  <si>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-1290640975</t>
  </si>
  <si>
    <t>https://podminky.urs.cz/item/CS_URS_2025_02/596211110</t>
  </si>
  <si>
    <t>"plocha ZD, šedá, tl.60mm" 937,0</t>
  </si>
  <si>
    <t>"varovné a signální pásy, reliéfní, červená, tl.60mm" 45,7</t>
  </si>
  <si>
    <t>42</t>
  </si>
  <si>
    <t>59245006</t>
  </si>
  <si>
    <t>dlažba pro nevidomé betonová 200x100mm tl 60mm barevná</t>
  </si>
  <si>
    <t>54251192</t>
  </si>
  <si>
    <t>45,7*1,03 'Přepočtené koeficientem množství</t>
  </si>
  <si>
    <t>43</t>
  </si>
  <si>
    <t>59245018</t>
  </si>
  <si>
    <t>dlažba skladebná betonová 200x100mm tl 60mm přírodní</t>
  </si>
  <si>
    <t>1661607353</t>
  </si>
  <si>
    <t>44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</si>
  <si>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</si>
  <si>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</si>
  <si>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-625306321</t>
  </si>
  <si>
    <t>https://podminky.urs.cz/item/CS_URS_2025_02/596212210</t>
  </si>
  <si>
    <t>"parkování ZTP, ZD, tl.80mm" 27,1</t>
  </si>
  <si>
    <t>"chodníky varovné a signální pásy, reliéfní, červená, tl.80mm" 8,0</t>
  </si>
  <si>
    <t>"vjezdy, ZD, tl.80mm" 88,0</t>
  </si>
  <si>
    <t>45</t>
  </si>
  <si>
    <t>59245020</t>
  </si>
  <si>
    <t>dlažba skladebná betonová 200x100mm tl 80mm přírodní</t>
  </si>
  <si>
    <t>-740716151</t>
  </si>
  <si>
    <t>27,1*1,03 'Přepočtené koeficientem množství</t>
  </si>
  <si>
    <t>46</t>
  </si>
  <si>
    <t>59245005</t>
  </si>
  <si>
    <t>dlažba skladebná betonová 200x100mm tl 80mm barevná</t>
  </si>
  <si>
    <t>-260724967</t>
  </si>
  <si>
    <t>88*1,03 'Přepočtené koeficientem množství</t>
  </si>
  <si>
    <t>47</t>
  </si>
  <si>
    <t>59245226</t>
  </si>
  <si>
    <t>dlažba pro nevidomé betonová 200x100mm tl 80mm barevná</t>
  </si>
  <si>
    <t>-1151274180</t>
  </si>
  <si>
    <t>8*1,03 'Přepočtené koeficientem množství</t>
  </si>
  <si>
    <t>48</t>
  </si>
  <si>
    <t>596412112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</si>
  <si>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</si>
  <si>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234031633</t>
  </si>
  <si>
    <t>https://podminky.urs.cz/item/CS_URS_2025_02/596412112</t>
  </si>
  <si>
    <t>49</t>
  </si>
  <si>
    <t>59246081</t>
  </si>
  <si>
    <t>dlažba plošná vegetační betonová 240x170mm tl 80mm přírodní</t>
  </si>
  <si>
    <t>-681782155</t>
  </si>
  <si>
    <t>1075,5*1,03 'Přepočtené koeficientem množství</t>
  </si>
  <si>
    <t>Trubní vedení</t>
  </si>
  <si>
    <t>50</t>
  </si>
  <si>
    <t>460742131</t>
  </si>
  <si>
    <t>Osazení kabelových prostupů včetně utěsnění a spárování z trub plastových do rýhy, bez výkopových prací s obetonováním, vnitřního průměru do 10 cm</t>
  </si>
  <si>
    <t>64</t>
  </si>
  <si>
    <t>-1614239486</t>
  </si>
  <si>
    <t>https://podminky.urs.cz/item/CS_URS_2025_02/460742131</t>
  </si>
  <si>
    <t>"rezervní chránička" 24,0</t>
  </si>
  <si>
    <t>51</t>
  </si>
  <si>
    <t>34571355</t>
  </si>
  <si>
    <t>trubka elektroinstalační ohebná dvouplášťová korugovaná HDPE (chránička) D 93/110mm</t>
  </si>
  <si>
    <t>1749692064</t>
  </si>
  <si>
    <t>24*1,03 'Přepočtené koeficientem množství</t>
  </si>
  <si>
    <t>52</t>
  </si>
  <si>
    <t>890411851</t>
  </si>
  <si>
    <t>Bourání šachet a jímek strojně velikosti obestavěného prostoru do 1,5 m3 z prefabrikovaných skruží</t>
  </si>
  <si>
    <t>-1455979824</t>
  </si>
  <si>
    <t>https://podminky.urs.cz/item/CS_URS_2025_02/890411851</t>
  </si>
  <si>
    <t>bourání stáv.UV</t>
  </si>
  <si>
    <t>7*PI*(0,25)^2*1,5</t>
  </si>
  <si>
    <t>53</t>
  </si>
  <si>
    <t>895941300R</t>
  </si>
  <si>
    <t>Osazení a dodávka tělesa vpusti uliční z betonových dílců, hl. do 1,5m; včetně připojení</t>
  </si>
  <si>
    <t>kpl</t>
  </si>
  <si>
    <t>-255466477</t>
  </si>
  <si>
    <t>P</t>
  </si>
  <si>
    <t>Poznámka k položce:_x000d_
Položka obsahuje kompletní provedení a napojení tělesa uliční vpusti na nové drenážní potrubí</t>
  </si>
  <si>
    <t>54</t>
  </si>
  <si>
    <t>899132111</t>
  </si>
  <si>
    <t>Výměna (výšková úprava) poklopu kanalizačního s rámem samonivelačním s ošetřením podkladních vrstev hloubky do 25 cm</t>
  </si>
  <si>
    <t>kus</t>
  </si>
  <si>
    <t>905315224</t>
  </si>
  <si>
    <t>https://podminky.urs.cz/item/CS_URS_2025_02/899132111</t>
  </si>
  <si>
    <t xml:space="preserve">Poznámka k položce:_x000d_
Zahrnuje výškovou úpravu  bez výměny poklopu</t>
  </si>
  <si>
    <t>55</t>
  </si>
  <si>
    <t>89913221R</t>
  </si>
  <si>
    <t xml:space="preserve">Výměna (výšková úprava) poklopu vodovodního samonivelačního nebo pevného </t>
  </si>
  <si>
    <t>-837459320</t>
  </si>
  <si>
    <t>Poznámka k položce:_x000d_
- platí pro všechny povrchové znaky vodovodního vedení v komunikaci_x000d_
- bez výměny</t>
  </si>
  <si>
    <t>výškové vyrovnání stáv. vodovodních poklopů</t>
  </si>
  <si>
    <t>56</t>
  </si>
  <si>
    <t>899202211</t>
  </si>
  <si>
    <t>Demontáž mříží litinových včetně rámů, hmotnosti jednotlivě přes 50 do 100 Kg</t>
  </si>
  <si>
    <t>88066938</t>
  </si>
  <si>
    <t>https://podminky.urs.cz/item/CS_URS_2025_02/899202211</t>
  </si>
  <si>
    <t>bourané stáv.UV</t>
  </si>
  <si>
    <t>Ostatní konstrukce a práce, bourání</t>
  </si>
  <si>
    <t>57</t>
  </si>
  <si>
    <t>912211111</t>
  </si>
  <si>
    <t>Montáž směrového sloupku plastového s odrazkou prostým uložením bez betonového základu silničního</t>
  </si>
  <si>
    <t>2137781276</t>
  </si>
  <si>
    <t>https://podminky.urs.cz/item/CS_URS_2025_02/912211111</t>
  </si>
  <si>
    <t>58</t>
  </si>
  <si>
    <t>40445159R</t>
  </si>
  <si>
    <t>sloupek směrový silniční plastový 1,2m, červený (Z11g)</t>
  </si>
  <si>
    <t>1899624236</t>
  </si>
  <si>
    <t>59</t>
  </si>
  <si>
    <t>914111111</t>
  </si>
  <si>
    <t>Montáž svislé dopravní značky základní velikosti do 1 m2 objímkami na sloupky nebo konzoly</t>
  </si>
  <si>
    <t>-371410284</t>
  </si>
  <si>
    <t>https://podminky.urs.cz/item/CS_URS_2025_02/914111111</t>
  </si>
  <si>
    <t>Nové SDZ:</t>
  </si>
  <si>
    <t>"IP11b" 1</t>
  </si>
  <si>
    <t>"IP4b" 1</t>
  </si>
  <si>
    <t>"B2" 1</t>
  </si>
  <si>
    <t>"A9+IP10a" 2</t>
  </si>
  <si>
    <t>"P4+C2b" 2</t>
  </si>
  <si>
    <t>"IP12" 2</t>
  </si>
  <si>
    <t>"B28+E8e+E13" 3</t>
  </si>
  <si>
    <t>"IP4b+IP11c" 2</t>
  </si>
  <si>
    <t>Mezisoučet</t>
  </si>
  <si>
    <t>přesun SDZ:</t>
  </si>
  <si>
    <t>"B2" 2</t>
  </si>
  <si>
    <t>"B24b" 1</t>
  </si>
  <si>
    <t>"C2c" 1</t>
  </si>
  <si>
    <t>"B28+E13" 2</t>
  </si>
  <si>
    <t>60</t>
  </si>
  <si>
    <t>40445609</t>
  </si>
  <si>
    <t>značky upravující přednost P1, P4 900mm</t>
  </si>
  <si>
    <t>1309870535</t>
  </si>
  <si>
    <t>"P4" 1</t>
  </si>
  <si>
    <t>61</t>
  </si>
  <si>
    <t>40445601</t>
  </si>
  <si>
    <t>výstražné dopravní značky A1-A30, A33, A34 900mm</t>
  </si>
  <si>
    <t>-468399080</t>
  </si>
  <si>
    <t>"A9" 1</t>
  </si>
  <si>
    <t>62</t>
  </si>
  <si>
    <t>40445649</t>
  </si>
  <si>
    <t>dodatkové tabulky E3-E5, E8, E14-E16 500x150mm</t>
  </si>
  <si>
    <t>81863934</t>
  </si>
  <si>
    <t>"E8e" 1</t>
  </si>
  <si>
    <t>63</t>
  </si>
  <si>
    <t>40445650</t>
  </si>
  <si>
    <t>dodatkové tabulky E7, E12, E13 500x300mm</t>
  </si>
  <si>
    <t>-1437311435</t>
  </si>
  <si>
    <t>"E13" 1</t>
  </si>
  <si>
    <t>40445620</t>
  </si>
  <si>
    <t>zákazové, příkazové dopravní značky B1-B34, C1-15 700mm</t>
  </si>
  <si>
    <t>664836317</t>
  </si>
  <si>
    <t>"B28" 1</t>
  </si>
  <si>
    <t>"C2b" 1</t>
  </si>
  <si>
    <t>65</t>
  </si>
  <si>
    <t>40445623</t>
  </si>
  <si>
    <t>informativní značky provozní IP1-IP3, IP4b-IP7, IP10a, b 750x750mm retroreflexní</t>
  </si>
  <si>
    <t>1366303003</t>
  </si>
  <si>
    <t>"IP4b" 2</t>
  </si>
  <si>
    <t>"IP10a" 1</t>
  </si>
  <si>
    <t>66</t>
  </si>
  <si>
    <t>40445625</t>
  </si>
  <si>
    <t>informativní značky provozní IP8, IP9, IP11-IP13 500x700mm</t>
  </si>
  <si>
    <t>1106055320</t>
  </si>
  <si>
    <t>"IP11c" 1</t>
  </si>
  <si>
    <t>67</t>
  </si>
  <si>
    <t>914111112</t>
  </si>
  <si>
    <t>Montáž svislé dopravní značky základní velikosti do 1 m2 páskováním na sloupy</t>
  </si>
  <si>
    <t>21759002</t>
  </si>
  <si>
    <t>https://podminky.urs.cz/item/CS_URS_2025_02/914111112</t>
  </si>
  <si>
    <t>"IP4b, přesun" 1</t>
  </si>
  <si>
    <t>68</t>
  </si>
  <si>
    <t>914511111</t>
  </si>
  <si>
    <t>Montáž sloupku dopravních značek délky do 3,5 m do betonového základu</t>
  </si>
  <si>
    <t>-2101592880</t>
  </si>
  <si>
    <t>https://podminky.urs.cz/item/CS_URS_2025_02/914511111</t>
  </si>
  <si>
    <t>"A9+IP10a" 1</t>
  </si>
  <si>
    <t>"P4+C2b" 1</t>
  </si>
  <si>
    <t>"B28+E8e+E13" 1</t>
  </si>
  <si>
    <t>"IP4b+IP11c" 1</t>
  </si>
  <si>
    <t>"B28+E13" 1</t>
  </si>
  <si>
    <t>69</t>
  </si>
  <si>
    <t>40445225</t>
  </si>
  <si>
    <t>sloupek pro dopravní značku Zn D 60mm v 3,5m</t>
  </si>
  <si>
    <t>2012901640</t>
  </si>
  <si>
    <t>70</t>
  </si>
  <si>
    <t>915211111</t>
  </si>
  <si>
    <t>Vodorovné dopravní značení stříkaným plastem dělící čára šířky 125 mm souvislá bílá základní</t>
  </si>
  <si>
    <t>1781862251</t>
  </si>
  <si>
    <t>https://podminky.urs.cz/item/CS_URS_2025_02/915211111</t>
  </si>
  <si>
    <t>"V10b, parkování" 338,0</t>
  </si>
  <si>
    <t>71</t>
  </si>
  <si>
    <t>915211115</t>
  </si>
  <si>
    <t>Vodorovné dopravní značení stříkaným plastem dělící čára šířky 125 mm souvislá žlutá základní</t>
  </si>
  <si>
    <t>433418362</t>
  </si>
  <si>
    <t>https://podminky.urs.cz/item/CS_URS_2025_02/915211115</t>
  </si>
  <si>
    <t>"V12c" 51,0</t>
  </si>
  <si>
    <t>72</t>
  </si>
  <si>
    <t>915221111</t>
  </si>
  <si>
    <t>Vodorovné dopravní značení stříkaným plastem vodící čára bílá šířky 250 mm souvislá základní</t>
  </si>
  <si>
    <t>-9830052</t>
  </si>
  <si>
    <t>https://podminky.urs.cz/item/CS_URS_2025_02/915221111</t>
  </si>
  <si>
    <t>"V4" 8,8</t>
  </si>
  <si>
    <t>73</t>
  </si>
  <si>
    <t>915231111</t>
  </si>
  <si>
    <t>Vodorovné dopravní značení stříkaným plastem přechody pro chodce, šipky, symboly nápisy bílé základní</t>
  </si>
  <si>
    <t>1994561848</t>
  </si>
  <si>
    <t>https://podminky.urs.cz/item/CS_URS_2025_02/915231111</t>
  </si>
  <si>
    <t>"ZTP, V10f, 2x" 2*1,5*1,0</t>
  </si>
  <si>
    <t>"V5" 6,8*0,5</t>
  </si>
  <si>
    <t>74</t>
  </si>
  <si>
    <t>915611111</t>
  </si>
  <si>
    <t>Předznačení pro vodorovné značení stříkané barvou nebo prováděné z nátěrových hmot liniové dělicí čáry, vodicí proužky</t>
  </si>
  <si>
    <t>-1814232943</t>
  </si>
  <si>
    <t>https://podminky.urs.cz/item/CS_URS_2025_02/915611111</t>
  </si>
  <si>
    <t>75</t>
  </si>
  <si>
    <t>915621111</t>
  </si>
  <si>
    <t>Předznačení pro vodorovné značení stříkané barvou nebo prováděné z nátěrových hmot plošné šipky, symboly, nápisy</t>
  </si>
  <si>
    <t>-659361763</t>
  </si>
  <si>
    <t>https://podminky.urs.cz/item/CS_URS_2025_02/915621111</t>
  </si>
  <si>
    <t>76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</si>
  <si>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</si>
  <si>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</si>
  <si>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1751964152</t>
  </si>
  <si>
    <t>https://podminky.urs.cz/item/CS_URS_2025_02/916131213</t>
  </si>
  <si>
    <t>77</t>
  </si>
  <si>
    <t>59217031</t>
  </si>
  <si>
    <t>obrubník silniční betonový 1000x150x250mm</t>
  </si>
  <si>
    <t>-1802994426</t>
  </si>
  <si>
    <t>dle PD na styku mezi vozovkou, příp. parkováním a chodníky/vjezdy/zelení:</t>
  </si>
  <si>
    <t>"odměřeno" 721,9</t>
  </si>
  <si>
    <t>721,9*1,02 'Přepočtené koeficientem množství</t>
  </si>
  <si>
    <t>78</t>
  </si>
  <si>
    <t>59217073</t>
  </si>
  <si>
    <t>obrubník silniční betonový 1000x100x200mm</t>
  </si>
  <si>
    <t>-333590947</t>
  </si>
  <si>
    <t>dle PD na styku mezi vozovkou a plochou pro parkování:</t>
  </si>
  <si>
    <t>"odměřeno" 284,8</t>
  </si>
  <si>
    <t>79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</si>
  <si>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</si>
  <si>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</si>
  <si>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424347455</t>
  </si>
  <si>
    <t>https://podminky.urs.cz/item/CS_URS_2025_02/916231213</t>
  </si>
  <si>
    <t>80</t>
  </si>
  <si>
    <t>59217018</t>
  </si>
  <si>
    <t>obrubník betonový chodníkový 1000x80x200mm</t>
  </si>
  <si>
    <t>892242587</t>
  </si>
  <si>
    <t>dle PD na styku mezi chodníky a zelení:</t>
  </si>
  <si>
    <t>"odměřeno" 393,1</t>
  </si>
  <si>
    <t>393,1*1,02 'Přepočtené koeficientem množství</t>
  </si>
  <si>
    <t>81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</si>
  <si>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</si>
  <si>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</si>
  <si>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-334586528</t>
  </si>
  <si>
    <t>https://podminky.urs.cz/item/CS_URS_2025_02/919732211</t>
  </si>
  <si>
    <t>82</t>
  </si>
  <si>
    <t>919735112</t>
  </si>
  <si>
    <t>Řezání stávajícího živičného krytu nebo podkladu hloubky přes 50 do 100 mm</t>
  </si>
  <si>
    <t>-1094506763</t>
  </si>
  <si>
    <t>https://podminky.urs.cz/item/CS_URS_2025_02/919735112</t>
  </si>
  <si>
    <t>řezání stávající vozovky v místě úpravy:</t>
  </si>
  <si>
    <t>"celkem" 16,0</t>
  </si>
  <si>
    <t>83</t>
  </si>
  <si>
    <t>919735122</t>
  </si>
  <si>
    <t>Řezání stávajícího betonového krytu nebo podkladu hloubky přes 50 do 100 mm</t>
  </si>
  <si>
    <t>-1053092304</t>
  </si>
  <si>
    <t>https://podminky.urs.cz/item/CS_URS_2025_02/919735122</t>
  </si>
  <si>
    <t>řezání podkl.vrstvy stávající vozovky v místě úpravy:</t>
  </si>
  <si>
    <t>84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</si>
  <si>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</si>
  <si>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</si>
  <si>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-2082681429</t>
  </si>
  <si>
    <t>https://podminky.urs.cz/item/CS_URS_2025_02/966006132</t>
  </si>
  <si>
    <t>"sloupky k likvidaci" 5</t>
  </si>
  <si>
    <t>"sloupky k dalšímu použití" 4+1</t>
  </si>
  <si>
    <t>85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</si>
  <si>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</si>
  <si>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</si>
  <si>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1997186739</t>
  </si>
  <si>
    <t>https://podminky.urs.cz/item/CS_URS_2025_02/966006211</t>
  </si>
  <si>
    <t>"demontované ze sloupků, k likvidaci" 6+1</t>
  </si>
  <si>
    <t>"značka k přesunu ze sloupku na sloup VO, sloupek k likvidaci (IP4b)" 1</t>
  </si>
  <si>
    <t>"demontované ze sloupků, k dalšímu použití" 4+2</t>
  </si>
  <si>
    <t>997</t>
  </si>
  <si>
    <t>Doprava suti a vybouraných hmot</t>
  </si>
  <si>
    <t>86</t>
  </si>
  <si>
    <t>997013871</t>
  </si>
  <si>
    <t>Poplatek za uložení stavebního odpadu na recyklační skládce (skládkovné) směsného stavebního a demoličního zatříděného do Katalogu odpadů pod kódem 17 09 04</t>
  </si>
  <si>
    <t>472932362</t>
  </si>
  <si>
    <t>https://podminky.urs.cz/item/CS_URS_2025_02/997013871</t>
  </si>
  <si>
    <t>suť a vybourané hmoty vzniklé při výškové úpravě poklopů + mříže z UV k likvidaci</t>
  </si>
  <si>
    <t>3,06</t>
  </si>
  <si>
    <t>SDZ</t>
  </si>
  <si>
    <t>0,876</t>
  </si>
  <si>
    <t>87</t>
  </si>
  <si>
    <t>997221551</t>
  </si>
  <si>
    <t>Vodorovná doprava suti bez naložení, ale se složením a s hrubým urovnáním ze sypkých materiálů, na vzdálenost do 1 km</t>
  </si>
  <si>
    <t>https://podminky.urs.cz/item/CS_URS_2025_02/997221551</t>
  </si>
  <si>
    <t>podkladní vrstvy z kameniva</t>
  </si>
  <si>
    <t>250,27+772,64+50,46</t>
  </si>
  <si>
    <t>živice</t>
  </si>
  <si>
    <t>84,574+442,52</t>
  </si>
  <si>
    <t>88</t>
  </si>
  <si>
    <t>997221559</t>
  </si>
  <si>
    <t>Vodorovná doprava suti bez naložení, ale se složením a s hrubým urovnáním ze sypkých materiálů, na vzdálenost Příplatek k ceně za každý další započatý 1 km přes 1 km</t>
  </si>
  <si>
    <t>1461743001</t>
  </si>
  <si>
    <t>https://podminky.urs.cz/item/CS_URS_2025_02/997221559</t>
  </si>
  <si>
    <t>1600,464*19 'Přepočtené koeficientem množství</t>
  </si>
  <si>
    <t>89</t>
  </si>
  <si>
    <t>997221561</t>
  </si>
  <si>
    <t>Vodorovná doprava suti bez naložení, ale se složením a s hrubým urovnáním z kusových materiálů, na vzdálenost do 1 km</t>
  </si>
  <si>
    <t>-638495016</t>
  </si>
  <si>
    <t>https://podminky.urs.cz/item/CS_URS_2025_02/997221561</t>
  </si>
  <si>
    <t>bet.dlažba</t>
  </si>
  <si>
    <t>"ZD" 10,66</t>
  </si>
  <si>
    <t>"dlažba" 33,915</t>
  </si>
  <si>
    <t>"panely" 14,0</t>
  </si>
  <si>
    <t>podkladní bet.vrstvy</t>
  </si>
  <si>
    <t>461,76</t>
  </si>
  <si>
    <t>žul.kostky</t>
  </si>
  <si>
    <t>"v bet.podkladu" 2,406</t>
  </si>
  <si>
    <t>"přídlažba" 58,42</t>
  </si>
  <si>
    <t>tělesa UV</t>
  </si>
  <si>
    <t>3,959</t>
  </si>
  <si>
    <t>90</t>
  </si>
  <si>
    <t>997221569</t>
  </si>
  <si>
    <t>Vodorovná doprava suti bez naložení, ale se složením a s hrubým urovnáním z kusových materiálů, na vzdálenost Příplatek k ceně za každý další započatý 1 km přes 1 km</t>
  </si>
  <si>
    <t>1280120358</t>
  </si>
  <si>
    <t>https://podminky.urs.cz/item/CS_URS_2025_02/997221569</t>
  </si>
  <si>
    <t>588,18*19 'Přepočtené koeficientem množství</t>
  </si>
  <si>
    <t>91</t>
  </si>
  <si>
    <t>997221571</t>
  </si>
  <si>
    <t>Vodorovná doprava vybouraných hmot bez naložení, ale se složením a s hrubým urovnáním na vzdálenost do 1 km</t>
  </si>
  <si>
    <t>907196883</t>
  </si>
  <si>
    <t>https://podminky.urs.cz/item/CS_URS_2025_02/997221571</t>
  </si>
  <si>
    <t>obruby</t>
  </si>
  <si>
    <t>121,463+14,48</t>
  </si>
  <si>
    <t>92</t>
  </si>
  <si>
    <t>997221579</t>
  </si>
  <si>
    <t>Vodorovná doprava vybouraných hmot bez naložení, ale se složením a s hrubým urovnáním na vzdálenost Příplatek k ceně za každý další započatý 1 km přes 1 km</t>
  </si>
  <si>
    <t>1450505178</t>
  </si>
  <si>
    <t>https://podminky.urs.cz/item/CS_URS_2025_02/997221579</t>
  </si>
  <si>
    <t>136,819*19 'Přepočtené koeficientem množství</t>
  </si>
  <si>
    <t>93</t>
  </si>
  <si>
    <t>997221612</t>
  </si>
  <si>
    <t>Nakládání na dopravní prostředky pro vodorovnou dopravu vybouraných hmot</t>
  </si>
  <si>
    <t>-1935140700</t>
  </si>
  <si>
    <t>https://podminky.urs.cz/item/CS_URS_2025_02/997221612</t>
  </si>
  <si>
    <t>94</t>
  </si>
  <si>
    <t>997221861</t>
  </si>
  <si>
    <t>Poplatek za uložení stavebního odpadu na recyklační skládce (skládkovné) z prostého betonu zatříděného do Katalogu odpadů pod kódem 17 01 01</t>
  </si>
  <si>
    <t>937620661</t>
  </si>
  <si>
    <t>https://podminky.urs.cz/item/CS_URS_2025_02/997221861</t>
  </si>
  <si>
    <t>7,79+14,48</t>
  </si>
  <si>
    <t>95</t>
  </si>
  <si>
    <t>997221873</t>
  </si>
  <si>
    <t>-1792518985</t>
  </si>
  <si>
    <t>https://podminky.urs.cz/item/CS_URS_2025_02/997221873</t>
  </si>
  <si>
    <t>"stáv.kamenná obruba + žul.kostky" 113,673</t>
  </si>
  <si>
    <t>96</t>
  </si>
  <si>
    <t>997221875</t>
  </si>
  <si>
    <t>Poplatek za uložení stavebního odpadu na recyklační skládce (skládkovné) asfaltového bez obsahu dehtu zatříděného do Katalogu odpadů pod kódem 17 03 02</t>
  </si>
  <si>
    <t>765712156</t>
  </si>
  <si>
    <t>https://podminky.urs.cz/item/CS_URS_2025_02/997221875</t>
  </si>
  <si>
    <t>998</t>
  </si>
  <si>
    <t>Přesun hmot</t>
  </si>
  <si>
    <t>97</t>
  </si>
  <si>
    <t>998225111</t>
  </si>
  <si>
    <t>Přesun hmot pro komunikace s krytem z kameniva, monolitickým betonovým nebo živičným dopravní vzdálenost do 200 m jakékoliv délky objektu</t>
  </si>
  <si>
    <t>518913611</t>
  </si>
  <si>
    <t>https://podminky.urs.cz/item/CS_URS_2025_02/998225111</t>
  </si>
  <si>
    <t>Práce a dodávky M</t>
  </si>
  <si>
    <t>46-M</t>
  </si>
  <si>
    <t>Zemní práce při extr.mont.pracích</t>
  </si>
  <si>
    <t>98</t>
  </si>
  <si>
    <t>460161142</t>
  </si>
  <si>
    <t>Hloubení kabelových rýh ručně včetně urovnání dna s přemístěním výkopku do vzdálenosti 3 m od okraje jámy nebo s naložením na dopravní prostředek šířky 35 cm hloubky 50 cm v hornině třídy těžitelnosti I skupiny 3</t>
  </si>
  <si>
    <t>-1490748354</t>
  </si>
  <si>
    <t>https://podminky.urs.cz/item/CS_URS_2025_02/460161142</t>
  </si>
  <si>
    <t>"stranová přeložka sděl.kabelů + rezervní chránička" 24,0</t>
  </si>
  <si>
    <t>99</t>
  </si>
  <si>
    <t>460431152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</si>
  <si>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</si>
  <si>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531873486</t>
  </si>
  <si>
    <t>https://podminky.urs.cz/item/CS_URS_2025_02/460431152</t>
  </si>
  <si>
    <t>OST</t>
  </si>
  <si>
    <t>Ostatní</t>
  </si>
  <si>
    <t>100</t>
  </si>
  <si>
    <t>OST1</t>
  </si>
  <si>
    <t>Bourání stávajících přístřešků kontejnerových stání</t>
  </si>
  <si>
    <t>soubor</t>
  </si>
  <si>
    <t>512</t>
  </si>
  <si>
    <t>-895340282</t>
  </si>
  <si>
    <t>Poznámka k položce:_x000d_
kompletní provedení včetně odvozu a likvidace vybouraného materiálu</t>
  </si>
  <si>
    <t>SO 401 - Veřejné osvětlení</t>
  </si>
  <si>
    <t xml:space="preserve">    21-M - Elektromontáže</t>
  </si>
  <si>
    <t>997013501</t>
  </si>
  <si>
    <t>Odvoz suti a vybouraných hmot na skládku nebo meziskládku se složením, na vzdálenost do 1 km</t>
  </si>
  <si>
    <t>-1931631831</t>
  </si>
  <si>
    <t>https://podminky.urs.cz/item/CS_URS_2025_02/997013501</t>
  </si>
  <si>
    <t>demontované stožáry osvětelní</t>
  </si>
  <si>
    <t>"předpoklad" 1,5</t>
  </si>
  <si>
    <t>997013509</t>
  </si>
  <si>
    <t>Odvoz suti a vybouraných hmot na skládku nebo meziskládku se složením, na vzdálenost Příplatek k ceně za každý další započatý 1 km přes 1 km</t>
  </si>
  <si>
    <t>-1128249656</t>
  </si>
  <si>
    <t>https://podminky.urs.cz/item/CS_URS_2025_02/997013509</t>
  </si>
  <si>
    <t>1,5*19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</si>
  <si>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</si>
  <si>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</si>
  <si>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-310897024</t>
  </si>
  <si>
    <t>https://podminky.urs.cz/item/CS_URS_2025_02/997013631</t>
  </si>
  <si>
    <t>21-M</t>
  </si>
  <si>
    <t>Elektromontáže</t>
  </si>
  <si>
    <t>210100151</t>
  </si>
  <si>
    <t>Ukončení kabelů smršťovací koncovkou nebo páskou se zapojením bez letování počtu a průřezu žil 4 x 16 mm2</t>
  </si>
  <si>
    <t>1815215965</t>
  </si>
  <si>
    <t>https://podminky.urs.cz/item/CS_URS_2025_02/210100151</t>
  </si>
  <si>
    <t>35436314</t>
  </si>
  <si>
    <t>hlava rozdělovací smršťovaná přímá do 1kV SKE 4f/1+2 kabel 12-32mm/průřez 1,5-35mm</t>
  </si>
  <si>
    <t>128</t>
  </si>
  <si>
    <t>539646751</t>
  </si>
  <si>
    <t>210203901</t>
  </si>
  <si>
    <t>Montáž svítidel LED se zapojením vodičů průmyslových nebo venkovních na výložník nebo dřík</t>
  </si>
  <si>
    <t>-149508631</t>
  </si>
  <si>
    <t>https://podminky.urs.cz/item/CS_URS_2025_02/210203901</t>
  </si>
  <si>
    <t>34774006R</t>
  </si>
  <si>
    <t>svítidlo veřejného osvětlení na dřík/výložník zdroj LED - 20LED/ WW727/ 500mA/ 32W</t>
  </si>
  <si>
    <t>733599344</t>
  </si>
  <si>
    <t>Poznámka k položce:_x000d_
bližší specifikace viz PD</t>
  </si>
  <si>
    <t>210204011</t>
  </si>
  <si>
    <t>Montáž stožárů osvětlení samostatně stojících ocelových, délky do 12 m</t>
  </si>
  <si>
    <t>420170132</t>
  </si>
  <si>
    <t>https://podminky.urs.cz/item/CS_URS_2025_02/210204011</t>
  </si>
  <si>
    <t>31674113R</t>
  </si>
  <si>
    <t xml:space="preserve">stožár osvětlovací uliční  v 6m</t>
  </si>
  <si>
    <t>256</t>
  </si>
  <si>
    <t>361628670</t>
  </si>
  <si>
    <t>210204103</t>
  </si>
  <si>
    <t>Montáž výložníků osvětlení jednoramenných sloupových, hmotnosti do 35 kg</t>
  </si>
  <si>
    <t>1730750163</t>
  </si>
  <si>
    <t>https://podminky.urs.cz/item/CS_URS_2025_02/210204103</t>
  </si>
  <si>
    <t>31674001</t>
  </si>
  <si>
    <t>výložník rovný jednoduchý k osvětlovacím stožárům uličním vyložení 1000mm</t>
  </si>
  <si>
    <t>-2019145779</t>
  </si>
  <si>
    <t>210204201</t>
  </si>
  <si>
    <t>Montáž elektrovýzbroje stožárů osvětlení 1 okruh</t>
  </si>
  <si>
    <t>1215071644</t>
  </si>
  <si>
    <t>https://podminky.urs.cz/item/CS_URS_2025_02/210204201</t>
  </si>
  <si>
    <t>31674129</t>
  </si>
  <si>
    <t>výzbroj stožárová SV 6.6.4</t>
  </si>
  <si>
    <t>-1036360533</t>
  </si>
  <si>
    <t>210220020</t>
  </si>
  <si>
    <t>Montáž uzemňovacího vedení s upevněním, propojením a připojením pomocí svorek v zemi s izolací spojů vodičů FeZn páskou průřezu do 120 mm2 v městské zástavbě</t>
  </si>
  <si>
    <t>1980494264</t>
  </si>
  <si>
    <t>https://podminky.urs.cz/item/CS_URS_2025_02/210220020</t>
  </si>
  <si>
    <t>"nová trasa VO" 20,0</t>
  </si>
  <si>
    <t>"přeložka kabelů VO" 33,0+129,0</t>
  </si>
  <si>
    <t>35442062</t>
  </si>
  <si>
    <t>pás zemnící 30x4mm FeZn</t>
  </si>
  <si>
    <t>kg</t>
  </si>
  <si>
    <t>1454759590</t>
  </si>
  <si>
    <t>182*1,05 'Přepočtené koeficientem množství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</si>
  <si>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</si>
  <si>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</si>
  <si>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2015499726</t>
  </si>
  <si>
    <t>https://podminky.urs.cz/item/CS_URS_2025_02/210280003</t>
  </si>
  <si>
    <t>210812035</t>
  </si>
  <si>
    <t>Montáž izolovaných kabelů měděných do 1 kV bez ukončení plných nebo laněných kulatých (např. CYKY, CYKFY) uložených volně nebo v liště počtu a průřezu žil 4x16 mm2</t>
  </si>
  <si>
    <t>320932879</t>
  </si>
  <si>
    <t>https://podminky.urs.cz/item/CS_URS_2025_02/210812035</t>
  </si>
  <si>
    <t>"nová trasa VO" 20,0+11*1,5</t>
  </si>
  <si>
    <t>198,5*1,5 'Přepočtené koeficientem množství</t>
  </si>
  <si>
    <t>34111080</t>
  </si>
  <si>
    <t>kabel instalační jádro Cu plné izolace PVC plášť PVC 450/750V (CYKY) 4x16mm2</t>
  </si>
  <si>
    <t>1111161588</t>
  </si>
  <si>
    <t>297,750000000001*1,15 'Přepočtené koeficientem množství</t>
  </si>
  <si>
    <t>218202013</t>
  </si>
  <si>
    <t>Demontáž svítidel výbojkových s odpojením vodičů průmyslových nebo venkovních z výložníku</t>
  </si>
  <si>
    <t>-579696435</t>
  </si>
  <si>
    <t>https://podminky.urs.cz/item/CS_URS_2025_02/218202013</t>
  </si>
  <si>
    <t>218204011</t>
  </si>
  <si>
    <t>Demontáž stožárů osvětlení ocelových samostatně stojících, délky do 12 m</t>
  </si>
  <si>
    <t>-107673591</t>
  </si>
  <si>
    <t>https://podminky.urs.cz/item/CS_URS_2025_02/218204011</t>
  </si>
  <si>
    <t>218204103</t>
  </si>
  <si>
    <t>Demontáž výložníků osvětlení jednoramenných sloupových, hmotnosti do 35 kg</t>
  </si>
  <si>
    <t>207672059</t>
  </si>
  <si>
    <t>https://podminky.urs.cz/item/CS_URS_2025_02/218204103</t>
  </si>
  <si>
    <t>460010024</t>
  </si>
  <si>
    <t>Vytyčení trasy vedení kabelového (podzemního) v zastavěném prostoru</t>
  </si>
  <si>
    <t>km</t>
  </si>
  <si>
    <t>-2108690303</t>
  </si>
  <si>
    <t>https://podminky.urs.cz/item/CS_URS_2025_02/460010024</t>
  </si>
  <si>
    <t>182*0,001 'Přepočtené koeficientem množství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</si>
  <si>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</si>
  <si>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</si>
  <si>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-1647962962</t>
  </si>
  <si>
    <t>https://podminky.urs.cz/item/CS_URS_2025_02/460131113</t>
  </si>
  <si>
    <t>"pro stožár"0,5*0,5*1,2*11</t>
  </si>
  <si>
    <t>460171142</t>
  </si>
  <si>
    <t>Hloubení kabelových rýh strojně včetně urovnání dna s přemístěním výkopku do vzdálenosti 3 m od okraje jámy nebo s naložením na dopravní prostředek šířky 35 cm hloubky 50 cm v hornině třídy těžitelnosti I skupiny 3</t>
  </si>
  <si>
    <t>-498589154</t>
  </si>
  <si>
    <t>https://podminky.urs.cz/item/CS_URS_2025_02/460171142</t>
  </si>
  <si>
    <t>460341113</t>
  </si>
  <si>
    <t>Vodorovné přemístění (odvoz) horniny dopravními prostředky včetně složení, bez naložení a rozprostření jakékoliv třídy, na vzdálenost přes 500 do 1000 m</t>
  </si>
  <si>
    <t>-1995477448</t>
  </si>
  <si>
    <t>https://podminky.urs.cz/item/CS_URS_2025_02/460341113</t>
  </si>
  <si>
    <t>odvoz na skládku</t>
  </si>
  <si>
    <t>"výkopy pro stožáry" 3,3</t>
  </si>
  <si>
    <t>"přebytek výkopů z rýh (lože)" 0,05*182,0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</si>
  <si>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</si>
  <si>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</si>
  <si>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1424642256</t>
  </si>
  <si>
    <t>https://podminky.urs.cz/item/CS_URS_2025_02/460341121</t>
  </si>
  <si>
    <t>12,4*4 'Přepočtené koeficientem množství</t>
  </si>
  <si>
    <t>460361121</t>
  </si>
  <si>
    <t>Poplatek (skládkovné) za uložení zeminy na recyklační skládce zatříděné do Katalogu odpadů pod kódem 17 05 04</t>
  </si>
  <si>
    <t>1170557452</t>
  </si>
  <si>
    <t>https://podminky.urs.cz/item/CS_URS_2025_02/460361121</t>
  </si>
  <si>
    <t>12,4*1,8 'Přepočtené koeficientem množství</t>
  </si>
  <si>
    <t>460371121</t>
  </si>
  <si>
    <t>Naložení výkopku strojně z hornin třídy těžitelnosti I skupiny 1 až 3</t>
  </si>
  <si>
    <t>673288113</t>
  </si>
  <si>
    <t>https://podminky.urs.cz/item/CS_URS_2025_02/460371121</t>
  </si>
  <si>
    <t>-995610117</t>
  </si>
  <si>
    <t>46064000R1</t>
  </si>
  <si>
    <t>Pouzdrový základ stožáru - kompletní zhotovení pouzdrového základu včetně trubkování</t>
  </si>
  <si>
    <t>377816242</t>
  </si>
  <si>
    <t>460661411</t>
  </si>
  <si>
    <t>Kabelové lože z písku včetně podsypu, zhutnění a urovnání povrchu pro kabely nn zakryté plastovými deskami (materiál ve specifikaci), šířky do 25 cm</t>
  </si>
  <si>
    <t>23043162</t>
  </si>
  <si>
    <t>https://podminky.urs.cz/item/CS_URS_2025_02/460661411</t>
  </si>
  <si>
    <t>34575103</t>
  </si>
  <si>
    <t>deska kabelová krycí PVC červená, 200x2mm</t>
  </si>
  <si>
    <t>2024079915</t>
  </si>
  <si>
    <t>469981111</t>
  </si>
  <si>
    <t>Přesun hmot pro pomocné stavební práce při elektromontážích dopravní vzdálenost do 1 000 m</t>
  </si>
  <si>
    <t>-916817296</t>
  </si>
  <si>
    <t>https://podminky.urs.cz/item/CS_URS_2025_02/469981111</t>
  </si>
  <si>
    <t>SO 801 - Sadové úpravy a kácení</t>
  </si>
  <si>
    <t xml:space="preserve">    997 - Přesun sutě</t>
  </si>
  <si>
    <t>111211101</t>
  </si>
  <si>
    <t>Odstranění křovin a stromů s odstraněním kořenů ručně průměru kmene do 100 mm jakékoliv plochy v rovině nebo ve svahu o sklonu do 1:5</t>
  </si>
  <si>
    <t>-1079759848</t>
  </si>
  <si>
    <t>https://podminky.urs.cz/item/CS_URS_2025_02/111211101</t>
  </si>
  <si>
    <t>7 keřových skupin dle tab.pro kácení:</t>
  </si>
  <si>
    <t>27,0+29,0+20,0+6,0+5,0+34,0+7,0</t>
  </si>
  <si>
    <t>112101101</t>
  </si>
  <si>
    <t>Odstranění stromů s odřezáním kmene a s odvětvením listnatých, průměru kmene přes 100 do 300 mm</t>
  </si>
  <si>
    <t>456199624</t>
  </si>
  <si>
    <t>https://podminky.urs.cz/item/CS_URS_2025_02/112101101</t>
  </si>
  <si>
    <t>112101121</t>
  </si>
  <si>
    <t>Odstranění stromů s odřezáním kmene a s odvětvením jehličnatých bez odkornění, průměru kmene přes 100 do 300 mm</t>
  </si>
  <si>
    <t>850561486</t>
  </si>
  <si>
    <t>https://podminky.urs.cz/item/CS_URS_2025_02/112101121</t>
  </si>
  <si>
    <t>112251101</t>
  </si>
  <si>
    <t>Odstranění pařezů strojně s jejich vykopáním nebo vytrháním průměru přes 100 do 300 mm</t>
  </si>
  <si>
    <t>-1588662191</t>
  </si>
  <si>
    <t>https://podminky.urs.cz/item/CS_URS_2025_02/112251101</t>
  </si>
  <si>
    <t>162201401</t>
  </si>
  <si>
    <t>Vodorovné přemístění větví, kmenů nebo pařezů s naložením, složením a dopravou do 1000 m větví stromů listnatých, průměru kmene přes 100 do 300 mm</t>
  </si>
  <si>
    <t>2101726184</t>
  </si>
  <si>
    <t>https://podminky.urs.cz/item/CS_URS_2025_02/162201401</t>
  </si>
  <si>
    <t>162201405</t>
  </si>
  <si>
    <t>Vodorovné přemístění větví, kmenů nebo pařezů s naložením, složením a dopravou do 1000 m větví stromů jehličnatých, průměru kmene přes 100 do 300 mm</t>
  </si>
  <si>
    <t>1547643556</t>
  </si>
  <si>
    <t>https://podminky.urs.cz/item/CS_URS_2025_02/162201405</t>
  </si>
  <si>
    <t>162201411</t>
  </si>
  <si>
    <t>Vodorovné přemístění větví, kmenů nebo pařezů s naložením, složením a dopravou do 1000 m kmenů stromů listnatých, průměru přes 100 do 300 mm</t>
  </si>
  <si>
    <t>1394012489</t>
  </si>
  <si>
    <t>https://podminky.urs.cz/item/CS_URS_2025_02/162201411</t>
  </si>
  <si>
    <t>162201415</t>
  </si>
  <si>
    <t>Vodorovné přemístění větví, kmenů nebo pařezů s naložením, složením a dopravou do 1000 m kmenů stromů jehličnatých, průměru přes 100 do 300 mm</t>
  </si>
  <si>
    <t>1748042500</t>
  </si>
  <si>
    <t>https://podminky.urs.cz/item/CS_URS_2025_02/162201415</t>
  </si>
  <si>
    <t>162201421</t>
  </si>
  <si>
    <t>Vodorovné přemístění větví, kmenů nebo pařezů s naložením, složením a dopravou do 1000 m pařezů kmenů, průměru přes 100 do 300 mm</t>
  </si>
  <si>
    <t>-1218582060</t>
  </si>
  <si>
    <t>https://podminky.urs.cz/item/CS_URS_2025_02/162201421</t>
  </si>
  <si>
    <t>162301501</t>
  </si>
  <si>
    <t>Vodorovné přemístění smýcených křovin do průměru kmene 100 mm na vzdálenost do 5 000 m</t>
  </si>
  <si>
    <t>-1679302630</t>
  </si>
  <si>
    <t>https://podminky.urs.cz/item/CS_URS_2025_02/162301501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</si>
  <si>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</si>
  <si>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</si>
  <si>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-1925076318</t>
  </si>
  <si>
    <t>https://podminky.urs.cz/item/CS_URS_2025_02/162301931</t>
  </si>
  <si>
    <t>3*9 'Přepočtené koeficientem množství</t>
  </si>
  <si>
    <t>162301941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</si>
  <si>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</si>
  <si>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-763190013</t>
  </si>
  <si>
    <t>https://podminky.urs.cz/item/CS_URS_2025_02/162301941</t>
  </si>
  <si>
    <t>1*9 'Přepočtené koeficientem množství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</si>
  <si>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</si>
  <si>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</si>
  <si>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-539172692</t>
  </si>
  <si>
    <t>https://podminky.urs.cz/item/CS_URS_2025_02/162301951</t>
  </si>
  <si>
    <t>162301961</t>
  </si>
  <si>
    <t>Vodorovné přemístění větví, kmenů nebo pařezů s naložením, složením a dopravou Příplatek k cenám za každých dalších i započatých 1000 m přes 1000 m kmenů stromů jehličnatých, průměru přes 100 do 300 mm</t>
  </si>
  <si>
    <t>-1220402155</t>
  </si>
  <si>
    <t>https://podminky.urs.cz/item/CS_URS_2025_02/162301961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</si>
  <si>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</si>
  <si>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</si>
  <si>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-1190235946</t>
  </si>
  <si>
    <t>https://podminky.urs.cz/item/CS_URS_2025_02/162301971</t>
  </si>
  <si>
    <t>4*9 'Přepočtené koeficientem množství</t>
  </si>
  <si>
    <t>162301981</t>
  </si>
  <si>
    <t>Vodorovné přemístění smýcených křovin Příplatek k ceně za každých dalších i započatých 1 000 m</t>
  </si>
  <si>
    <t>1766794227</t>
  </si>
  <si>
    <t>https://podminky.urs.cz/item/CS_URS_2025_02/162301981</t>
  </si>
  <si>
    <t>128*5 'Přepočtené koeficientem množství</t>
  </si>
  <si>
    <t>Přesun sutě</t>
  </si>
  <si>
    <t>997013811</t>
  </si>
  <si>
    <t>Poplatek za uložení stavebního odpadu na skládce (skládkovné) dřevěného zatříděného do Katalogu odpadů pod kódem 17 02 01</t>
  </si>
  <si>
    <t>1214525956</t>
  </si>
  <si>
    <t>https://podminky.urs.cz/item/CS_URS_2025_02/997013811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</si>
  <si>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</si>
  <si>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</si>
  <si>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</si>
  <si>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</si>
  <si>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VRN1</t>
  </si>
  <si>
    <t>Průzkumné, geodetické a projektové práce</t>
  </si>
  <si>
    <t>012002000</t>
  </si>
  <si>
    <t xml:space="preserve">Geodetické práce </t>
  </si>
  <si>
    <t>1024</t>
  </si>
  <si>
    <t>2076936015</t>
  </si>
  <si>
    <t>Poznámka k položce:_x000d_
zahrnuje veškeré geodetické práce vč. zaměření skutečného stavu</t>
  </si>
  <si>
    <t>012203000</t>
  </si>
  <si>
    <t>Vytýčení sítí</t>
  </si>
  <si>
    <t>45760649</t>
  </si>
  <si>
    <t>013244000</t>
  </si>
  <si>
    <t>Dokumentace pro provádění stavby</t>
  </si>
  <si>
    <t>426427669</t>
  </si>
  <si>
    <t>013254000</t>
  </si>
  <si>
    <t>Dokumentace skutečného provedení stavby</t>
  </si>
  <si>
    <t>874815196</t>
  </si>
  <si>
    <t>VRN3</t>
  </si>
  <si>
    <t>Zařízení staveniště</t>
  </si>
  <si>
    <t>030001000</t>
  </si>
  <si>
    <t>1210778850</t>
  </si>
  <si>
    <t>VRN7</t>
  </si>
  <si>
    <t>Provozní vlivy</t>
  </si>
  <si>
    <t>0720000000</t>
  </si>
  <si>
    <t>Provozní vlivy - zajištění DIR+DIO</t>
  </si>
  <si>
    <t>ks</t>
  </si>
  <si>
    <t>-1344062516</t>
  </si>
  <si>
    <t>SEZNAM FIGUR</t>
  </si>
  <si>
    <t>Výměra</t>
  </si>
  <si>
    <t>odměřeno z PD:</t>
  </si>
  <si>
    <t>1130,0</t>
  </si>
  <si>
    <t>Použití figury:</t>
  </si>
  <si>
    <t>Úprava pláně pro silnice a dálnice na násypech se zhutněním</t>
  </si>
  <si>
    <t>Podklad ze štěrkodrtě ŠD plochy přes 100 m2 tl 200 mm</t>
  </si>
  <si>
    <t>Podklad z mechanicky zpevněného kameniva MZK tl 150 mm</t>
  </si>
  <si>
    <t>Asfaltový beton vrstva podkladní ACP 16 + tl 70 mm š přes 3 m z nemodifikovaného asfaltu</t>
  </si>
  <si>
    <t>Postřik živičný infiltrační s posypem z asfaltu množství 1 kg/m2</t>
  </si>
  <si>
    <t>Postřik živičný spojovací ze silniční emulze v množství 0,50 kg/m2</t>
  </si>
  <si>
    <t>Asfaltový beton vrstva obrusná ACO 11+ tř. I tl 40 mm š přes 3 m z nemodifikovaného asfaltu</t>
  </si>
  <si>
    <t>Podklad ze štěrkodrtě ŠD plochy přes 100 m2 tl 150 mm</t>
  </si>
  <si>
    <t>Podklad ze štěrkodrtě ŠD 0/32 plochy přes 100 m2 tl 150 mm</t>
  </si>
  <si>
    <t>Kladení dlažby z vegetačních tvárnic pozemních komunikací velikosti dlaždic do 0,09 m2 tl 80 mm pl přes 25 do 50 m2</t>
  </si>
  <si>
    <t>Podklad ze štěrkodrtě ŠD plochy do 100 m2 tl 150 mm</t>
  </si>
  <si>
    <t>Podklad ze štěrkodrtě ŠD 0/32 plochy do 100 m2 tl 150 mm</t>
  </si>
  <si>
    <t>16,0</t>
  </si>
  <si>
    <t>Podklad ze štěrkodrtě ŠD plochy do 100 m2 tl 200 mm</t>
  </si>
  <si>
    <t>Podklad z R-materiálu plochy do 100 m2 tl 50 mm</t>
  </si>
  <si>
    <t>Asfaltový beton vrstva obrusná ACO 11+ tř. I tl 50 mm š do 3 m z nemodifikovaného asfaltu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</si>
  <si>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</si>
  <si>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</si>
  <si>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zeminy a kamení na recyklační skládce (skládkovné) kód odpadu 17 05 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</si>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</sst>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6132" TargetMode="External" /><Relationship Id="rId3" Type="http://schemas.openxmlformats.org/officeDocument/2006/relationships/hyperlink" Target="https://podminky.urs.cz/item/CS_URS_2025_02/113106190" TargetMode="External" /><Relationship Id="rId4" Type="http://schemas.openxmlformats.org/officeDocument/2006/relationships/hyperlink" Target="https://podminky.urs.cz/item/CS_URS_2025_02/113107222" TargetMode="External" /><Relationship Id="rId5" Type="http://schemas.openxmlformats.org/officeDocument/2006/relationships/hyperlink" Target="https://podminky.urs.cz/item/CS_URS_2025_02/113107223" TargetMode="External" /><Relationship Id="rId6" Type="http://schemas.openxmlformats.org/officeDocument/2006/relationships/hyperlink" Target="https://podminky.urs.cz/item/CS_URS_2025_02/113107230" TargetMode="External" /><Relationship Id="rId7" Type="http://schemas.openxmlformats.org/officeDocument/2006/relationships/hyperlink" Target="https://podminky.urs.cz/item/CS_URS_2025_02/113107241" TargetMode="External" /><Relationship Id="rId8" Type="http://schemas.openxmlformats.org/officeDocument/2006/relationships/hyperlink" Target="https://podminky.urs.cz/item/CS_URS_2025_02/113107322" TargetMode="External" /><Relationship Id="rId9" Type="http://schemas.openxmlformats.org/officeDocument/2006/relationships/hyperlink" Target="https://podminky.urs.cz/item/CS_URS_2025_02/113107332" TargetMode="External" /><Relationship Id="rId10" Type="http://schemas.openxmlformats.org/officeDocument/2006/relationships/hyperlink" Target="https://podminky.urs.cz/item/CS_URS_2025_02/113154548" TargetMode="External" /><Relationship Id="rId11" Type="http://schemas.openxmlformats.org/officeDocument/2006/relationships/hyperlink" Target="https://podminky.urs.cz/item/CS_URS_2025_02/113202111" TargetMode="External" /><Relationship Id="rId12" Type="http://schemas.openxmlformats.org/officeDocument/2006/relationships/hyperlink" Target="https://podminky.urs.cz/item/CS_URS_2025_02/113203111" TargetMode="External" /><Relationship Id="rId13" Type="http://schemas.openxmlformats.org/officeDocument/2006/relationships/hyperlink" Target="https://podminky.urs.cz/item/CS_URS_2025_02/113204111" TargetMode="External" /><Relationship Id="rId14" Type="http://schemas.openxmlformats.org/officeDocument/2006/relationships/hyperlink" Target="https://podminky.urs.cz/item/CS_URS_2025_02/121151103" TargetMode="External" /><Relationship Id="rId15" Type="http://schemas.openxmlformats.org/officeDocument/2006/relationships/hyperlink" Target="https://podminky.urs.cz/item/CS_URS_2025_02/122252203" TargetMode="External" /><Relationship Id="rId16" Type="http://schemas.openxmlformats.org/officeDocument/2006/relationships/hyperlink" Target="https://podminky.urs.cz/item/CS_URS_2025_02/132251103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5_02/17120123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81252305" TargetMode="External" /><Relationship Id="rId22" Type="http://schemas.openxmlformats.org/officeDocument/2006/relationships/hyperlink" Target="https://podminky.urs.cz/item/CS_URS_2025_02/211971121" TargetMode="External" /><Relationship Id="rId23" Type="http://schemas.openxmlformats.org/officeDocument/2006/relationships/hyperlink" Target="https://podminky.urs.cz/item/CS_URS_2025_02/212752101" TargetMode="External" /><Relationship Id="rId24" Type="http://schemas.openxmlformats.org/officeDocument/2006/relationships/hyperlink" Target="https://podminky.urs.cz/item/CS_URS_2025_02/219991113" TargetMode="External" /><Relationship Id="rId25" Type="http://schemas.openxmlformats.org/officeDocument/2006/relationships/hyperlink" Target="https://podminky.urs.cz/item/CS_URS_2025_02/564851011" TargetMode="External" /><Relationship Id="rId26" Type="http://schemas.openxmlformats.org/officeDocument/2006/relationships/hyperlink" Target="https://podminky.urs.cz/item/CS_URS_2025_02/564851111" TargetMode="External" /><Relationship Id="rId27" Type="http://schemas.openxmlformats.org/officeDocument/2006/relationships/hyperlink" Target="https://podminky.urs.cz/item/CS_URS_2025_02/564861011" TargetMode="External" /><Relationship Id="rId28" Type="http://schemas.openxmlformats.org/officeDocument/2006/relationships/hyperlink" Target="https://podminky.urs.cz/item/CS_URS_2025_02/564861111" TargetMode="External" /><Relationship Id="rId29" Type="http://schemas.openxmlformats.org/officeDocument/2006/relationships/hyperlink" Target="https://podminky.urs.cz/item/CS_URS_2025_02/564910511" TargetMode="External" /><Relationship Id="rId30" Type="http://schemas.openxmlformats.org/officeDocument/2006/relationships/hyperlink" Target="https://podminky.urs.cz/item/CS_URS_2025_02/564952111" TargetMode="External" /><Relationship Id="rId31" Type="http://schemas.openxmlformats.org/officeDocument/2006/relationships/hyperlink" Target="https://podminky.urs.cz/item/CS_URS_2025_02/565155021" TargetMode="External" /><Relationship Id="rId32" Type="http://schemas.openxmlformats.org/officeDocument/2006/relationships/hyperlink" Target="https://podminky.urs.cz/item/CS_URS_2025_02/573111112" TargetMode="External" /><Relationship Id="rId33" Type="http://schemas.openxmlformats.org/officeDocument/2006/relationships/hyperlink" Target="https://podminky.urs.cz/item/CS_URS_2025_02/573231108" TargetMode="External" /><Relationship Id="rId34" Type="http://schemas.openxmlformats.org/officeDocument/2006/relationships/hyperlink" Target="https://podminky.urs.cz/item/CS_URS_2025_02/577134121" TargetMode="External" /><Relationship Id="rId35" Type="http://schemas.openxmlformats.org/officeDocument/2006/relationships/hyperlink" Target="https://podminky.urs.cz/item/CS_URS_2025_02/577144111" TargetMode="External" /><Relationship Id="rId36" Type="http://schemas.openxmlformats.org/officeDocument/2006/relationships/hyperlink" Target="https://podminky.urs.cz/item/CS_URS_2025_02/596211110" TargetMode="External" /><Relationship Id="rId37" Type="http://schemas.openxmlformats.org/officeDocument/2006/relationships/hyperlink" Target="https://podminky.urs.cz/item/CS_URS_2025_02/596212210" TargetMode="External" /><Relationship Id="rId38" Type="http://schemas.openxmlformats.org/officeDocument/2006/relationships/hyperlink" Target="https://podminky.urs.cz/item/CS_URS_2025_02/596412112" TargetMode="External" /><Relationship Id="rId39" Type="http://schemas.openxmlformats.org/officeDocument/2006/relationships/hyperlink" Target="https://podminky.urs.cz/item/CS_URS_2025_02/460742131" TargetMode="External" /><Relationship Id="rId40" Type="http://schemas.openxmlformats.org/officeDocument/2006/relationships/hyperlink" Target="https://podminky.urs.cz/item/CS_URS_2025_02/890411851" TargetMode="External" /><Relationship Id="rId41" Type="http://schemas.openxmlformats.org/officeDocument/2006/relationships/hyperlink" Target="https://podminky.urs.cz/item/CS_URS_2025_02/899132111" TargetMode="External" /><Relationship Id="rId42" Type="http://schemas.openxmlformats.org/officeDocument/2006/relationships/hyperlink" Target="https://podminky.urs.cz/item/CS_URS_2025_02/899202211" TargetMode="External" /><Relationship Id="rId43" Type="http://schemas.openxmlformats.org/officeDocument/2006/relationships/hyperlink" Target="https://podminky.urs.cz/item/CS_URS_2025_02/912211111" TargetMode="External" /><Relationship Id="rId44" Type="http://schemas.openxmlformats.org/officeDocument/2006/relationships/hyperlink" Target="https://podminky.urs.cz/item/CS_URS_2025_02/914111111" TargetMode="External" /><Relationship Id="rId45" Type="http://schemas.openxmlformats.org/officeDocument/2006/relationships/hyperlink" Target="https://podminky.urs.cz/item/CS_URS_2025_02/914111112" TargetMode="External" /><Relationship Id="rId46" Type="http://schemas.openxmlformats.org/officeDocument/2006/relationships/hyperlink" Target="https://podminky.urs.cz/item/CS_URS_2025_02/914511111" TargetMode="External" /><Relationship Id="rId47" Type="http://schemas.openxmlformats.org/officeDocument/2006/relationships/hyperlink" Target="https://podminky.urs.cz/item/CS_URS_2025_02/915211111" TargetMode="External" /><Relationship Id="rId48" Type="http://schemas.openxmlformats.org/officeDocument/2006/relationships/hyperlink" Target="https://podminky.urs.cz/item/CS_URS_2025_02/915211115" TargetMode="External" /><Relationship Id="rId49" Type="http://schemas.openxmlformats.org/officeDocument/2006/relationships/hyperlink" Target="https://podminky.urs.cz/item/CS_URS_2025_02/915221111" TargetMode="External" /><Relationship Id="rId50" Type="http://schemas.openxmlformats.org/officeDocument/2006/relationships/hyperlink" Target="https://podminky.urs.cz/item/CS_URS_2025_02/915231111" TargetMode="External" /><Relationship Id="rId51" Type="http://schemas.openxmlformats.org/officeDocument/2006/relationships/hyperlink" Target="https://podminky.urs.cz/item/CS_URS_2025_02/915611111" TargetMode="External" /><Relationship Id="rId52" Type="http://schemas.openxmlformats.org/officeDocument/2006/relationships/hyperlink" Target="https://podminky.urs.cz/item/CS_URS_2025_02/915621111" TargetMode="External" /><Relationship Id="rId53" Type="http://schemas.openxmlformats.org/officeDocument/2006/relationships/hyperlink" Target="https://podminky.urs.cz/item/CS_URS_2025_02/916131213" TargetMode="External" /><Relationship Id="rId54" Type="http://schemas.openxmlformats.org/officeDocument/2006/relationships/hyperlink" Target="https://podminky.urs.cz/item/CS_URS_2025_02/916231213" TargetMode="External" /><Relationship Id="rId55" Type="http://schemas.openxmlformats.org/officeDocument/2006/relationships/hyperlink" Target="https://podminky.urs.cz/item/CS_URS_2025_02/919732211" TargetMode="External" /><Relationship Id="rId56" Type="http://schemas.openxmlformats.org/officeDocument/2006/relationships/hyperlink" Target="https://podminky.urs.cz/item/CS_URS_2025_02/919735112" TargetMode="External" /><Relationship Id="rId57" Type="http://schemas.openxmlformats.org/officeDocument/2006/relationships/hyperlink" Target="https://podminky.urs.cz/item/CS_URS_2025_02/919735122" TargetMode="External" /><Relationship Id="rId58" Type="http://schemas.openxmlformats.org/officeDocument/2006/relationships/hyperlink" Target="https://podminky.urs.cz/item/CS_URS_2025_02/966006132" TargetMode="External" /><Relationship Id="rId59" Type="http://schemas.openxmlformats.org/officeDocument/2006/relationships/hyperlink" Target="https://podminky.urs.cz/item/CS_URS_2025_02/966006211" TargetMode="External" /><Relationship Id="rId60" Type="http://schemas.openxmlformats.org/officeDocument/2006/relationships/hyperlink" Target="https://podminky.urs.cz/item/CS_URS_2025_02/997013871" TargetMode="External" /><Relationship Id="rId61" Type="http://schemas.openxmlformats.org/officeDocument/2006/relationships/hyperlink" Target="https://podminky.urs.cz/item/CS_URS_2025_02/997221551" TargetMode="External" /><Relationship Id="rId62" Type="http://schemas.openxmlformats.org/officeDocument/2006/relationships/hyperlink" Target="https://podminky.urs.cz/item/CS_URS_2025_02/997221559" TargetMode="External" /><Relationship Id="rId63" Type="http://schemas.openxmlformats.org/officeDocument/2006/relationships/hyperlink" Target="https://podminky.urs.cz/item/CS_URS_2025_02/997221561" TargetMode="External" /><Relationship Id="rId64" Type="http://schemas.openxmlformats.org/officeDocument/2006/relationships/hyperlink" Target="https://podminky.urs.cz/item/CS_URS_2025_02/997221569" TargetMode="External" /><Relationship Id="rId65" Type="http://schemas.openxmlformats.org/officeDocument/2006/relationships/hyperlink" Target="https://podminky.urs.cz/item/CS_URS_2025_02/997221571" TargetMode="External" /><Relationship Id="rId66" Type="http://schemas.openxmlformats.org/officeDocument/2006/relationships/hyperlink" Target="https://podminky.urs.cz/item/CS_URS_2025_02/997221579" TargetMode="External" /><Relationship Id="rId67" Type="http://schemas.openxmlformats.org/officeDocument/2006/relationships/hyperlink" Target="https://podminky.urs.cz/item/CS_URS_2025_02/997221612" TargetMode="External" /><Relationship Id="rId68" Type="http://schemas.openxmlformats.org/officeDocument/2006/relationships/hyperlink" Target="https://podminky.urs.cz/item/CS_URS_2025_02/997221861" TargetMode="External" /><Relationship Id="rId69" Type="http://schemas.openxmlformats.org/officeDocument/2006/relationships/hyperlink" Target="https://podminky.urs.cz/item/CS_URS_2025_02/997221873" TargetMode="External" /><Relationship Id="rId70" Type="http://schemas.openxmlformats.org/officeDocument/2006/relationships/hyperlink" Target="https://podminky.urs.cz/item/CS_URS_2025_02/997221875" TargetMode="External" /><Relationship Id="rId71" Type="http://schemas.openxmlformats.org/officeDocument/2006/relationships/hyperlink" Target="https://podminky.urs.cz/item/CS_URS_2025_02/998225111" TargetMode="External" /><Relationship Id="rId72" Type="http://schemas.openxmlformats.org/officeDocument/2006/relationships/hyperlink" Target="https://podminky.urs.cz/item/CS_URS_2025_02/460161142" TargetMode="External" /><Relationship Id="rId73" Type="http://schemas.openxmlformats.org/officeDocument/2006/relationships/hyperlink" Target="https://podminky.urs.cz/item/CS_URS_2025_02/460431152" TargetMode="External" /><Relationship Id="rId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501" TargetMode="External" /><Relationship Id="rId2" Type="http://schemas.openxmlformats.org/officeDocument/2006/relationships/hyperlink" Target="https://podminky.urs.cz/item/CS_URS_2025_02/997013509" TargetMode="External" /><Relationship Id="rId3" Type="http://schemas.openxmlformats.org/officeDocument/2006/relationships/hyperlink" Target="https://podminky.urs.cz/item/CS_URS_2025_02/997013631" TargetMode="External" /><Relationship Id="rId4" Type="http://schemas.openxmlformats.org/officeDocument/2006/relationships/hyperlink" Target="https://podminky.urs.cz/item/CS_URS_2025_02/210100151" TargetMode="External" /><Relationship Id="rId5" Type="http://schemas.openxmlformats.org/officeDocument/2006/relationships/hyperlink" Target="https://podminky.urs.cz/item/CS_URS_2025_02/210203901" TargetMode="External" /><Relationship Id="rId6" Type="http://schemas.openxmlformats.org/officeDocument/2006/relationships/hyperlink" Target="https://podminky.urs.cz/item/CS_URS_2025_02/210204011" TargetMode="External" /><Relationship Id="rId7" Type="http://schemas.openxmlformats.org/officeDocument/2006/relationships/hyperlink" Target="https://podminky.urs.cz/item/CS_URS_2025_02/210204103" TargetMode="External" /><Relationship Id="rId8" Type="http://schemas.openxmlformats.org/officeDocument/2006/relationships/hyperlink" Target="https://podminky.urs.cz/item/CS_URS_2025_02/210204201" TargetMode="External" /><Relationship Id="rId9" Type="http://schemas.openxmlformats.org/officeDocument/2006/relationships/hyperlink" Target="https://podminky.urs.cz/item/CS_URS_2025_02/210220020" TargetMode="External" /><Relationship Id="rId10" Type="http://schemas.openxmlformats.org/officeDocument/2006/relationships/hyperlink" Target="https://podminky.urs.cz/item/CS_URS_2025_02/210280003" TargetMode="External" /><Relationship Id="rId11" Type="http://schemas.openxmlformats.org/officeDocument/2006/relationships/hyperlink" Target="https://podminky.urs.cz/item/CS_URS_2025_02/210812035" TargetMode="External" /><Relationship Id="rId12" Type="http://schemas.openxmlformats.org/officeDocument/2006/relationships/hyperlink" Target="https://podminky.urs.cz/item/CS_URS_2025_02/218202013" TargetMode="External" /><Relationship Id="rId13" Type="http://schemas.openxmlformats.org/officeDocument/2006/relationships/hyperlink" Target="https://podminky.urs.cz/item/CS_URS_2025_02/218204011" TargetMode="External" /><Relationship Id="rId14" Type="http://schemas.openxmlformats.org/officeDocument/2006/relationships/hyperlink" Target="https://podminky.urs.cz/item/CS_URS_2025_02/218204103" TargetMode="External" /><Relationship Id="rId15" Type="http://schemas.openxmlformats.org/officeDocument/2006/relationships/hyperlink" Target="https://podminky.urs.cz/item/CS_URS_2025_02/460010024" TargetMode="External" /><Relationship Id="rId16" Type="http://schemas.openxmlformats.org/officeDocument/2006/relationships/hyperlink" Target="https://podminky.urs.cz/item/CS_URS_2025_02/460131113" TargetMode="External" /><Relationship Id="rId17" Type="http://schemas.openxmlformats.org/officeDocument/2006/relationships/hyperlink" Target="https://podminky.urs.cz/item/CS_URS_2025_02/460171142" TargetMode="External" /><Relationship Id="rId18" Type="http://schemas.openxmlformats.org/officeDocument/2006/relationships/hyperlink" Target="https://podminky.urs.cz/item/CS_URS_2025_02/460341113" TargetMode="External" /><Relationship Id="rId19" Type="http://schemas.openxmlformats.org/officeDocument/2006/relationships/hyperlink" Target="https://podminky.urs.cz/item/CS_URS_2025_02/460341121" TargetMode="External" /><Relationship Id="rId20" Type="http://schemas.openxmlformats.org/officeDocument/2006/relationships/hyperlink" Target="https://podminky.urs.cz/item/CS_URS_2025_02/460361121" TargetMode="External" /><Relationship Id="rId21" Type="http://schemas.openxmlformats.org/officeDocument/2006/relationships/hyperlink" Target="https://podminky.urs.cz/item/CS_URS_2025_02/460371121" TargetMode="External" /><Relationship Id="rId22" Type="http://schemas.openxmlformats.org/officeDocument/2006/relationships/hyperlink" Target="https://podminky.urs.cz/item/CS_URS_2025_02/460431152" TargetMode="External" /><Relationship Id="rId23" Type="http://schemas.openxmlformats.org/officeDocument/2006/relationships/hyperlink" Target="https://podminky.urs.cz/item/CS_URS_2025_02/460661411" TargetMode="External" /><Relationship Id="rId24" Type="http://schemas.openxmlformats.org/officeDocument/2006/relationships/hyperlink" Target="https://podminky.urs.cz/item/CS_URS_2025_02/469981111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1101" TargetMode="External" /><Relationship Id="rId2" Type="http://schemas.openxmlformats.org/officeDocument/2006/relationships/hyperlink" Target="https://podminky.urs.cz/item/CS_URS_2025_02/112101101" TargetMode="External" /><Relationship Id="rId3" Type="http://schemas.openxmlformats.org/officeDocument/2006/relationships/hyperlink" Target="https://podminky.urs.cz/item/CS_URS_2025_02/112101121" TargetMode="External" /><Relationship Id="rId4" Type="http://schemas.openxmlformats.org/officeDocument/2006/relationships/hyperlink" Target="https://podminky.urs.cz/item/CS_URS_2025_02/112251101" TargetMode="External" /><Relationship Id="rId5" Type="http://schemas.openxmlformats.org/officeDocument/2006/relationships/hyperlink" Target="https://podminky.urs.cz/item/CS_URS_2025_02/162201401" TargetMode="External" /><Relationship Id="rId6" Type="http://schemas.openxmlformats.org/officeDocument/2006/relationships/hyperlink" Target="https://podminky.urs.cz/item/CS_URS_2025_02/162201405" TargetMode="External" /><Relationship Id="rId7" Type="http://schemas.openxmlformats.org/officeDocument/2006/relationships/hyperlink" Target="https://podminky.urs.cz/item/CS_URS_2025_02/162201411" TargetMode="External" /><Relationship Id="rId8" Type="http://schemas.openxmlformats.org/officeDocument/2006/relationships/hyperlink" Target="https://podminky.urs.cz/item/CS_URS_2025_02/162201415" TargetMode="External" /><Relationship Id="rId9" Type="http://schemas.openxmlformats.org/officeDocument/2006/relationships/hyperlink" Target="https://podminky.urs.cz/item/CS_URS_2025_02/162201421" TargetMode="External" /><Relationship Id="rId10" Type="http://schemas.openxmlformats.org/officeDocument/2006/relationships/hyperlink" Target="https://podminky.urs.cz/item/CS_URS_2025_02/162301501" TargetMode="External" /><Relationship Id="rId11" Type="http://schemas.openxmlformats.org/officeDocument/2006/relationships/hyperlink" Target="https://podminky.urs.cz/item/CS_URS_2025_02/162301931" TargetMode="External" /><Relationship Id="rId12" Type="http://schemas.openxmlformats.org/officeDocument/2006/relationships/hyperlink" Target="https://podminky.urs.cz/item/CS_URS_2025_02/162301941" TargetMode="External" /><Relationship Id="rId13" Type="http://schemas.openxmlformats.org/officeDocument/2006/relationships/hyperlink" Target="https://podminky.urs.cz/item/CS_URS_2025_02/162301951" TargetMode="External" /><Relationship Id="rId14" Type="http://schemas.openxmlformats.org/officeDocument/2006/relationships/hyperlink" Target="https://podminky.urs.cz/item/CS_URS_2025_02/162301961" TargetMode="External" /><Relationship Id="rId15" Type="http://schemas.openxmlformats.org/officeDocument/2006/relationships/hyperlink" Target="https://podminky.urs.cz/item/CS_URS_2025_02/162301971" TargetMode="External" /><Relationship Id="rId16" Type="http://schemas.openxmlformats.org/officeDocument/2006/relationships/hyperlink" Target="https://podminky.urs.cz/item/CS_URS_2025_02/162301981" TargetMode="External" /><Relationship Id="rId17" Type="http://schemas.openxmlformats.org/officeDocument/2006/relationships/hyperlink" Target="https://podminky.urs.cz/item/CS_URS_2025_02/997013811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32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36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36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36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37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32</v>
      </c>
      <c r="AO17" s="25"/>
      <c r="AP17" s="25"/>
      <c r="AQ17" s="25"/>
      <c r="AR17" s="23"/>
      <c r="BE17" s="34"/>
      <c r="BS17" s="20" t="s">
        <v>39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32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45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46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47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48</v>
      </c>
      <c r="E29" s="51"/>
      <c r="F29" s="35" t="s">
        <v>49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50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51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52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53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54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55</v>
      </c>
      <c r="U35" s="58"/>
      <c r="V35" s="58"/>
      <c r="W35" s="58"/>
      <c r="X35" s="60" t="s">
        <v>56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R_018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Stavební úpravy ul. Švermova - 3.etapa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k. ú. Beroun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4. 7. 2025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 xml:space="preserve"> 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37</v>
      </c>
      <c r="AJ49" s="44"/>
      <c r="AK49" s="44"/>
      <c r="AL49" s="44"/>
      <c r="AM49" s="77" t="str">
        <f>IF(E17="","",E17)</f>
        <v>Ing. Jan Rambousek</v>
      </c>
      <c r="AN49" s="68"/>
      <c r="AO49" s="68"/>
      <c r="AP49" s="68"/>
      <c r="AQ49" s="44"/>
      <c r="AR49" s="48"/>
      <c r="AS49" s="78" t="s">
        <v>58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35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40</v>
      </c>
      <c r="AJ50" s="44"/>
      <c r="AK50" s="44"/>
      <c r="AL50" s="44"/>
      <c r="AM50" s="77" t="str">
        <f>IF(E20="","",E20)</f>
        <v>Ing. Eva Horčičková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59</v>
      </c>
      <c r="D52" s="91"/>
      <c r="E52" s="91"/>
      <c r="F52" s="91"/>
      <c r="G52" s="91"/>
      <c r="H52" s="92"/>
      <c r="I52" s="93" t="s">
        <v>60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61</v>
      </c>
      <c r="AH52" s="91"/>
      <c r="AI52" s="91"/>
      <c r="AJ52" s="91"/>
      <c r="AK52" s="91"/>
      <c r="AL52" s="91"/>
      <c r="AM52" s="91"/>
      <c r="AN52" s="93" t="s">
        <v>62</v>
      </c>
      <c r="AO52" s="91"/>
      <c r="AP52" s="91"/>
      <c r="AQ52" s="95" t="s">
        <v>63</v>
      </c>
      <c r="AR52" s="48"/>
      <c r="AS52" s="96" t="s">
        <v>64</v>
      </c>
      <c r="AT52" s="97" t="s">
        <v>65</v>
      </c>
      <c r="AU52" s="97" t="s">
        <v>66</v>
      </c>
      <c r="AV52" s="97" t="s">
        <v>67</v>
      </c>
      <c r="AW52" s="97" t="s">
        <v>68</v>
      </c>
      <c r="AX52" s="97" t="s">
        <v>69</v>
      </c>
      <c r="AY52" s="97" t="s">
        <v>70</v>
      </c>
      <c r="AZ52" s="97" t="s">
        <v>71</v>
      </c>
      <c r="BA52" s="97" t="s">
        <v>72</v>
      </c>
      <c r="BB52" s="97" t="s">
        <v>73</v>
      </c>
      <c r="BC52" s="97" t="s">
        <v>74</v>
      </c>
      <c r="BD52" s="98" t="s">
        <v>75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76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32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77</v>
      </c>
      <c r="BT54" s="113" t="s">
        <v>78</v>
      </c>
      <c r="BU54" s="114" t="s">
        <v>79</v>
      </c>
      <c r="BV54" s="113" t="s">
        <v>80</v>
      </c>
      <c r="BW54" s="113" t="s">
        <v>5</v>
      </c>
      <c r="BX54" s="113" t="s">
        <v>81</v>
      </c>
      <c r="CL54" s="113" t="s">
        <v>19</v>
      </c>
    </row>
    <row r="55" s="7" customFormat="1" ht="16.5" customHeight="1">
      <c r="A55" s="115" t="s">
        <v>82</v>
      </c>
      <c r="B55" s="116"/>
      <c r="C55" s="117"/>
      <c r="D55" s="118" t="s">
        <v>83</v>
      </c>
      <c r="E55" s="118"/>
      <c r="F55" s="118"/>
      <c r="G55" s="118"/>
      <c r="H55" s="118"/>
      <c r="I55" s="119"/>
      <c r="J55" s="118" t="s">
        <v>84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 101 - Stavební úpravy 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85</v>
      </c>
      <c r="AR55" s="122"/>
      <c r="AS55" s="123">
        <v>0</v>
      </c>
      <c r="AT55" s="124">
        <f>ROUND(SUM(AV55:AW55),2)</f>
        <v>0</v>
      </c>
      <c r="AU55" s="125">
        <f>'SO 101 - Stavební úpravy ...'!P90</f>
        <v>0</v>
      </c>
      <c r="AV55" s="124">
        <f>'SO 101 - Stavební úpravy ...'!J33</f>
        <v>0</v>
      </c>
      <c r="AW55" s="124">
        <f>'SO 101 - Stavební úpravy ...'!J34</f>
        <v>0</v>
      </c>
      <c r="AX55" s="124">
        <f>'SO 101 - Stavební úpravy ...'!J35</f>
        <v>0</v>
      </c>
      <c r="AY55" s="124">
        <f>'SO 101 - Stavební úpravy ...'!J36</f>
        <v>0</v>
      </c>
      <c r="AZ55" s="124">
        <f>'SO 101 - Stavební úpravy ...'!F33</f>
        <v>0</v>
      </c>
      <c r="BA55" s="124">
        <f>'SO 101 - Stavební úpravy ...'!F34</f>
        <v>0</v>
      </c>
      <c r="BB55" s="124">
        <f>'SO 101 - Stavební úpravy ...'!F35</f>
        <v>0</v>
      </c>
      <c r="BC55" s="124">
        <f>'SO 101 - Stavební úpravy ...'!F36</f>
        <v>0</v>
      </c>
      <c r="BD55" s="126">
        <f>'SO 101 - Stavební úpravy ...'!F37</f>
        <v>0</v>
      </c>
      <c r="BE55" s="7"/>
      <c r="BT55" s="127" t="s">
        <v>86</v>
      </c>
      <c r="BV55" s="127" t="s">
        <v>80</v>
      </c>
      <c r="BW55" s="127" t="s">
        <v>87</v>
      </c>
      <c r="BX55" s="127" t="s">
        <v>5</v>
      </c>
      <c r="CL55" s="127" t="s">
        <v>19</v>
      </c>
      <c r="CM55" s="127" t="s">
        <v>88</v>
      </c>
    </row>
    <row r="56" s="7" customFormat="1" ht="16.5" customHeight="1">
      <c r="A56" s="115" t="s">
        <v>82</v>
      </c>
      <c r="B56" s="116"/>
      <c r="C56" s="117"/>
      <c r="D56" s="118" t="s">
        <v>89</v>
      </c>
      <c r="E56" s="118"/>
      <c r="F56" s="118"/>
      <c r="G56" s="118"/>
      <c r="H56" s="118"/>
      <c r="I56" s="119"/>
      <c r="J56" s="118" t="s">
        <v>90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'SO 401 - Veřejné osvětlení'!J30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85</v>
      </c>
      <c r="AR56" s="122"/>
      <c r="AS56" s="123">
        <v>0</v>
      </c>
      <c r="AT56" s="124">
        <f>ROUND(SUM(AV56:AW56),2)</f>
        <v>0</v>
      </c>
      <c r="AU56" s="125">
        <f>'SO 401 - Veřejné osvětlení'!P84</f>
        <v>0</v>
      </c>
      <c r="AV56" s="124">
        <f>'SO 401 - Veřejné osvětlení'!J33</f>
        <v>0</v>
      </c>
      <c r="AW56" s="124">
        <f>'SO 401 - Veřejné osvětlení'!J34</f>
        <v>0</v>
      </c>
      <c r="AX56" s="124">
        <f>'SO 401 - Veřejné osvětlení'!J35</f>
        <v>0</v>
      </c>
      <c r="AY56" s="124">
        <f>'SO 401 - Veřejné osvětlení'!J36</f>
        <v>0</v>
      </c>
      <c r="AZ56" s="124">
        <f>'SO 401 - Veřejné osvětlení'!F33</f>
        <v>0</v>
      </c>
      <c r="BA56" s="124">
        <f>'SO 401 - Veřejné osvětlení'!F34</f>
        <v>0</v>
      </c>
      <c r="BB56" s="124">
        <f>'SO 401 - Veřejné osvětlení'!F35</f>
        <v>0</v>
      </c>
      <c r="BC56" s="124">
        <f>'SO 401 - Veřejné osvětlení'!F36</f>
        <v>0</v>
      </c>
      <c r="BD56" s="126">
        <f>'SO 401 - Veřejné osvětlení'!F37</f>
        <v>0</v>
      </c>
      <c r="BE56" s="7"/>
      <c r="BT56" s="127" t="s">
        <v>86</v>
      </c>
      <c r="BV56" s="127" t="s">
        <v>80</v>
      </c>
      <c r="BW56" s="127" t="s">
        <v>91</v>
      </c>
      <c r="BX56" s="127" t="s">
        <v>5</v>
      </c>
      <c r="CL56" s="127" t="s">
        <v>92</v>
      </c>
      <c r="CM56" s="127" t="s">
        <v>88</v>
      </c>
    </row>
    <row r="57" s="7" customFormat="1" ht="16.5" customHeight="1">
      <c r="A57" s="115" t="s">
        <v>82</v>
      </c>
      <c r="B57" s="116"/>
      <c r="C57" s="117"/>
      <c r="D57" s="118" t="s">
        <v>93</v>
      </c>
      <c r="E57" s="118"/>
      <c r="F57" s="118"/>
      <c r="G57" s="118"/>
      <c r="H57" s="118"/>
      <c r="I57" s="119"/>
      <c r="J57" s="118" t="s">
        <v>94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'SO 801 - Sadové úpravy a 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85</v>
      </c>
      <c r="AR57" s="122"/>
      <c r="AS57" s="123">
        <v>0</v>
      </c>
      <c r="AT57" s="124">
        <f>ROUND(SUM(AV57:AW57),2)</f>
        <v>0</v>
      </c>
      <c r="AU57" s="125">
        <f>'SO 801 - Sadové úpravy a ...'!P82</f>
        <v>0</v>
      </c>
      <c r="AV57" s="124">
        <f>'SO 801 - Sadové úpravy a ...'!J33</f>
        <v>0</v>
      </c>
      <c r="AW57" s="124">
        <f>'SO 801 - Sadové úpravy a ...'!J34</f>
        <v>0</v>
      </c>
      <c r="AX57" s="124">
        <f>'SO 801 - Sadové úpravy a ...'!J35</f>
        <v>0</v>
      </c>
      <c r="AY57" s="124">
        <f>'SO 801 - Sadové úpravy a ...'!J36</f>
        <v>0</v>
      </c>
      <c r="AZ57" s="124">
        <f>'SO 801 - Sadové úpravy a ...'!F33</f>
        <v>0</v>
      </c>
      <c r="BA57" s="124">
        <f>'SO 801 - Sadové úpravy a ...'!F34</f>
        <v>0</v>
      </c>
      <c r="BB57" s="124">
        <f>'SO 801 - Sadové úpravy a ...'!F35</f>
        <v>0</v>
      </c>
      <c r="BC57" s="124">
        <f>'SO 801 - Sadové úpravy a ...'!F36</f>
        <v>0</v>
      </c>
      <c r="BD57" s="126">
        <f>'SO 801 - Sadové úpravy a ...'!F37</f>
        <v>0</v>
      </c>
      <c r="BE57" s="7"/>
      <c r="BT57" s="127" t="s">
        <v>86</v>
      </c>
      <c r="BV57" s="127" t="s">
        <v>80</v>
      </c>
      <c r="BW57" s="127" t="s">
        <v>95</v>
      </c>
      <c r="BX57" s="127" t="s">
        <v>5</v>
      </c>
      <c r="CL57" s="127" t="s">
        <v>92</v>
      </c>
      <c r="CM57" s="127" t="s">
        <v>88</v>
      </c>
    </row>
    <row r="58" s="7" customFormat="1" ht="16.5" customHeight="1">
      <c r="A58" s="115" t="s">
        <v>82</v>
      </c>
      <c r="B58" s="116"/>
      <c r="C58" s="117"/>
      <c r="D58" s="118" t="s">
        <v>96</v>
      </c>
      <c r="E58" s="118"/>
      <c r="F58" s="118"/>
      <c r="G58" s="118"/>
      <c r="H58" s="118"/>
      <c r="I58" s="119"/>
      <c r="J58" s="118" t="s">
        <v>97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'VRN - Vedlejší rozpočtové...'!J30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85</v>
      </c>
      <c r="AR58" s="122"/>
      <c r="AS58" s="128">
        <v>0</v>
      </c>
      <c r="AT58" s="129">
        <f>ROUND(SUM(AV58:AW58),2)</f>
        <v>0</v>
      </c>
      <c r="AU58" s="130">
        <f>'VRN - Vedlejší rozpočtové...'!P83</f>
        <v>0</v>
      </c>
      <c r="AV58" s="129">
        <f>'VRN - Vedlejší rozpočtové...'!J33</f>
        <v>0</v>
      </c>
      <c r="AW58" s="129">
        <f>'VRN - Vedlejší rozpočtové...'!J34</f>
        <v>0</v>
      </c>
      <c r="AX58" s="129">
        <f>'VRN - Vedlejší rozpočtové...'!J35</f>
        <v>0</v>
      </c>
      <c r="AY58" s="129">
        <f>'VRN - Vedlejší rozpočtové...'!J36</f>
        <v>0</v>
      </c>
      <c r="AZ58" s="129">
        <f>'VRN - Vedlejší rozpočtové...'!F33</f>
        <v>0</v>
      </c>
      <c r="BA58" s="129">
        <f>'VRN - Vedlejší rozpočtové...'!F34</f>
        <v>0</v>
      </c>
      <c r="BB58" s="129">
        <f>'VRN - Vedlejší rozpočtové...'!F35</f>
        <v>0</v>
      </c>
      <c r="BC58" s="129">
        <f>'VRN - Vedlejší rozpočtové...'!F36</f>
        <v>0</v>
      </c>
      <c r="BD58" s="131">
        <f>'VRN - Vedlejší rozpočtové...'!F37</f>
        <v>0</v>
      </c>
      <c r="BE58" s="7"/>
      <c r="BT58" s="127" t="s">
        <v>86</v>
      </c>
      <c r="BV58" s="127" t="s">
        <v>80</v>
      </c>
      <c r="BW58" s="127" t="s">
        <v>98</v>
      </c>
      <c r="BX58" s="127" t="s">
        <v>5</v>
      </c>
      <c r="CL58" s="127" t="s">
        <v>92</v>
      </c>
      <c r="CM58" s="127" t="s">
        <v>88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96eFcOmdcY2776Qii9+zmcFdh+0ph44t6BIe60YpsPyMcFWJ3wzqfafylvgcsI+/+14Nfrm8e6KOsLM9jLPwCg==" hashValue="OQNBFXDLR5HfiQC/RzaSuLkSEvI+pBuxS8QHzcSIwxTIZOhNBVA7QalRlnRazgyunQJTd2/drRYy0RMfje9Y4w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Stavební úpravy ...'!C2" display="/"/>
    <hyperlink ref="A56" location="'SO 401 - Veřejné osvětlení'!C2" display="/"/>
    <hyperlink ref="A57" location="'SO 801 - Sadové úpravy a ...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  <c r="AZ2" s="132" t="s">
        <v>99</v>
      </c>
      <c r="BA2" s="132" t="s">
        <v>100</v>
      </c>
      <c r="BB2" s="132" t="s">
        <v>101</v>
      </c>
      <c r="BC2" s="132" t="s">
        <v>102</v>
      </c>
      <c r="BD2" s="132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  <c r="AZ3" s="132" t="s">
        <v>77</v>
      </c>
      <c r="BA3" s="132" t="s">
        <v>103</v>
      </c>
      <c r="BB3" s="132" t="s">
        <v>104</v>
      </c>
      <c r="BC3" s="132" t="s">
        <v>105</v>
      </c>
      <c r="BD3" s="132" t="s">
        <v>106</v>
      </c>
    </row>
    <row r="4" s="1" customFormat="1" ht="24.96" customHeight="1">
      <c r="B4" s="23"/>
      <c r="D4" s="135" t="s">
        <v>107</v>
      </c>
      <c r="L4" s="23"/>
      <c r="M4" s="136" t="s">
        <v>10</v>
      </c>
      <c r="AT4" s="20" t="s">
        <v>4</v>
      </c>
      <c r="AZ4" s="132" t="s">
        <v>108</v>
      </c>
      <c r="BA4" s="132" t="s">
        <v>109</v>
      </c>
      <c r="BB4" s="132" t="s">
        <v>104</v>
      </c>
      <c r="BC4" s="132" t="s">
        <v>110</v>
      </c>
      <c r="BD4" s="132" t="s">
        <v>106</v>
      </c>
    </row>
    <row r="5" s="1" customFormat="1" ht="6.96" customHeight="1">
      <c r="B5" s="23"/>
      <c r="L5" s="23"/>
      <c r="AZ5" s="132" t="s">
        <v>111</v>
      </c>
      <c r="BA5" s="132" t="s">
        <v>112</v>
      </c>
      <c r="BB5" s="132" t="s">
        <v>104</v>
      </c>
      <c r="BC5" s="132" t="s">
        <v>113</v>
      </c>
      <c r="BD5" s="132" t="s">
        <v>106</v>
      </c>
    </row>
    <row r="6" s="1" customFormat="1" ht="12" customHeight="1">
      <c r="B6" s="23"/>
      <c r="D6" s="137" t="s">
        <v>16</v>
      </c>
      <c r="L6" s="23"/>
      <c r="AZ6" s="132" t="s">
        <v>114</v>
      </c>
      <c r="BA6" s="132" t="s">
        <v>115</v>
      </c>
      <c r="BB6" s="132" t="s">
        <v>104</v>
      </c>
      <c r="BC6" s="132" t="s">
        <v>116</v>
      </c>
      <c r="BD6" s="132" t="s">
        <v>106</v>
      </c>
    </row>
    <row r="7" s="1" customFormat="1" ht="16.5" customHeight="1">
      <c r="B7" s="23"/>
      <c r="E7" s="138" t="str">
        <f>'Rekapitulace stavby'!K6</f>
        <v>Stavební úpravy ul. Švermova - 3.etapa</v>
      </c>
      <c r="F7" s="137"/>
      <c r="G7" s="137"/>
      <c r="H7" s="137"/>
      <c r="L7" s="23"/>
      <c r="AZ7" s="132" t="s">
        <v>117</v>
      </c>
      <c r="BA7" s="132" t="s">
        <v>118</v>
      </c>
      <c r="BB7" s="132" t="s">
        <v>104</v>
      </c>
      <c r="BC7" s="132" t="s">
        <v>119</v>
      </c>
      <c r="BD7" s="132" t="s">
        <v>106</v>
      </c>
    </row>
    <row r="8" s="2" customFormat="1" ht="12" customHeight="1">
      <c r="A8" s="42"/>
      <c r="B8" s="48"/>
      <c r="C8" s="42"/>
      <c r="D8" s="137" t="s">
        <v>120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121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19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4. 7. 2025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3"/>
      <c r="B27" s="144"/>
      <c r="C27" s="143"/>
      <c r="D27" s="143"/>
      <c r="E27" s="145" t="s">
        <v>43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ROUND(J90,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ROUND((SUM(BE90:BE534)),  2)</f>
        <v>0</v>
      </c>
      <c r="G33" s="42"/>
      <c r="H33" s="42"/>
      <c r="I33" s="153">
        <v>0.20999999999999999</v>
      </c>
      <c r="J33" s="152">
        <f>ROUND(((SUM(BE90:BE534))*I33),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ROUND((SUM(BF90:BF534)),  2)</f>
        <v>0</v>
      </c>
      <c r="G34" s="42"/>
      <c r="H34" s="42"/>
      <c r="I34" s="153">
        <v>0.12</v>
      </c>
      <c r="J34" s="152">
        <f>ROUND(((SUM(BF90:BF534))*I34),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ROUND((SUM(BG90:BG534)),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ROUND((SUM(BH90:BH534)),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ROUND((SUM(BI90:BI534)),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122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Stavební úpravy ul. Švermova - 3.etapa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 101 - Stavební úpravy komunikace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k. ú. Beroun</v>
      </c>
      <c r="G52" s="44"/>
      <c r="H52" s="44"/>
      <c r="I52" s="35" t="s">
        <v>24</v>
      </c>
      <c r="J52" s="76" t="str">
        <f>IF(J12="","",J12)</f>
        <v>4. 7. 2025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Ing. Jan Rambousek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123</v>
      </c>
      <c r="D57" s="167"/>
      <c r="E57" s="167"/>
      <c r="F57" s="167"/>
      <c r="G57" s="167"/>
      <c r="H57" s="167"/>
      <c r="I57" s="167"/>
      <c r="J57" s="168" t="s">
        <v>124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J90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125</v>
      </c>
    </row>
    <row r="60" s="9" customFormat="1" ht="24.96" customHeight="1">
      <c r="A60" s="9"/>
      <c r="B60" s="170"/>
      <c r="C60" s="171"/>
      <c r="D60" s="172" t="s">
        <v>126</v>
      </c>
      <c r="E60" s="173"/>
      <c r="F60" s="173"/>
      <c r="G60" s="173"/>
      <c r="H60" s="173"/>
      <c r="I60" s="173"/>
      <c r="J60" s="174">
        <f>J91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127</v>
      </c>
      <c r="E61" s="179"/>
      <c r="F61" s="179"/>
      <c r="G61" s="179"/>
      <c r="H61" s="179"/>
      <c r="I61" s="179"/>
      <c r="J61" s="180">
        <f>J92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128</v>
      </c>
      <c r="E62" s="179"/>
      <c r="F62" s="179"/>
      <c r="G62" s="179"/>
      <c r="H62" s="179"/>
      <c r="I62" s="179"/>
      <c r="J62" s="180">
        <f>J194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129</v>
      </c>
      <c r="E63" s="179"/>
      <c r="F63" s="179"/>
      <c r="G63" s="179"/>
      <c r="H63" s="179"/>
      <c r="I63" s="179"/>
      <c r="J63" s="180">
        <f>J211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130</v>
      </c>
      <c r="E64" s="179"/>
      <c r="F64" s="179"/>
      <c r="G64" s="179"/>
      <c r="H64" s="179"/>
      <c r="I64" s="179"/>
      <c r="J64" s="180">
        <f>J286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131</v>
      </c>
      <c r="E65" s="179"/>
      <c r="F65" s="179"/>
      <c r="G65" s="179"/>
      <c r="H65" s="179"/>
      <c r="I65" s="179"/>
      <c r="J65" s="180">
        <f>J311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132</v>
      </c>
      <c r="E66" s="179"/>
      <c r="F66" s="179"/>
      <c r="G66" s="179"/>
      <c r="H66" s="179"/>
      <c r="I66" s="179"/>
      <c r="J66" s="180">
        <f>J438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133</v>
      </c>
      <c r="E67" s="179"/>
      <c r="F67" s="179"/>
      <c r="G67" s="179"/>
      <c r="H67" s="179"/>
      <c r="I67" s="179"/>
      <c r="J67" s="180">
        <f>J520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0"/>
      <c r="C68" s="171"/>
      <c r="D68" s="172" t="s">
        <v>134</v>
      </c>
      <c r="E68" s="173"/>
      <c r="F68" s="173"/>
      <c r="G68" s="173"/>
      <c r="H68" s="173"/>
      <c r="I68" s="173"/>
      <c r="J68" s="174">
        <f>J523</f>
        <v>0</v>
      </c>
      <c r="K68" s="171"/>
      <c r="L68" s="17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6"/>
      <c r="C69" s="177"/>
      <c r="D69" s="178" t="s">
        <v>135</v>
      </c>
      <c r="E69" s="179"/>
      <c r="F69" s="179"/>
      <c r="G69" s="179"/>
      <c r="H69" s="179"/>
      <c r="I69" s="179"/>
      <c r="J69" s="180">
        <f>J524</f>
        <v>0</v>
      </c>
      <c r="K69" s="177"/>
      <c r="L69" s="18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0"/>
      <c r="C70" s="171"/>
      <c r="D70" s="172" t="s">
        <v>136</v>
      </c>
      <c r="E70" s="173"/>
      <c r="F70" s="173"/>
      <c r="G70" s="173"/>
      <c r="H70" s="173"/>
      <c r="I70" s="173"/>
      <c r="J70" s="174">
        <f>J532</f>
        <v>0</v>
      </c>
      <c r="K70" s="171"/>
      <c r="L70" s="17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6" s="2" customFormat="1" ht="6.96" customHeight="1">
      <c r="A76" s="42"/>
      <c r="B76" s="65"/>
      <c r="C76" s="66"/>
      <c r="D76" s="66"/>
      <c r="E76" s="66"/>
      <c r="F76" s="66"/>
      <c r="G76" s="66"/>
      <c r="H76" s="66"/>
      <c r="I76" s="66"/>
      <c r="J76" s="66"/>
      <c r="K76" s="66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24.96" customHeight="1">
      <c r="A77" s="42"/>
      <c r="B77" s="43"/>
      <c r="C77" s="26" t="s">
        <v>137</v>
      </c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16</v>
      </c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6.5" customHeight="1">
      <c r="A80" s="42"/>
      <c r="B80" s="43"/>
      <c r="C80" s="44"/>
      <c r="D80" s="44"/>
      <c r="E80" s="165" t="str">
        <f>E7</f>
        <v>Stavební úpravy ul. Švermova - 3.etapa</v>
      </c>
      <c r="F80" s="35"/>
      <c r="G80" s="35"/>
      <c r="H80" s="35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120</v>
      </c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6.5" customHeight="1">
      <c r="A82" s="42"/>
      <c r="B82" s="43"/>
      <c r="C82" s="44"/>
      <c r="D82" s="44"/>
      <c r="E82" s="73" t="str">
        <f>E9</f>
        <v>SO 101 - Stavební úpravy komunikace</v>
      </c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5" t="s">
        <v>22</v>
      </c>
      <c r="D84" s="44"/>
      <c r="E84" s="44"/>
      <c r="F84" s="30" t="str">
        <f>F12</f>
        <v>k. ú. Beroun</v>
      </c>
      <c r="G84" s="44"/>
      <c r="H84" s="44"/>
      <c r="I84" s="35" t="s">
        <v>24</v>
      </c>
      <c r="J84" s="76" t="str">
        <f>IF(J12="","",J12)</f>
        <v>4. 7. 2025</v>
      </c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9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5.15" customHeight="1">
      <c r="A86" s="42"/>
      <c r="B86" s="43"/>
      <c r="C86" s="35" t="s">
        <v>30</v>
      </c>
      <c r="D86" s="44"/>
      <c r="E86" s="44"/>
      <c r="F86" s="30" t="str">
        <f>E15</f>
        <v xml:space="preserve"> </v>
      </c>
      <c r="G86" s="44"/>
      <c r="H86" s="44"/>
      <c r="I86" s="35" t="s">
        <v>37</v>
      </c>
      <c r="J86" s="40" t="str">
        <f>E21</f>
        <v>Ing. Jan Rambousek</v>
      </c>
      <c r="K86" s="44"/>
      <c r="L86" s="139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5.15" customHeight="1">
      <c r="A87" s="42"/>
      <c r="B87" s="43"/>
      <c r="C87" s="35" t="s">
        <v>35</v>
      </c>
      <c r="D87" s="44"/>
      <c r="E87" s="44"/>
      <c r="F87" s="30" t="str">
        <f>IF(E18="","",E18)</f>
        <v>Vyplň údaj</v>
      </c>
      <c r="G87" s="44"/>
      <c r="H87" s="44"/>
      <c r="I87" s="35" t="s">
        <v>40</v>
      </c>
      <c r="J87" s="40" t="str">
        <f>E24</f>
        <v>Ing. Eva Horčičková</v>
      </c>
      <c r="K87" s="44"/>
      <c r="L87" s="139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0.32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39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11" customFormat="1" ht="29.28" customHeight="1">
      <c r="A89" s="182"/>
      <c r="B89" s="183"/>
      <c r="C89" s="184" t="s">
        <v>138</v>
      </c>
      <c r="D89" s="185" t="s">
        <v>63</v>
      </c>
      <c r="E89" s="185" t="s">
        <v>59</v>
      </c>
      <c r="F89" s="185" t="s">
        <v>60</v>
      </c>
      <c r="G89" s="185" t="s">
        <v>139</v>
      </c>
      <c r="H89" s="185" t="s">
        <v>140</v>
      </c>
      <c r="I89" s="185" t="s">
        <v>141</v>
      </c>
      <c r="J89" s="185" t="s">
        <v>124</v>
      </c>
      <c r="K89" s="186" t="s">
        <v>142</v>
      </c>
      <c r="L89" s="187"/>
      <c r="M89" s="96" t="s">
        <v>32</v>
      </c>
      <c r="N89" s="97" t="s">
        <v>48</v>
      </c>
      <c r="O89" s="97" t="s">
        <v>143</v>
      </c>
      <c r="P89" s="97" t="s">
        <v>144</v>
      </c>
      <c r="Q89" s="97" t="s">
        <v>145</v>
      </c>
      <c r="R89" s="97" t="s">
        <v>146</v>
      </c>
      <c r="S89" s="97" t="s">
        <v>147</v>
      </c>
      <c r="T89" s="98" t="s">
        <v>148</v>
      </c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</row>
    <row r="90" s="2" customFormat="1" ht="22.8" customHeight="1">
      <c r="A90" s="42"/>
      <c r="B90" s="43"/>
      <c r="C90" s="103" t="s">
        <v>149</v>
      </c>
      <c r="D90" s="44"/>
      <c r="E90" s="44"/>
      <c r="F90" s="44"/>
      <c r="G90" s="44"/>
      <c r="H90" s="44"/>
      <c r="I90" s="44"/>
      <c r="J90" s="188">
        <f>BK90</f>
        <v>0</v>
      </c>
      <c r="K90" s="44"/>
      <c r="L90" s="48"/>
      <c r="M90" s="99"/>
      <c r="N90" s="189"/>
      <c r="O90" s="100"/>
      <c r="P90" s="190">
        <f>P91+P523+P532</f>
        <v>0</v>
      </c>
      <c r="Q90" s="100"/>
      <c r="R90" s="190">
        <f>R91+R523+R532</f>
        <v>943.62709499000016</v>
      </c>
      <c r="S90" s="100"/>
      <c r="T90" s="191">
        <f>T91+T523+T532</f>
        <v>2325.4627900000005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77</v>
      </c>
      <c r="AU90" s="20" t="s">
        <v>125</v>
      </c>
      <c r="BK90" s="192">
        <f>BK91+BK523+BK532</f>
        <v>0</v>
      </c>
    </row>
    <row r="91" s="12" customFormat="1" ht="25.92" customHeight="1">
      <c r="A91" s="12"/>
      <c r="B91" s="193"/>
      <c r="C91" s="194"/>
      <c r="D91" s="195" t="s">
        <v>77</v>
      </c>
      <c r="E91" s="196" t="s">
        <v>150</v>
      </c>
      <c r="F91" s="196" t="s">
        <v>151</v>
      </c>
      <c r="G91" s="194"/>
      <c r="H91" s="194"/>
      <c r="I91" s="197"/>
      <c r="J91" s="198">
        <f>BK91</f>
        <v>0</v>
      </c>
      <c r="K91" s="194"/>
      <c r="L91" s="199"/>
      <c r="M91" s="200"/>
      <c r="N91" s="201"/>
      <c r="O91" s="201"/>
      <c r="P91" s="202">
        <f>P92+P194+P211+P286+P311+P438+P520</f>
        <v>0</v>
      </c>
      <c r="Q91" s="201"/>
      <c r="R91" s="202">
        <f>R92+R194+R211+R286+R311+R438+R520</f>
        <v>943.62709499000016</v>
      </c>
      <c r="S91" s="201"/>
      <c r="T91" s="203">
        <f>T92+T194+T211+T286+T311+T438+T520</f>
        <v>2325.4627900000005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4" t="s">
        <v>86</v>
      </c>
      <c r="AT91" s="205" t="s">
        <v>77</v>
      </c>
      <c r="AU91" s="205" t="s">
        <v>78</v>
      </c>
      <c r="AY91" s="204" t="s">
        <v>152</v>
      </c>
      <c r="BK91" s="206">
        <f>BK92+BK194+BK211+BK286+BK311+BK438+BK520</f>
        <v>0</v>
      </c>
    </row>
    <row r="92" s="12" customFormat="1" ht="22.8" customHeight="1">
      <c r="A92" s="12"/>
      <c r="B92" s="193"/>
      <c r="C92" s="194"/>
      <c r="D92" s="195" t="s">
        <v>77</v>
      </c>
      <c r="E92" s="207" t="s">
        <v>86</v>
      </c>
      <c r="F92" s="207" t="s">
        <v>153</v>
      </c>
      <c r="G92" s="194"/>
      <c r="H92" s="194"/>
      <c r="I92" s="197"/>
      <c r="J92" s="208">
        <f>BK92</f>
        <v>0</v>
      </c>
      <c r="K92" s="194"/>
      <c r="L92" s="199"/>
      <c r="M92" s="200"/>
      <c r="N92" s="201"/>
      <c r="O92" s="201"/>
      <c r="P92" s="202">
        <f>SUM(P93:P193)</f>
        <v>0</v>
      </c>
      <c r="Q92" s="201"/>
      <c r="R92" s="202">
        <f>SUM(R93:R193)</f>
        <v>49.957720000000002</v>
      </c>
      <c r="S92" s="201"/>
      <c r="T92" s="203">
        <f>SUM(T93:T193)</f>
        <v>2317.5677500000002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4" t="s">
        <v>86</v>
      </c>
      <c r="AT92" s="205" t="s">
        <v>77</v>
      </c>
      <c r="AU92" s="205" t="s">
        <v>86</v>
      </c>
      <c r="AY92" s="204" t="s">
        <v>152</v>
      </c>
      <c r="BK92" s="206">
        <f>SUM(BK93:BK193)</f>
        <v>0</v>
      </c>
    </row>
    <row r="93" s="2" customFormat="1" ht="62.7" customHeight="1">
      <c r="A93" s="42"/>
      <c r="B93" s="43"/>
      <c r="C93" s="209" t="s">
        <v>86</v>
      </c>
      <c r="D93" s="209" t="s">
        <v>154</v>
      </c>
      <c r="E93" s="210" t="s">
        <v>155</v>
      </c>
      <c r="F93" s="211" t="s">
        <v>156</v>
      </c>
      <c r="G93" s="212" t="s">
        <v>104</v>
      </c>
      <c r="H93" s="213">
        <v>41</v>
      </c>
      <c r="I93" s="214"/>
      <c r="J93" s="215">
        <f>ROUND(I93*H93,2)</f>
        <v>0</v>
      </c>
      <c r="K93" s="211" t="s">
        <v>157</v>
      </c>
      <c r="L93" s="48"/>
      <c r="M93" s="216" t="s">
        <v>32</v>
      </c>
      <c r="N93" s="217" t="s">
        <v>49</v>
      </c>
      <c r="O93" s="88"/>
      <c r="P93" s="218">
        <f>O93*H93</f>
        <v>0</v>
      </c>
      <c r="Q93" s="218">
        <v>0</v>
      </c>
      <c r="R93" s="218">
        <f>Q93*H93</f>
        <v>0</v>
      </c>
      <c r="S93" s="218">
        <v>0.26000000000000001</v>
      </c>
      <c r="T93" s="219">
        <f>S93*H93</f>
        <v>10.66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0" t="s">
        <v>158</v>
      </c>
      <c r="AT93" s="220" t="s">
        <v>154</v>
      </c>
      <c r="AU93" s="220" t="s">
        <v>88</v>
      </c>
      <c r="AY93" s="20" t="s">
        <v>152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86</v>
      </c>
      <c r="BK93" s="221">
        <f>ROUND(I93*H93,2)</f>
        <v>0</v>
      </c>
      <c r="BL93" s="20" t="s">
        <v>158</v>
      </c>
      <c r="BM93" s="220" t="s">
        <v>159</v>
      </c>
    </row>
    <row r="94" s="2" customFormat="1">
      <c r="A94" s="42"/>
      <c r="B94" s="43"/>
      <c r="C94" s="44"/>
      <c r="D94" s="222" t="s">
        <v>160</v>
      </c>
      <c r="E94" s="44"/>
      <c r="F94" s="223" t="s">
        <v>161</v>
      </c>
      <c r="G94" s="44"/>
      <c r="H94" s="44"/>
      <c r="I94" s="224"/>
      <c r="J94" s="44"/>
      <c r="K94" s="44"/>
      <c r="L94" s="48"/>
      <c r="M94" s="225"/>
      <c r="N94" s="226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160</v>
      </c>
      <c r="AU94" s="20" t="s">
        <v>88</v>
      </c>
    </row>
    <row r="95" s="2" customFormat="1" ht="78" customHeight="1">
      <c r="A95" s="42"/>
      <c r="B95" s="43"/>
      <c r="C95" s="209" t="s">
        <v>88</v>
      </c>
      <c r="D95" s="209" t="s">
        <v>154</v>
      </c>
      <c r="E95" s="210" t="s">
        <v>162</v>
      </c>
      <c r="F95" s="211" t="s">
        <v>163</v>
      </c>
      <c r="G95" s="212" t="s">
        <v>104</v>
      </c>
      <c r="H95" s="213">
        <v>133</v>
      </c>
      <c r="I95" s="214"/>
      <c r="J95" s="215">
        <f>ROUND(I95*H95,2)</f>
        <v>0</v>
      </c>
      <c r="K95" s="211" t="s">
        <v>157</v>
      </c>
      <c r="L95" s="48"/>
      <c r="M95" s="216" t="s">
        <v>32</v>
      </c>
      <c r="N95" s="217" t="s">
        <v>49</v>
      </c>
      <c r="O95" s="88"/>
      <c r="P95" s="218">
        <f>O95*H95</f>
        <v>0</v>
      </c>
      <c r="Q95" s="218">
        <v>0</v>
      </c>
      <c r="R95" s="218">
        <f>Q95*H95</f>
        <v>0</v>
      </c>
      <c r="S95" s="218">
        <v>0.255</v>
      </c>
      <c r="T95" s="219">
        <f>S95*H95</f>
        <v>33.914999999999999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R95" s="220" t="s">
        <v>158</v>
      </c>
      <c r="AT95" s="220" t="s">
        <v>154</v>
      </c>
      <c r="AU95" s="220" t="s">
        <v>88</v>
      </c>
      <c r="AY95" s="20" t="s">
        <v>152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20" t="s">
        <v>86</v>
      </c>
      <c r="BK95" s="221">
        <f>ROUND(I95*H95,2)</f>
        <v>0</v>
      </c>
      <c r="BL95" s="20" t="s">
        <v>158</v>
      </c>
      <c r="BM95" s="220" t="s">
        <v>164</v>
      </c>
    </row>
    <row r="96" s="2" customFormat="1">
      <c r="A96" s="42"/>
      <c r="B96" s="43"/>
      <c r="C96" s="44"/>
      <c r="D96" s="222" t="s">
        <v>160</v>
      </c>
      <c r="E96" s="44"/>
      <c r="F96" s="223" t="s">
        <v>165</v>
      </c>
      <c r="G96" s="44"/>
      <c r="H96" s="44"/>
      <c r="I96" s="224"/>
      <c r="J96" s="44"/>
      <c r="K96" s="44"/>
      <c r="L96" s="48"/>
      <c r="M96" s="225"/>
      <c r="N96" s="226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160</v>
      </c>
      <c r="AU96" s="20" t="s">
        <v>88</v>
      </c>
    </row>
    <row r="97" s="13" customFormat="1">
      <c r="A97" s="13"/>
      <c r="B97" s="227"/>
      <c r="C97" s="228"/>
      <c r="D97" s="229" t="s">
        <v>166</v>
      </c>
      <c r="E97" s="230" t="s">
        <v>32</v>
      </c>
      <c r="F97" s="231" t="s">
        <v>167</v>
      </c>
      <c r="G97" s="228"/>
      <c r="H97" s="232">
        <v>133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166</v>
      </c>
      <c r="AU97" s="238" t="s">
        <v>88</v>
      </c>
      <c r="AV97" s="13" t="s">
        <v>88</v>
      </c>
      <c r="AW97" s="13" t="s">
        <v>39</v>
      </c>
      <c r="AX97" s="13" t="s">
        <v>86</v>
      </c>
      <c r="AY97" s="238" t="s">
        <v>152</v>
      </c>
    </row>
    <row r="98" s="2" customFormat="1" ht="76.35" customHeight="1">
      <c r="A98" s="42"/>
      <c r="B98" s="43"/>
      <c r="C98" s="209" t="s">
        <v>106</v>
      </c>
      <c r="D98" s="209" t="s">
        <v>154</v>
      </c>
      <c r="E98" s="210" t="s">
        <v>168</v>
      </c>
      <c r="F98" s="211" t="s">
        <v>169</v>
      </c>
      <c r="G98" s="212" t="s">
        <v>104</v>
      </c>
      <c r="H98" s="213">
        <v>35</v>
      </c>
      <c r="I98" s="214"/>
      <c r="J98" s="215">
        <f>ROUND(I98*H98,2)</f>
        <v>0</v>
      </c>
      <c r="K98" s="211" t="s">
        <v>157</v>
      </c>
      <c r="L98" s="48"/>
      <c r="M98" s="216" t="s">
        <v>32</v>
      </c>
      <c r="N98" s="217" t="s">
        <v>49</v>
      </c>
      <c r="O98" s="88"/>
      <c r="P98" s="218">
        <f>O98*H98</f>
        <v>0</v>
      </c>
      <c r="Q98" s="218">
        <v>0</v>
      </c>
      <c r="R98" s="218">
        <f>Q98*H98</f>
        <v>0</v>
      </c>
      <c r="S98" s="218">
        <v>0.40000000000000002</v>
      </c>
      <c r="T98" s="219">
        <f>S98*H98</f>
        <v>14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0" t="s">
        <v>158</v>
      </c>
      <c r="AT98" s="220" t="s">
        <v>154</v>
      </c>
      <c r="AU98" s="220" t="s">
        <v>88</v>
      </c>
      <c r="AY98" s="20" t="s">
        <v>152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158</v>
      </c>
      <c r="BM98" s="220" t="s">
        <v>170</v>
      </c>
    </row>
    <row r="99" s="2" customFormat="1">
      <c r="A99" s="42"/>
      <c r="B99" s="43"/>
      <c r="C99" s="44"/>
      <c r="D99" s="222" t="s">
        <v>160</v>
      </c>
      <c r="E99" s="44"/>
      <c r="F99" s="223" t="s">
        <v>171</v>
      </c>
      <c r="G99" s="44"/>
      <c r="H99" s="44"/>
      <c r="I99" s="224"/>
      <c r="J99" s="44"/>
      <c r="K99" s="44"/>
      <c r="L99" s="48"/>
      <c r="M99" s="225"/>
      <c r="N99" s="226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160</v>
      </c>
      <c r="AU99" s="20" t="s">
        <v>88</v>
      </c>
    </row>
    <row r="100" s="2" customFormat="1" ht="66.75" customHeight="1">
      <c r="A100" s="42"/>
      <c r="B100" s="43"/>
      <c r="C100" s="209" t="s">
        <v>158</v>
      </c>
      <c r="D100" s="209" t="s">
        <v>154</v>
      </c>
      <c r="E100" s="210" t="s">
        <v>172</v>
      </c>
      <c r="F100" s="211" t="s">
        <v>173</v>
      </c>
      <c r="G100" s="212" t="s">
        <v>104</v>
      </c>
      <c r="H100" s="213">
        <v>863</v>
      </c>
      <c r="I100" s="214"/>
      <c r="J100" s="215">
        <f>ROUND(I100*H100,2)</f>
        <v>0</v>
      </c>
      <c r="K100" s="211" t="s">
        <v>157</v>
      </c>
      <c r="L100" s="48"/>
      <c r="M100" s="216" t="s">
        <v>32</v>
      </c>
      <c r="N100" s="217" t="s">
        <v>49</v>
      </c>
      <c r="O100" s="88"/>
      <c r="P100" s="218">
        <f>O100*H100</f>
        <v>0</v>
      </c>
      <c r="Q100" s="218">
        <v>0</v>
      </c>
      <c r="R100" s="218">
        <f>Q100*H100</f>
        <v>0</v>
      </c>
      <c r="S100" s="218">
        <v>0.28999999999999998</v>
      </c>
      <c r="T100" s="219">
        <f>S100*H100</f>
        <v>250.26999999999998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0" t="s">
        <v>158</v>
      </c>
      <c r="AT100" s="220" t="s">
        <v>154</v>
      </c>
      <c r="AU100" s="220" t="s">
        <v>88</v>
      </c>
      <c r="AY100" s="20" t="s">
        <v>152</v>
      </c>
      <c r="BE100" s="221">
        <f>IF(N100="základní",J100,0)</f>
        <v>0</v>
      </c>
      <c r="BF100" s="221">
        <f>IF(N100="snížená",J100,0)</f>
        <v>0</v>
      </c>
      <c r="BG100" s="221">
        <f>IF(N100="zákl. přenesená",J100,0)</f>
        <v>0</v>
      </c>
      <c r="BH100" s="221">
        <f>IF(N100="sníž. přenesená",J100,0)</f>
        <v>0</v>
      </c>
      <c r="BI100" s="221">
        <f>IF(N100="nulová",J100,0)</f>
        <v>0</v>
      </c>
      <c r="BJ100" s="20" t="s">
        <v>86</v>
      </c>
      <c r="BK100" s="221">
        <f>ROUND(I100*H100,2)</f>
        <v>0</v>
      </c>
      <c r="BL100" s="20" t="s">
        <v>158</v>
      </c>
      <c r="BM100" s="220" t="s">
        <v>174</v>
      </c>
    </row>
    <row r="101" s="2" customFormat="1">
      <c r="A101" s="42"/>
      <c r="B101" s="43"/>
      <c r="C101" s="44"/>
      <c r="D101" s="222" t="s">
        <v>160</v>
      </c>
      <c r="E101" s="44"/>
      <c r="F101" s="223" t="s">
        <v>175</v>
      </c>
      <c r="G101" s="44"/>
      <c r="H101" s="44"/>
      <c r="I101" s="224"/>
      <c r="J101" s="44"/>
      <c r="K101" s="44"/>
      <c r="L101" s="48"/>
      <c r="M101" s="225"/>
      <c r="N101" s="226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160</v>
      </c>
      <c r="AU101" s="20" t="s">
        <v>88</v>
      </c>
    </row>
    <row r="102" s="14" customFormat="1">
      <c r="A102" s="14"/>
      <c r="B102" s="239"/>
      <c r="C102" s="240"/>
      <c r="D102" s="229" t="s">
        <v>166</v>
      </c>
      <c r="E102" s="241" t="s">
        <v>32</v>
      </c>
      <c r="F102" s="242" t="s">
        <v>176</v>
      </c>
      <c r="G102" s="240"/>
      <c r="H102" s="241" t="s">
        <v>32</v>
      </c>
      <c r="I102" s="243"/>
      <c r="J102" s="240"/>
      <c r="K102" s="240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166</v>
      </c>
      <c r="AU102" s="248" t="s">
        <v>88</v>
      </c>
      <c r="AV102" s="14" t="s">
        <v>86</v>
      </c>
      <c r="AW102" s="14" t="s">
        <v>39</v>
      </c>
      <c r="AX102" s="14" t="s">
        <v>78</v>
      </c>
      <c r="AY102" s="248" t="s">
        <v>152</v>
      </c>
    </row>
    <row r="103" s="13" customFormat="1">
      <c r="A103" s="13"/>
      <c r="B103" s="227"/>
      <c r="C103" s="228"/>
      <c r="D103" s="229" t="s">
        <v>166</v>
      </c>
      <c r="E103" s="230" t="s">
        <v>32</v>
      </c>
      <c r="F103" s="231" t="s">
        <v>177</v>
      </c>
      <c r="G103" s="228"/>
      <c r="H103" s="232">
        <v>863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166</v>
      </c>
      <c r="AU103" s="238" t="s">
        <v>88</v>
      </c>
      <c r="AV103" s="13" t="s">
        <v>88</v>
      </c>
      <c r="AW103" s="13" t="s">
        <v>39</v>
      </c>
      <c r="AX103" s="13" t="s">
        <v>78</v>
      </c>
      <c r="AY103" s="238" t="s">
        <v>152</v>
      </c>
    </row>
    <row r="104" s="15" customFormat="1">
      <c r="A104" s="15"/>
      <c r="B104" s="249"/>
      <c r="C104" s="250"/>
      <c r="D104" s="229" t="s">
        <v>166</v>
      </c>
      <c r="E104" s="251" t="s">
        <v>32</v>
      </c>
      <c r="F104" s="252" t="s">
        <v>178</v>
      </c>
      <c r="G104" s="250"/>
      <c r="H104" s="253">
        <v>863</v>
      </c>
      <c r="I104" s="254"/>
      <c r="J104" s="250"/>
      <c r="K104" s="250"/>
      <c r="L104" s="255"/>
      <c r="M104" s="256"/>
      <c r="N104" s="257"/>
      <c r="O104" s="257"/>
      <c r="P104" s="257"/>
      <c r="Q104" s="257"/>
      <c r="R104" s="257"/>
      <c r="S104" s="257"/>
      <c r="T104" s="25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9" t="s">
        <v>166</v>
      </c>
      <c r="AU104" s="259" t="s">
        <v>88</v>
      </c>
      <c r="AV104" s="15" t="s">
        <v>158</v>
      </c>
      <c r="AW104" s="15" t="s">
        <v>39</v>
      </c>
      <c r="AX104" s="15" t="s">
        <v>86</v>
      </c>
      <c r="AY104" s="259" t="s">
        <v>152</v>
      </c>
    </row>
    <row r="105" s="2" customFormat="1" ht="66.75" customHeight="1">
      <c r="A105" s="42"/>
      <c r="B105" s="43"/>
      <c r="C105" s="209" t="s">
        <v>179</v>
      </c>
      <c r="D105" s="209" t="s">
        <v>154</v>
      </c>
      <c r="E105" s="210" t="s">
        <v>180</v>
      </c>
      <c r="F105" s="211" t="s">
        <v>181</v>
      </c>
      <c r="G105" s="212" t="s">
        <v>104</v>
      </c>
      <c r="H105" s="213">
        <v>1756</v>
      </c>
      <c r="I105" s="214"/>
      <c r="J105" s="215">
        <f>ROUND(I105*H105,2)</f>
        <v>0</v>
      </c>
      <c r="K105" s="211" t="s">
        <v>157</v>
      </c>
      <c r="L105" s="48"/>
      <c r="M105" s="216" t="s">
        <v>32</v>
      </c>
      <c r="N105" s="217" t="s">
        <v>49</v>
      </c>
      <c r="O105" s="88"/>
      <c r="P105" s="218">
        <f>O105*H105</f>
        <v>0</v>
      </c>
      <c r="Q105" s="218">
        <v>0</v>
      </c>
      <c r="R105" s="218">
        <f>Q105*H105</f>
        <v>0</v>
      </c>
      <c r="S105" s="218">
        <v>0.44</v>
      </c>
      <c r="T105" s="219">
        <f>S105*H105</f>
        <v>772.63999999999999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0" t="s">
        <v>158</v>
      </c>
      <c r="AT105" s="220" t="s">
        <v>154</v>
      </c>
      <c r="AU105" s="220" t="s">
        <v>88</v>
      </c>
      <c r="AY105" s="20" t="s">
        <v>152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20" t="s">
        <v>86</v>
      </c>
      <c r="BK105" s="221">
        <f>ROUND(I105*H105,2)</f>
        <v>0</v>
      </c>
      <c r="BL105" s="20" t="s">
        <v>158</v>
      </c>
      <c r="BM105" s="220" t="s">
        <v>182</v>
      </c>
    </row>
    <row r="106" s="2" customFormat="1">
      <c r="A106" s="42"/>
      <c r="B106" s="43"/>
      <c r="C106" s="44"/>
      <c r="D106" s="222" t="s">
        <v>160</v>
      </c>
      <c r="E106" s="44"/>
      <c r="F106" s="223" t="s">
        <v>183</v>
      </c>
      <c r="G106" s="44"/>
      <c r="H106" s="44"/>
      <c r="I106" s="224"/>
      <c r="J106" s="44"/>
      <c r="K106" s="44"/>
      <c r="L106" s="48"/>
      <c r="M106" s="225"/>
      <c r="N106" s="226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160</v>
      </c>
      <c r="AU106" s="20" t="s">
        <v>88</v>
      </c>
    </row>
    <row r="107" s="14" customFormat="1">
      <c r="A107" s="14"/>
      <c r="B107" s="239"/>
      <c r="C107" s="240"/>
      <c r="D107" s="229" t="s">
        <v>166</v>
      </c>
      <c r="E107" s="241" t="s">
        <v>32</v>
      </c>
      <c r="F107" s="242" t="s">
        <v>184</v>
      </c>
      <c r="G107" s="240"/>
      <c r="H107" s="241" t="s">
        <v>32</v>
      </c>
      <c r="I107" s="243"/>
      <c r="J107" s="240"/>
      <c r="K107" s="240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166</v>
      </c>
      <c r="AU107" s="248" t="s">
        <v>88</v>
      </c>
      <c r="AV107" s="14" t="s">
        <v>86</v>
      </c>
      <c r="AW107" s="14" t="s">
        <v>39</v>
      </c>
      <c r="AX107" s="14" t="s">
        <v>78</v>
      </c>
      <c r="AY107" s="248" t="s">
        <v>152</v>
      </c>
    </row>
    <row r="108" s="13" customFormat="1">
      <c r="A108" s="13"/>
      <c r="B108" s="227"/>
      <c r="C108" s="228"/>
      <c r="D108" s="229" t="s">
        <v>166</v>
      </c>
      <c r="E108" s="230" t="s">
        <v>32</v>
      </c>
      <c r="F108" s="231" t="s">
        <v>185</v>
      </c>
      <c r="G108" s="228"/>
      <c r="H108" s="232">
        <v>1756</v>
      </c>
      <c r="I108" s="233"/>
      <c r="J108" s="228"/>
      <c r="K108" s="228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166</v>
      </c>
      <c r="AU108" s="238" t="s">
        <v>88</v>
      </c>
      <c r="AV108" s="13" t="s">
        <v>88</v>
      </c>
      <c r="AW108" s="13" t="s">
        <v>39</v>
      </c>
      <c r="AX108" s="13" t="s">
        <v>78</v>
      </c>
      <c r="AY108" s="238" t="s">
        <v>152</v>
      </c>
    </row>
    <row r="109" s="15" customFormat="1">
      <c r="A109" s="15"/>
      <c r="B109" s="249"/>
      <c r="C109" s="250"/>
      <c r="D109" s="229" t="s">
        <v>166</v>
      </c>
      <c r="E109" s="251" t="s">
        <v>32</v>
      </c>
      <c r="F109" s="252" t="s">
        <v>178</v>
      </c>
      <c r="G109" s="250"/>
      <c r="H109" s="253">
        <v>1756</v>
      </c>
      <c r="I109" s="254"/>
      <c r="J109" s="250"/>
      <c r="K109" s="250"/>
      <c r="L109" s="255"/>
      <c r="M109" s="256"/>
      <c r="N109" s="257"/>
      <c r="O109" s="257"/>
      <c r="P109" s="257"/>
      <c r="Q109" s="257"/>
      <c r="R109" s="257"/>
      <c r="S109" s="257"/>
      <c r="T109" s="258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9" t="s">
        <v>166</v>
      </c>
      <c r="AU109" s="259" t="s">
        <v>88</v>
      </c>
      <c r="AV109" s="15" t="s">
        <v>158</v>
      </c>
      <c r="AW109" s="15" t="s">
        <v>39</v>
      </c>
      <c r="AX109" s="15" t="s">
        <v>86</v>
      </c>
      <c r="AY109" s="259" t="s">
        <v>152</v>
      </c>
    </row>
    <row r="110" s="2" customFormat="1" ht="55.5" customHeight="1">
      <c r="A110" s="42"/>
      <c r="B110" s="43"/>
      <c r="C110" s="209" t="s">
        <v>186</v>
      </c>
      <c r="D110" s="209" t="s">
        <v>154</v>
      </c>
      <c r="E110" s="210" t="s">
        <v>187</v>
      </c>
      <c r="F110" s="211" t="s">
        <v>188</v>
      </c>
      <c r="G110" s="212" t="s">
        <v>104</v>
      </c>
      <c r="H110" s="213">
        <v>1924</v>
      </c>
      <c r="I110" s="214"/>
      <c r="J110" s="215">
        <f>ROUND(I110*H110,2)</f>
        <v>0</v>
      </c>
      <c r="K110" s="211" t="s">
        <v>157</v>
      </c>
      <c r="L110" s="48"/>
      <c r="M110" s="216" t="s">
        <v>32</v>
      </c>
      <c r="N110" s="217" t="s">
        <v>49</v>
      </c>
      <c r="O110" s="88"/>
      <c r="P110" s="218">
        <f>O110*H110</f>
        <v>0</v>
      </c>
      <c r="Q110" s="218">
        <v>0</v>
      </c>
      <c r="R110" s="218">
        <f>Q110*H110</f>
        <v>0</v>
      </c>
      <c r="S110" s="218">
        <v>0.23999999999999999</v>
      </c>
      <c r="T110" s="219">
        <f>S110*H110</f>
        <v>461.75999999999999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0" t="s">
        <v>158</v>
      </c>
      <c r="AT110" s="220" t="s">
        <v>154</v>
      </c>
      <c r="AU110" s="220" t="s">
        <v>88</v>
      </c>
      <c r="AY110" s="20" t="s">
        <v>152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20" t="s">
        <v>86</v>
      </c>
      <c r="BK110" s="221">
        <f>ROUND(I110*H110,2)</f>
        <v>0</v>
      </c>
      <c r="BL110" s="20" t="s">
        <v>158</v>
      </c>
      <c r="BM110" s="220" t="s">
        <v>189</v>
      </c>
    </row>
    <row r="111" s="2" customFormat="1">
      <c r="A111" s="42"/>
      <c r="B111" s="43"/>
      <c r="C111" s="44"/>
      <c r="D111" s="222" t="s">
        <v>160</v>
      </c>
      <c r="E111" s="44"/>
      <c r="F111" s="223" t="s">
        <v>190</v>
      </c>
      <c r="G111" s="44"/>
      <c r="H111" s="44"/>
      <c r="I111" s="224"/>
      <c r="J111" s="44"/>
      <c r="K111" s="44"/>
      <c r="L111" s="48"/>
      <c r="M111" s="225"/>
      <c r="N111" s="226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160</v>
      </c>
      <c r="AU111" s="20" t="s">
        <v>88</v>
      </c>
    </row>
    <row r="112" s="14" customFormat="1">
      <c r="A112" s="14"/>
      <c r="B112" s="239"/>
      <c r="C112" s="240"/>
      <c r="D112" s="229" t="s">
        <v>166</v>
      </c>
      <c r="E112" s="241" t="s">
        <v>32</v>
      </c>
      <c r="F112" s="242" t="s">
        <v>184</v>
      </c>
      <c r="G112" s="240"/>
      <c r="H112" s="241" t="s">
        <v>32</v>
      </c>
      <c r="I112" s="243"/>
      <c r="J112" s="240"/>
      <c r="K112" s="240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166</v>
      </c>
      <c r="AU112" s="248" t="s">
        <v>88</v>
      </c>
      <c r="AV112" s="14" t="s">
        <v>86</v>
      </c>
      <c r="AW112" s="14" t="s">
        <v>39</v>
      </c>
      <c r="AX112" s="14" t="s">
        <v>78</v>
      </c>
      <c r="AY112" s="248" t="s">
        <v>152</v>
      </c>
    </row>
    <row r="113" s="13" customFormat="1">
      <c r="A113" s="13"/>
      <c r="B113" s="227"/>
      <c r="C113" s="228"/>
      <c r="D113" s="229" t="s">
        <v>166</v>
      </c>
      <c r="E113" s="230" t="s">
        <v>32</v>
      </c>
      <c r="F113" s="231" t="s">
        <v>185</v>
      </c>
      <c r="G113" s="228"/>
      <c r="H113" s="232">
        <v>1756</v>
      </c>
      <c r="I113" s="233"/>
      <c r="J113" s="228"/>
      <c r="K113" s="228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166</v>
      </c>
      <c r="AU113" s="238" t="s">
        <v>88</v>
      </c>
      <c r="AV113" s="13" t="s">
        <v>88</v>
      </c>
      <c r="AW113" s="13" t="s">
        <v>39</v>
      </c>
      <c r="AX113" s="13" t="s">
        <v>78</v>
      </c>
      <c r="AY113" s="238" t="s">
        <v>152</v>
      </c>
    </row>
    <row r="114" s="13" customFormat="1">
      <c r="A114" s="13"/>
      <c r="B114" s="227"/>
      <c r="C114" s="228"/>
      <c r="D114" s="229" t="s">
        <v>166</v>
      </c>
      <c r="E114" s="230" t="s">
        <v>32</v>
      </c>
      <c r="F114" s="231" t="s">
        <v>191</v>
      </c>
      <c r="G114" s="228"/>
      <c r="H114" s="232">
        <v>168</v>
      </c>
      <c r="I114" s="233"/>
      <c r="J114" s="228"/>
      <c r="K114" s="228"/>
      <c r="L114" s="234"/>
      <c r="M114" s="235"/>
      <c r="N114" s="236"/>
      <c r="O114" s="236"/>
      <c r="P114" s="236"/>
      <c r="Q114" s="236"/>
      <c r="R114" s="236"/>
      <c r="S114" s="236"/>
      <c r="T114" s="23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8" t="s">
        <v>166</v>
      </c>
      <c r="AU114" s="238" t="s">
        <v>88</v>
      </c>
      <c r="AV114" s="13" t="s">
        <v>88</v>
      </c>
      <c r="AW114" s="13" t="s">
        <v>39</v>
      </c>
      <c r="AX114" s="13" t="s">
        <v>78</v>
      </c>
      <c r="AY114" s="238" t="s">
        <v>152</v>
      </c>
    </row>
    <row r="115" s="15" customFormat="1">
      <c r="A115" s="15"/>
      <c r="B115" s="249"/>
      <c r="C115" s="250"/>
      <c r="D115" s="229" t="s">
        <v>166</v>
      </c>
      <c r="E115" s="251" t="s">
        <v>32</v>
      </c>
      <c r="F115" s="252" t="s">
        <v>178</v>
      </c>
      <c r="G115" s="250"/>
      <c r="H115" s="253">
        <v>1924</v>
      </c>
      <c r="I115" s="254"/>
      <c r="J115" s="250"/>
      <c r="K115" s="250"/>
      <c r="L115" s="255"/>
      <c r="M115" s="256"/>
      <c r="N115" s="257"/>
      <c r="O115" s="257"/>
      <c r="P115" s="257"/>
      <c r="Q115" s="257"/>
      <c r="R115" s="257"/>
      <c r="S115" s="257"/>
      <c r="T115" s="25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9" t="s">
        <v>166</v>
      </c>
      <c r="AU115" s="259" t="s">
        <v>88</v>
      </c>
      <c r="AV115" s="15" t="s">
        <v>158</v>
      </c>
      <c r="AW115" s="15" t="s">
        <v>39</v>
      </c>
      <c r="AX115" s="15" t="s">
        <v>86</v>
      </c>
      <c r="AY115" s="259" t="s">
        <v>152</v>
      </c>
    </row>
    <row r="116" s="2" customFormat="1" ht="55.5" customHeight="1">
      <c r="A116" s="42"/>
      <c r="B116" s="43"/>
      <c r="C116" s="209" t="s">
        <v>192</v>
      </c>
      <c r="D116" s="209" t="s">
        <v>154</v>
      </c>
      <c r="E116" s="210" t="s">
        <v>193</v>
      </c>
      <c r="F116" s="211" t="s">
        <v>194</v>
      </c>
      <c r="G116" s="212" t="s">
        <v>104</v>
      </c>
      <c r="H116" s="213">
        <v>863</v>
      </c>
      <c r="I116" s="214"/>
      <c r="J116" s="215">
        <f>ROUND(I116*H116,2)</f>
        <v>0</v>
      </c>
      <c r="K116" s="211" t="s">
        <v>157</v>
      </c>
      <c r="L116" s="48"/>
      <c r="M116" s="216" t="s">
        <v>32</v>
      </c>
      <c r="N116" s="217" t="s">
        <v>49</v>
      </c>
      <c r="O116" s="88"/>
      <c r="P116" s="218">
        <f>O116*H116</f>
        <v>0</v>
      </c>
      <c r="Q116" s="218">
        <v>0</v>
      </c>
      <c r="R116" s="218">
        <f>Q116*H116</f>
        <v>0</v>
      </c>
      <c r="S116" s="218">
        <v>0.098000000000000004</v>
      </c>
      <c r="T116" s="219">
        <f>S116*H116</f>
        <v>84.573999999999998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0" t="s">
        <v>158</v>
      </c>
      <c r="AT116" s="220" t="s">
        <v>154</v>
      </c>
      <c r="AU116" s="220" t="s">
        <v>88</v>
      </c>
      <c r="AY116" s="20" t="s">
        <v>152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20" t="s">
        <v>86</v>
      </c>
      <c r="BK116" s="221">
        <f>ROUND(I116*H116,2)</f>
        <v>0</v>
      </c>
      <c r="BL116" s="20" t="s">
        <v>158</v>
      </c>
      <c r="BM116" s="220" t="s">
        <v>195</v>
      </c>
    </row>
    <row r="117" s="2" customFormat="1">
      <c r="A117" s="42"/>
      <c r="B117" s="43"/>
      <c r="C117" s="44"/>
      <c r="D117" s="222" t="s">
        <v>160</v>
      </c>
      <c r="E117" s="44"/>
      <c r="F117" s="223" t="s">
        <v>196</v>
      </c>
      <c r="G117" s="44"/>
      <c r="H117" s="44"/>
      <c r="I117" s="224"/>
      <c r="J117" s="44"/>
      <c r="K117" s="44"/>
      <c r="L117" s="48"/>
      <c r="M117" s="225"/>
      <c r="N117" s="226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160</v>
      </c>
      <c r="AU117" s="20" t="s">
        <v>88</v>
      </c>
    </row>
    <row r="118" s="14" customFormat="1">
      <c r="A118" s="14"/>
      <c r="B118" s="239"/>
      <c r="C118" s="240"/>
      <c r="D118" s="229" t="s">
        <v>166</v>
      </c>
      <c r="E118" s="241" t="s">
        <v>32</v>
      </c>
      <c r="F118" s="242" t="s">
        <v>176</v>
      </c>
      <c r="G118" s="240"/>
      <c r="H118" s="241" t="s">
        <v>32</v>
      </c>
      <c r="I118" s="243"/>
      <c r="J118" s="240"/>
      <c r="K118" s="240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166</v>
      </c>
      <c r="AU118" s="248" t="s">
        <v>88</v>
      </c>
      <c r="AV118" s="14" t="s">
        <v>86</v>
      </c>
      <c r="AW118" s="14" t="s">
        <v>39</v>
      </c>
      <c r="AX118" s="14" t="s">
        <v>78</v>
      </c>
      <c r="AY118" s="248" t="s">
        <v>152</v>
      </c>
    </row>
    <row r="119" s="13" customFormat="1">
      <c r="A119" s="13"/>
      <c r="B119" s="227"/>
      <c r="C119" s="228"/>
      <c r="D119" s="229" t="s">
        <v>166</v>
      </c>
      <c r="E119" s="230" t="s">
        <v>32</v>
      </c>
      <c r="F119" s="231" t="s">
        <v>177</v>
      </c>
      <c r="G119" s="228"/>
      <c r="H119" s="232">
        <v>863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166</v>
      </c>
      <c r="AU119" s="238" t="s">
        <v>88</v>
      </c>
      <c r="AV119" s="13" t="s">
        <v>88</v>
      </c>
      <c r="AW119" s="13" t="s">
        <v>39</v>
      </c>
      <c r="AX119" s="13" t="s">
        <v>78</v>
      </c>
      <c r="AY119" s="238" t="s">
        <v>152</v>
      </c>
    </row>
    <row r="120" s="15" customFormat="1">
      <c r="A120" s="15"/>
      <c r="B120" s="249"/>
      <c r="C120" s="250"/>
      <c r="D120" s="229" t="s">
        <v>166</v>
      </c>
      <c r="E120" s="251" t="s">
        <v>32</v>
      </c>
      <c r="F120" s="252" t="s">
        <v>178</v>
      </c>
      <c r="G120" s="250"/>
      <c r="H120" s="253">
        <v>863</v>
      </c>
      <c r="I120" s="254"/>
      <c r="J120" s="250"/>
      <c r="K120" s="250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166</v>
      </c>
      <c r="AU120" s="259" t="s">
        <v>88</v>
      </c>
      <c r="AV120" s="15" t="s">
        <v>158</v>
      </c>
      <c r="AW120" s="15" t="s">
        <v>39</v>
      </c>
      <c r="AX120" s="15" t="s">
        <v>86</v>
      </c>
      <c r="AY120" s="259" t="s">
        <v>152</v>
      </c>
    </row>
    <row r="121" s="2" customFormat="1" ht="66.75" customHeight="1">
      <c r="A121" s="42"/>
      <c r="B121" s="43"/>
      <c r="C121" s="209" t="s">
        <v>197</v>
      </c>
      <c r="D121" s="209" t="s">
        <v>154</v>
      </c>
      <c r="E121" s="210" t="s">
        <v>198</v>
      </c>
      <c r="F121" s="211" t="s">
        <v>199</v>
      </c>
      <c r="G121" s="212" t="s">
        <v>104</v>
      </c>
      <c r="H121" s="213">
        <v>174</v>
      </c>
      <c r="I121" s="214"/>
      <c r="J121" s="215">
        <f>ROUND(I121*H121,2)</f>
        <v>0</v>
      </c>
      <c r="K121" s="211" t="s">
        <v>157</v>
      </c>
      <c r="L121" s="48"/>
      <c r="M121" s="216" t="s">
        <v>32</v>
      </c>
      <c r="N121" s="217" t="s">
        <v>49</v>
      </c>
      <c r="O121" s="88"/>
      <c r="P121" s="218">
        <f>O121*H121</f>
        <v>0</v>
      </c>
      <c r="Q121" s="218">
        <v>0</v>
      </c>
      <c r="R121" s="218">
        <f>Q121*H121</f>
        <v>0</v>
      </c>
      <c r="S121" s="218">
        <v>0.28999999999999998</v>
      </c>
      <c r="T121" s="219">
        <f>S121*H121</f>
        <v>50.459999999999994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0" t="s">
        <v>158</v>
      </c>
      <c r="AT121" s="220" t="s">
        <v>154</v>
      </c>
      <c r="AU121" s="220" t="s">
        <v>88</v>
      </c>
      <c r="AY121" s="20" t="s">
        <v>152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86</v>
      </c>
      <c r="BK121" s="221">
        <f>ROUND(I121*H121,2)</f>
        <v>0</v>
      </c>
      <c r="BL121" s="20" t="s">
        <v>158</v>
      </c>
      <c r="BM121" s="220" t="s">
        <v>200</v>
      </c>
    </row>
    <row r="122" s="2" customFormat="1">
      <c r="A122" s="42"/>
      <c r="B122" s="43"/>
      <c r="C122" s="44"/>
      <c r="D122" s="222" t="s">
        <v>160</v>
      </c>
      <c r="E122" s="44"/>
      <c r="F122" s="223" t="s">
        <v>201</v>
      </c>
      <c r="G122" s="44"/>
      <c r="H122" s="44"/>
      <c r="I122" s="224"/>
      <c r="J122" s="44"/>
      <c r="K122" s="44"/>
      <c r="L122" s="48"/>
      <c r="M122" s="225"/>
      <c r="N122" s="226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160</v>
      </c>
      <c r="AU122" s="20" t="s">
        <v>88</v>
      </c>
    </row>
    <row r="123" s="14" customFormat="1">
      <c r="A123" s="14"/>
      <c r="B123" s="239"/>
      <c r="C123" s="240"/>
      <c r="D123" s="229" t="s">
        <v>166</v>
      </c>
      <c r="E123" s="241" t="s">
        <v>32</v>
      </c>
      <c r="F123" s="242" t="s">
        <v>202</v>
      </c>
      <c r="G123" s="240"/>
      <c r="H123" s="241" t="s">
        <v>32</v>
      </c>
      <c r="I123" s="243"/>
      <c r="J123" s="240"/>
      <c r="K123" s="240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166</v>
      </c>
      <c r="AU123" s="248" t="s">
        <v>88</v>
      </c>
      <c r="AV123" s="14" t="s">
        <v>86</v>
      </c>
      <c r="AW123" s="14" t="s">
        <v>39</v>
      </c>
      <c r="AX123" s="14" t="s">
        <v>78</v>
      </c>
      <c r="AY123" s="248" t="s">
        <v>152</v>
      </c>
    </row>
    <row r="124" s="13" customFormat="1">
      <c r="A124" s="13"/>
      <c r="B124" s="227"/>
      <c r="C124" s="228"/>
      <c r="D124" s="229" t="s">
        <v>166</v>
      </c>
      <c r="E124" s="230" t="s">
        <v>32</v>
      </c>
      <c r="F124" s="231" t="s">
        <v>167</v>
      </c>
      <c r="G124" s="228"/>
      <c r="H124" s="232">
        <v>133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166</v>
      </c>
      <c r="AU124" s="238" t="s">
        <v>88</v>
      </c>
      <c r="AV124" s="13" t="s">
        <v>88</v>
      </c>
      <c r="AW124" s="13" t="s">
        <v>39</v>
      </c>
      <c r="AX124" s="13" t="s">
        <v>78</v>
      </c>
      <c r="AY124" s="238" t="s">
        <v>152</v>
      </c>
    </row>
    <row r="125" s="13" customFormat="1">
      <c r="A125" s="13"/>
      <c r="B125" s="227"/>
      <c r="C125" s="228"/>
      <c r="D125" s="229" t="s">
        <v>166</v>
      </c>
      <c r="E125" s="230" t="s">
        <v>32</v>
      </c>
      <c r="F125" s="231" t="s">
        <v>203</v>
      </c>
      <c r="G125" s="228"/>
      <c r="H125" s="232">
        <v>41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166</v>
      </c>
      <c r="AU125" s="238" t="s">
        <v>88</v>
      </c>
      <c r="AV125" s="13" t="s">
        <v>88</v>
      </c>
      <c r="AW125" s="13" t="s">
        <v>39</v>
      </c>
      <c r="AX125" s="13" t="s">
        <v>78</v>
      </c>
      <c r="AY125" s="238" t="s">
        <v>152</v>
      </c>
    </row>
    <row r="126" s="15" customFormat="1">
      <c r="A126" s="15"/>
      <c r="B126" s="249"/>
      <c r="C126" s="250"/>
      <c r="D126" s="229" t="s">
        <v>166</v>
      </c>
      <c r="E126" s="251" t="s">
        <v>32</v>
      </c>
      <c r="F126" s="252" t="s">
        <v>178</v>
      </c>
      <c r="G126" s="250"/>
      <c r="H126" s="253">
        <v>174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166</v>
      </c>
      <c r="AU126" s="259" t="s">
        <v>88</v>
      </c>
      <c r="AV126" s="15" t="s">
        <v>158</v>
      </c>
      <c r="AW126" s="15" t="s">
        <v>39</v>
      </c>
      <c r="AX126" s="15" t="s">
        <v>86</v>
      </c>
      <c r="AY126" s="259" t="s">
        <v>152</v>
      </c>
    </row>
    <row r="127" s="2" customFormat="1" ht="62.7" customHeight="1">
      <c r="A127" s="42"/>
      <c r="B127" s="43"/>
      <c r="C127" s="209" t="s">
        <v>204</v>
      </c>
      <c r="D127" s="209" t="s">
        <v>154</v>
      </c>
      <c r="E127" s="210" t="s">
        <v>205</v>
      </c>
      <c r="F127" s="211" t="s">
        <v>206</v>
      </c>
      <c r="G127" s="212" t="s">
        <v>104</v>
      </c>
      <c r="H127" s="213">
        <v>3.8500000000000001</v>
      </c>
      <c r="I127" s="214"/>
      <c r="J127" s="215">
        <f>ROUND(I127*H127,2)</f>
        <v>0</v>
      </c>
      <c r="K127" s="211" t="s">
        <v>157</v>
      </c>
      <c r="L127" s="48"/>
      <c r="M127" s="216" t="s">
        <v>32</v>
      </c>
      <c r="N127" s="217" t="s">
        <v>49</v>
      </c>
      <c r="O127" s="88"/>
      <c r="P127" s="218">
        <f>O127*H127</f>
        <v>0</v>
      </c>
      <c r="Q127" s="218">
        <v>0</v>
      </c>
      <c r="R127" s="218">
        <f>Q127*H127</f>
        <v>0</v>
      </c>
      <c r="S127" s="218">
        <v>0.625</v>
      </c>
      <c r="T127" s="219">
        <f>S127*H127</f>
        <v>2.40625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0" t="s">
        <v>158</v>
      </c>
      <c r="AT127" s="220" t="s">
        <v>154</v>
      </c>
      <c r="AU127" s="220" t="s">
        <v>88</v>
      </c>
      <c r="AY127" s="20" t="s">
        <v>152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20" t="s">
        <v>86</v>
      </c>
      <c r="BK127" s="221">
        <f>ROUND(I127*H127,2)</f>
        <v>0</v>
      </c>
      <c r="BL127" s="20" t="s">
        <v>158</v>
      </c>
      <c r="BM127" s="220" t="s">
        <v>207</v>
      </c>
    </row>
    <row r="128" s="2" customFormat="1">
      <c r="A128" s="42"/>
      <c r="B128" s="43"/>
      <c r="C128" s="44"/>
      <c r="D128" s="222" t="s">
        <v>160</v>
      </c>
      <c r="E128" s="44"/>
      <c r="F128" s="223" t="s">
        <v>208</v>
      </c>
      <c r="G128" s="44"/>
      <c r="H128" s="44"/>
      <c r="I128" s="224"/>
      <c r="J128" s="44"/>
      <c r="K128" s="44"/>
      <c r="L128" s="48"/>
      <c r="M128" s="225"/>
      <c r="N128" s="226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160</v>
      </c>
      <c r="AU128" s="20" t="s">
        <v>88</v>
      </c>
    </row>
    <row r="129" s="13" customFormat="1">
      <c r="A129" s="13"/>
      <c r="B129" s="227"/>
      <c r="C129" s="228"/>
      <c r="D129" s="229" t="s">
        <v>166</v>
      </c>
      <c r="E129" s="230" t="s">
        <v>32</v>
      </c>
      <c r="F129" s="231" t="s">
        <v>209</v>
      </c>
      <c r="G129" s="228"/>
      <c r="H129" s="232">
        <v>3.8500000000000001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166</v>
      </c>
      <c r="AU129" s="238" t="s">
        <v>88</v>
      </c>
      <c r="AV129" s="13" t="s">
        <v>88</v>
      </c>
      <c r="AW129" s="13" t="s">
        <v>39</v>
      </c>
      <c r="AX129" s="13" t="s">
        <v>78</v>
      </c>
      <c r="AY129" s="238" t="s">
        <v>152</v>
      </c>
    </row>
    <row r="130" s="15" customFormat="1">
      <c r="A130" s="15"/>
      <c r="B130" s="249"/>
      <c r="C130" s="250"/>
      <c r="D130" s="229" t="s">
        <v>166</v>
      </c>
      <c r="E130" s="251" t="s">
        <v>32</v>
      </c>
      <c r="F130" s="252" t="s">
        <v>178</v>
      </c>
      <c r="G130" s="250"/>
      <c r="H130" s="253">
        <v>3.8500000000000001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9" t="s">
        <v>166</v>
      </c>
      <c r="AU130" s="259" t="s">
        <v>88</v>
      </c>
      <c r="AV130" s="15" t="s">
        <v>158</v>
      </c>
      <c r="AW130" s="15" t="s">
        <v>39</v>
      </c>
      <c r="AX130" s="15" t="s">
        <v>86</v>
      </c>
      <c r="AY130" s="259" t="s">
        <v>152</v>
      </c>
    </row>
    <row r="131" s="2" customFormat="1" ht="44.25" customHeight="1">
      <c r="A131" s="42"/>
      <c r="B131" s="43"/>
      <c r="C131" s="209" t="s">
        <v>210</v>
      </c>
      <c r="D131" s="209" t="s">
        <v>154</v>
      </c>
      <c r="E131" s="210" t="s">
        <v>211</v>
      </c>
      <c r="F131" s="211" t="s">
        <v>212</v>
      </c>
      <c r="G131" s="212" t="s">
        <v>104</v>
      </c>
      <c r="H131" s="213">
        <v>1924</v>
      </c>
      <c r="I131" s="214"/>
      <c r="J131" s="215">
        <f>ROUND(I131*H131,2)</f>
        <v>0</v>
      </c>
      <c r="K131" s="211" t="s">
        <v>157</v>
      </c>
      <c r="L131" s="48"/>
      <c r="M131" s="216" t="s">
        <v>32</v>
      </c>
      <c r="N131" s="217" t="s">
        <v>49</v>
      </c>
      <c r="O131" s="88"/>
      <c r="P131" s="218">
        <f>O131*H131</f>
        <v>0</v>
      </c>
      <c r="Q131" s="218">
        <v>3.0000000000000001E-05</v>
      </c>
      <c r="R131" s="218">
        <f>Q131*H131</f>
        <v>0.05772</v>
      </c>
      <c r="S131" s="218">
        <v>0.23000000000000001</v>
      </c>
      <c r="T131" s="219">
        <f>S131*H131</f>
        <v>442.52000000000004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0" t="s">
        <v>158</v>
      </c>
      <c r="AT131" s="220" t="s">
        <v>154</v>
      </c>
      <c r="AU131" s="220" t="s">
        <v>88</v>
      </c>
      <c r="AY131" s="20" t="s">
        <v>152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20" t="s">
        <v>86</v>
      </c>
      <c r="BK131" s="221">
        <f>ROUND(I131*H131,2)</f>
        <v>0</v>
      </c>
      <c r="BL131" s="20" t="s">
        <v>158</v>
      </c>
      <c r="BM131" s="220" t="s">
        <v>213</v>
      </c>
    </row>
    <row r="132" s="2" customFormat="1">
      <c r="A132" s="42"/>
      <c r="B132" s="43"/>
      <c r="C132" s="44"/>
      <c r="D132" s="222" t="s">
        <v>160</v>
      </c>
      <c r="E132" s="44"/>
      <c r="F132" s="223" t="s">
        <v>214</v>
      </c>
      <c r="G132" s="44"/>
      <c r="H132" s="44"/>
      <c r="I132" s="224"/>
      <c r="J132" s="44"/>
      <c r="K132" s="44"/>
      <c r="L132" s="48"/>
      <c r="M132" s="225"/>
      <c r="N132" s="226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160</v>
      </c>
      <c r="AU132" s="20" t="s">
        <v>88</v>
      </c>
    </row>
    <row r="133" s="14" customFormat="1">
      <c r="A133" s="14"/>
      <c r="B133" s="239"/>
      <c r="C133" s="240"/>
      <c r="D133" s="229" t="s">
        <v>166</v>
      </c>
      <c r="E133" s="241" t="s">
        <v>32</v>
      </c>
      <c r="F133" s="242" t="s">
        <v>184</v>
      </c>
      <c r="G133" s="240"/>
      <c r="H133" s="241" t="s">
        <v>32</v>
      </c>
      <c r="I133" s="243"/>
      <c r="J133" s="240"/>
      <c r="K133" s="240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166</v>
      </c>
      <c r="AU133" s="248" t="s">
        <v>88</v>
      </c>
      <c r="AV133" s="14" t="s">
        <v>86</v>
      </c>
      <c r="AW133" s="14" t="s">
        <v>39</v>
      </c>
      <c r="AX133" s="14" t="s">
        <v>78</v>
      </c>
      <c r="AY133" s="248" t="s">
        <v>152</v>
      </c>
    </row>
    <row r="134" s="13" customFormat="1">
      <c r="A134" s="13"/>
      <c r="B134" s="227"/>
      <c r="C134" s="228"/>
      <c r="D134" s="229" t="s">
        <v>166</v>
      </c>
      <c r="E134" s="230" t="s">
        <v>32</v>
      </c>
      <c r="F134" s="231" t="s">
        <v>185</v>
      </c>
      <c r="G134" s="228"/>
      <c r="H134" s="232">
        <v>1756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166</v>
      </c>
      <c r="AU134" s="238" t="s">
        <v>88</v>
      </c>
      <c r="AV134" s="13" t="s">
        <v>88</v>
      </c>
      <c r="AW134" s="13" t="s">
        <v>39</v>
      </c>
      <c r="AX134" s="13" t="s">
        <v>78</v>
      </c>
      <c r="AY134" s="238" t="s">
        <v>152</v>
      </c>
    </row>
    <row r="135" s="13" customFormat="1">
      <c r="A135" s="13"/>
      <c r="B135" s="227"/>
      <c r="C135" s="228"/>
      <c r="D135" s="229" t="s">
        <v>166</v>
      </c>
      <c r="E135" s="230" t="s">
        <v>32</v>
      </c>
      <c r="F135" s="231" t="s">
        <v>191</v>
      </c>
      <c r="G135" s="228"/>
      <c r="H135" s="232">
        <v>168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166</v>
      </c>
      <c r="AU135" s="238" t="s">
        <v>88</v>
      </c>
      <c r="AV135" s="13" t="s">
        <v>88</v>
      </c>
      <c r="AW135" s="13" t="s">
        <v>39</v>
      </c>
      <c r="AX135" s="13" t="s">
        <v>78</v>
      </c>
      <c r="AY135" s="238" t="s">
        <v>152</v>
      </c>
    </row>
    <row r="136" s="15" customFormat="1">
      <c r="A136" s="15"/>
      <c r="B136" s="249"/>
      <c r="C136" s="250"/>
      <c r="D136" s="229" t="s">
        <v>166</v>
      </c>
      <c r="E136" s="251" t="s">
        <v>32</v>
      </c>
      <c r="F136" s="252" t="s">
        <v>178</v>
      </c>
      <c r="G136" s="250"/>
      <c r="H136" s="253">
        <v>1924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9" t="s">
        <v>166</v>
      </c>
      <c r="AU136" s="259" t="s">
        <v>88</v>
      </c>
      <c r="AV136" s="15" t="s">
        <v>158</v>
      </c>
      <c r="AW136" s="15" t="s">
        <v>39</v>
      </c>
      <c r="AX136" s="15" t="s">
        <v>86</v>
      </c>
      <c r="AY136" s="259" t="s">
        <v>152</v>
      </c>
    </row>
    <row r="137" s="2" customFormat="1" ht="49.05" customHeight="1">
      <c r="A137" s="42"/>
      <c r="B137" s="43"/>
      <c r="C137" s="209" t="s">
        <v>215</v>
      </c>
      <c r="D137" s="209" t="s">
        <v>154</v>
      </c>
      <c r="E137" s="210" t="s">
        <v>216</v>
      </c>
      <c r="F137" s="211" t="s">
        <v>217</v>
      </c>
      <c r="G137" s="212" t="s">
        <v>218</v>
      </c>
      <c r="H137" s="213">
        <v>592.5</v>
      </c>
      <c r="I137" s="214"/>
      <c r="J137" s="215">
        <f>ROUND(I137*H137,2)</f>
        <v>0</v>
      </c>
      <c r="K137" s="211" t="s">
        <v>157</v>
      </c>
      <c r="L137" s="48"/>
      <c r="M137" s="216" t="s">
        <v>32</v>
      </c>
      <c r="N137" s="217" t="s">
        <v>49</v>
      </c>
      <c r="O137" s="88"/>
      <c r="P137" s="218">
        <f>O137*H137</f>
        <v>0</v>
      </c>
      <c r="Q137" s="218">
        <v>0</v>
      </c>
      <c r="R137" s="218">
        <f>Q137*H137</f>
        <v>0</v>
      </c>
      <c r="S137" s="218">
        <v>0.20499999999999999</v>
      </c>
      <c r="T137" s="219">
        <f>S137*H137</f>
        <v>121.46249999999999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0" t="s">
        <v>158</v>
      </c>
      <c r="AT137" s="220" t="s">
        <v>154</v>
      </c>
      <c r="AU137" s="220" t="s">
        <v>88</v>
      </c>
      <c r="AY137" s="20" t="s">
        <v>152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20" t="s">
        <v>86</v>
      </c>
      <c r="BK137" s="221">
        <f>ROUND(I137*H137,2)</f>
        <v>0</v>
      </c>
      <c r="BL137" s="20" t="s">
        <v>158</v>
      </c>
      <c r="BM137" s="220" t="s">
        <v>219</v>
      </c>
    </row>
    <row r="138" s="2" customFormat="1">
      <c r="A138" s="42"/>
      <c r="B138" s="43"/>
      <c r="C138" s="44"/>
      <c r="D138" s="222" t="s">
        <v>160</v>
      </c>
      <c r="E138" s="44"/>
      <c r="F138" s="223" t="s">
        <v>220</v>
      </c>
      <c r="G138" s="44"/>
      <c r="H138" s="44"/>
      <c r="I138" s="224"/>
      <c r="J138" s="44"/>
      <c r="K138" s="44"/>
      <c r="L138" s="48"/>
      <c r="M138" s="225"/>
      <c r="N138" s="226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160</v>
      </c>
      <c r="AU138" s="20" t="s">
        <v>88</v>
      </c>
    </row>
    <row r="139" s="13" customFormat="1">
      <c r="A139" s="13"/>
      <c r="B139" s="227"/>
      <c r="C139" s="228"/>
      <c r="D139" s="229" t="s">
        <v>166</v>
      </c>
      <c r="E139" s="230" t="s">
        <v>32</v>
      </c>
      <c r="F139" s="231" t="s">
        <v>221</v>
      </c>
      <c r="G139" s="228"/>
      <c r="H139" s="232">
        <v>508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166</v>
      </c>
      <c r="AU139" s="238" t="s">
        <v>88</v>
      </c>
      <c r="AV139" s="13" t="s">
        <v>88</v>
      </c>
      <c r="AW139" s="13" t="s">
        <v>39</v>
      </c>
      <c r="AX139" s="13" t="s">
        <v>78</v>
      </c>
      <c r="AY139" s="238" t="s">
        <v>152</v>
      </c>
    </row>
    <row r="140" s="13" customFormat="1">
      <c r="A140" s="13"/>
      <c r="B140" s="227"/>
      <c r="C140" s="228"/>
      <c r="D140" s="229" t="s">
        <v>166</v>
      </c>
      <c r="E140" s="230" t="s">
        <v>32</v>
      </c>
      <c r="F140" s="231" t="s">
        <v>222</v>
      </c>
      <c r="G140" s="228"/>
      <c r="H140" s="232">
        <v>46.5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166</v>
      </c>
      <c r="AU140" s="238" t="s">
        <v>88</v>
      </c>
      <c r="AV140" s="13" t="s">
        <v>88</v>
      </c>
      <c r="AW140" s="13" t="s">
        <v>39</v>
      </c>
      <c r="AX140" s="13" t="s">
        <v>78</v>
      </c>
      <c r="AY140" s="238" t="s">
        <v>152</v>
      </c>
    </row>
    <row r="141" s="13" customFormat="1">
      <c r="A141" s="13"/>
      <c r="B141" s="227"/>
      <c r="C141" s="228"/>
      <c r="D141" s="229" t="s">
        <v>166</v>
      </c>
      <c r="E141" s="230" t="s">
        <v>32</v>
      </c>
      <c r="F141" s="231" t="s">
        <v>223</v>
      </c>
      <c r="G141" s="228"/>
      <c r="H141" s="232">
        <v>38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166</v>
      </c>
      <c r="AU141" s="238" t="s">
        <v>88</v>
      </c>
      <c r="AV141" s="13" t="s">
        <v>88</v>
      </c>
      <c r="AW141" s="13" t="s">
        <v>39</v>
      </c>
      <c r="AX141" s="13" t="s">
        <v>78</v>
      </c>
      <c r="AY141" s="238" t="s">
        <v>152</v>
      </c>
    </row>
    <row r="142" s="15" customFormat="1">
      <c r="A142" s="15"/>
      <c r="B142" s="249"/>
      <c r="C142" s="250"/>
      <c r="D142" s="229" t="s">
        <v>166</v>
      </c>
      <c r="E142" s="251" t="s">
        <v>32</v>
      </c>
      <c r="F142" s="252" t="s">
        <v>178</v>
      </c>
      <c r="G142" s="250"/>
      <c r="H142" s="253">
        <v>592.5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9" t="s">
        <v>166</v>
      </c>
      <c r="AU142" s="259" t="s">
        <v>88</v>
      </c>
      <c r="AV142" s="15" t="s">
        <v>158</v>
      </c>
      <c r="AW142" s="15" t="s">
        <v>39</v>
      </c>
      <c r="AX142" s="15" t="s">
        <v>86</v>
      </c>
      <c r="AY142" s="259" t="s">
        <v>152</v>
      </c>
    </row>
    <row r="143" s="2" customFormat="1" ht="44.25" customHeight="1">
      <c r="A143" s="42"/>
      <c r="B143" s="43"/>
      <c r="C143" s="209" t="s">
        <v>8</v>
      </c>
      <c r="D143" s="209" t="s">
        <v>154</v>
      </c>
      <c r="E143" s="210" t="s">
        <v>224</v>
      </c>
      <c r="F143" s="211" t="s">
        <v>225</v>
      </c>
      <c r="G143" s="212" t="s">
        <v>218</v>
      </c>
      <c r="H143" s="213">
        <v>508</v>
      </c>
      <c r="I143" s="214"/>
      <c r="J143" s="215">
        <f>ROUND(I143*H143,2)</f>
        <v>0</v>
      </c>
      <c r="K143" s="211" t="s">
        <v>157</v>
      </c>
      <c r="L143" s="48"/>
      <c r="M143" s="216" t="s">
        <v>32</v>
      </c>
      <c r="N143" s="217" t="s">
        <v>49</v>
      </c>
      <c r="O143" s="88"/>
      <c r="P143" s="218">
        <f>O143*H143</f>
        <v>0</v>
      </c>
      <c r="Q143" s="218">
        <v>0</v>
      </c>
      <c r="R143" s="218">
        <f>Q143*H143</f>
        <v>0</v>
      </c>
      <c r="S143" s="218">
        <v>0.11500000000000001</v>
      </c>
      <c r="T143" s="219">
        <f>S143*H143</f>
        <v>58.420000000000002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0" t="s">
        <v>158</v>
      </c>
      <c r="AT143" s="220" t="s">
        <v>154</v>
      </c>
      <c r="AU143" s="220" t="s">
        <v>88</v>
      </c>
      <c r="AY143" s="20" t="s">
        <v>152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20" t="s">
        <v>86</v>
      </c>
      <c r="BK143" s="221">
        <f>ROUND(I143*H143,2)</f>
        <v>0</v>
      </c>
      <c r="BL143" s="20" t="s">
        <v>158</v>
      </c>
      <c r="BM143" s="220" t="s">
        <v>226</v>
      </c>
    </row>
    <row r="144" s="2" customFormat="1">
      <c r="A144" s="42"/>
      <c r="B144" s="43"/>
      <c r="C144" s="44"/>
      <c r="D144" s="222" t="s">
        <v>160</v>
      </c>
      <c r="E144" s="44"/>
      <c r="F144" s="223" t="s">
        <v>227</v>
      </c>
      <c r="G144" s="44"/>
      <c r="H144" s="44"/>
      <c r="I144" s="224"/>
      <c r="J144" s="44"/>
      <c r="K144" s="44"/>
      <c r="L144" s="48"/>
      <c r="M144" s="225"/>
      <c r="N144" s="226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160</v>
      </c>
      <c r="AU144" s="20" t="s">
        <v>88</v>
      </c>
    </row>
    <row r="145" s="13" customFormat="1">
      <c r="A145" s="13"/>
      <c r="B145" s="227"/>
      <c r="C145" s="228"/>
      <c r="D145" s="229" t="s">
        <v>166</v>
      </c>
      <c r="E145" s="230" t="s">
        <v>32</v>
      </c>
      <c r="F145" s="231" t="s">
        <v>228</v>
      </c>
      <c r="G145" s="228"/>
      <c r="H145" s="232">
        <v>508</v>
      </c>
      <c r="I145" s="233"/>
      <c r="J145" s="228"/>
      <c r="K145" s="228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166</v>
      </c>
      <c r="AU145" s="238" t="s">
        <v>88</v>
      </c>
      <c r="AV145" s="13" t="s">
        <v>88</v>
      </c>
      <c r="AW145" s="13" t="s">
        <v>39</v>
      </c>
      <c r="AX145" s="13" t="s">
        <v>86</v>
      </c>
      <c r="AY145" s="238" t="s">
        <v>152</v>
      </c>
    </row>
    <row r="146" s="2" customFormat="1" ht="37.8" customHeight="1">
      <c r="A146" s="42"/>
      <c r="B146" s="43"/>
      <c r="C146" s="209" t="s">
        <v>229</v>
      </c>
      <c r="D146" s="209" t="s">
        <v>154</v>
      </c>
      <c r="E146" s="210" t="s">
        <v>230</v>
      </c>
      <c r="F146" s="211" t="s">
        <v>231</v>
      </c>
      <c r="G146" s="212" t="s">
        <v>218</v>
      </c>
      <c r="H146" s="213">
        <v>362</v>
      </c>
      <c r="I146" s="214"/>
      <c r="J146" s="215">
        <f>ROUND(I146*H146,2)</f>
        <v>0</v>
      </c>
      <c r="K146" s="211" t="s">
        <v>157</v>
      </c>
      <c r="L146" s="48"/>
      <c r="M146" s="216" t="s">
        <v>32</v>
      </c>
      <c r="N146" s="217" t="s">
        <v>49</v>
      </c>
      <c r="O146" s="88"/>
      <c r="P146" s="218">
        <f>O146*H146</f>
        <v>0</v>
      </c>
      <c r="Q146" s="218">
        <v>0</v>
      </c>
      <c r="R146" s="218">
        <f>Q146*H146</f>
        <v>0</v>
      </c>
      <c r="S146" s="218">
        <v>0.040000000000000001</v>
      </c>
      <c r="T146" s="219">
        <f>S146*H146</f>
        <v>14.48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0" t="s">
        <v>158</v>
      </c>
      <c r="AT146" s="220" t="s">
        <v>154</v>
      </c>
      <c r="AU146" s="220" t="s">
        <v>88</v>
      </c>
      <c r="AY146" s="20" t="s">
        <v>152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20" t="s">
        <v>86</v>
      </c>
      <c r="BK146" s="221">
        <f>ROUND(I146*H146,2)</f>
        <v>0</v>
      </c>
      <c r="BL146" s="20" t="s">
        <v>158</v>
      </c>
      <c r="BM146" s="220" t="s">
        <v>232</v>
      </c>
    </row>
    <row r="147" s="2" customFormat="1">
      <c r="A147" s="42"/>
      <c r="B147" s="43"/>
      <c r="C147" s="44"/>
      <c r="D147" s="222" t="s">
        <v>160</v>
      </c>
      <c r="E147" s="44"/>
      <c r="F147" s="223" t="s">
        <v>233</v>
      </c>
      <c r="G147" s="44"/>
      <c r="H147" s="44"/>
      <c r="I147" s="224"/>
      <c r="J147" s="44"/>
      <c r="K147" s="44"/>
      <c r="L147" s="48"/>
      <c r="M147" s="225"/>
      <c r="N147" s="226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160</v>
      </c>
      <c r="AU147" s="20" t="s">
        <v>88</v>
      </c>
    </row>
    <row r="148" s="2" customFormat="1" ht="24.15" customHeight="1">
      <c r="A148" s="42"/>
      <c r="B148" s="43"/>
      <c r="C148" s="209" t="s">
        <v>234</v>
      </c>
      <c r="D148" s="209" t="s">
        <v>154</v>
      </c>
      <c r="E148" s="210" t="s">
        <v>235</v>
      </c>
      <c r="F148" s="211" t="s">
        <v>236</v>
      </c>
      <c r="G148" s="212" t="s">
        <v>104</v>
      </c>
      <c r="H148" s="213">
        <v>899</v>
      </c>
      <c r="I148" s="214"/>
      <c r="J148" s="215">
        <f>ROUND(I148*H148,2)</f>
        <v>0</v>
      </c>
      <c r="K148" s="211" t="s">
        <v>157</v>
      </c>
      <c r="L148" s="48"/>
      <c r="M148" s="216" t="s">
        <v>32</v>
      </c>
      <c r="N148" s="217" t="s">
        <v>49</v>
      </c>
      <c r="O148" s="88"/>
      <c r="P148" s="218">
        <f>O148*H148</f>
        <v>0</v>
      </c>
      <c r="Q148" s="218">
        <v>0</v>
      </c>
      <c r="R148" s="218">
        <f>Q148*H148</f>
        <v>0</v>
      </c>
      <c r="S148" s="218">
        <v>0</v>
      </c>
      <c r="T148" s="219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0" t="s">
        <v>158</v>
      </c>
      <c r="AT148" s="220" t="s">
        <v>154</v>
      </c>
      <c r="AU148" s="220" t="s">
        <v>88</v>
      </c>
      <c r="AY148" s="20" t="s">
        <v>152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20" t="s">
        <v>86</v>
      </c>
      <c r="BK148" s="221">
        <f>ROUND(I148*H148,2)</f>
        <v>0</v>
      </c>
      <c r="BL148" s="20" t="s">
        <v>158</v>
      </c>
      <c r="BM148" s="220" t="s">
        <v>237</v>
      </c>
    </row>
    <row r="149" s="2" customFormat="1">
      <c r="A149" s="42"/>
      <c r="B149" s="43"/>
      <c r="C149" s="44"/>
      <c r="D149" s="222" t="s">
        <v>160</v>
      </c>
      <c r="E149" s="44"/>
      <c r="F149" s="223" t="s">
        <v>238</v>
      </c>
      <c r="G149" s="44"/>
      <c r="H149" s="44"/>
      <c r="I149" s="224"/>
      <c r="J149" s="44"/>
      <c r="K149" s="44"/>
      <c r="L149" s="48"/>
      <c r="M149" s="225"/>
      <c r="N149" s="226"/>
      <c r="O149" s="88"/>
      <c r="P149" s="88"/>
      <c r="Q149" s="88"/>
      <c r="R149" s="88"/>
      <c r="S149" s="88"/>
      <c r="T149" s="89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T149" s="20" t="s">
        <v>160</v>
      </c>
      <c r="AU149" s="20" t="s">
        <v>88</v>
      </c>
    </row>
    <row r="150" s="14" customFormat="1">
      <c r="A150" s="14"/>
      <c r="B150" s="239"/>
      <c r="C150" s="240"/>
      <c r="D150" s="229" t="s">
        <v>166</v>
      </c>
      <c r="E150" s="241" t="s">
        <v>32</v>
      </c>
      <c r="F150" s="242" t="s">
        <v>239</v>
      </c>
      <c r="G150" s="240"/>
      <c r="H150" s="241" t="s">
        <v>32</v>
      </c>
      <c r="I150" s="243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166</v>
      </c>
      <c r="AU150" s="248" t="s">
        <v>88</v>
      </c>
      <c r="AV150" s="14" t="s">
        <v>86</v>
      </c>
      <c r="AW150" s="14" t="s">
        <v>39</v>
      </c>
      <c r="AX150" s="14" t="s">
        <v>78</v>
      </c>
      <c r="AY150" s="248" t="s">
        <v>152</v>
      </c>
    </row>
    <row r="151" s="13" customFormat="1">
      <c r="A151" s="13"/>
      <c r="B151" s="227"/>
      <c r="C151" s="228"/>
      <c r="D151" s="229" t="s">
        <v>166</v>
      </c>
      <c r="E151" s="230" t="s">
        <v>32</v>
      </c>
      <c r="F151" s="231" t="s">
        <v>240</v>
      </c>
      <c r="G151" s="228"/>
      <c r="H151" s="232">
        <v>899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166</v>
      </c>
      <c r="AU151" s="238" t="s">
        <v>88</v>
      </c>
      <c r="AV151" s="13" t="s">
        <v>88</v>
      </c>
      <c r="AW151" s="13" t="s">
        <v>39</v>
      </c>
      <c r="AX151" s="13" t="s">
        <v>78</v>
      </c>
      <c r="AY151" s="238" t="s">
        <v>152</v>
      </c>
    </row>
    <row r="152" s="15" customFormat="1">
      <c r="A152" s="15"/>
      <c r="B152" s="249"/>
      <c r="C152" s="250"/>
      <c r="D152" s="229" t="s">
        <v>166</v>
      </c>
      <c r="E152" s="251" t="s">
        <v>32</v>
      </c>
      <c r="F152" s="252" t="s">
        <v>178</v>
      </c>
      <c r="G152" s="250"/>
      <c r="H152" s="253">
        <v>899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9" t="s">
        <v>166</v>
      </c>
      <c r="AU152" s="259" t="s">
        <v>88</v>
      </c>
      <c r="AV152" s="15" t="s">
        <v>158</v>
      </c>
      <c r="AW152" s="15" t="s">
        <v>39</v>
      </c>
      <c r="AX152" s="15" t="s">
        <v>86</v>
      </c>
      <c r="AY152" s="259" t="s">
        <v>152</v>
      </c>
    </row>
    <row r="153" s="2" customFormat="1" ht="33" customHeight="1">
      <c r="A153" s="42"/>
      <c r="B153" s="43"/>
      <c r="C153" s="209" t="s">
        <v>241</v>
      </c>
      <c r="D153" s="209" t="s">
        <v>154</v>
      </c>
      <c r="E153" s="210" t="s">
        <v>242</v>
      </c>
      <c r="F153" s="211" t="s">
        <v>243</v>
      </c>
      <c r="G153" s="212" t="s">
        <v>101</v>
      </c>
      <c r="H153" s="213">
        <v>189.25</v>
      </c>
      <c r="I153" s="214"/>
      <c r="J153" s="215">
        <f>ROUND(I153*H153,2)</f>
        <v>0</v>
      </c>
      <c r="K153" s="211" t="s">
        <v>157</v>
      </c>
      <c r="L153" s="48"/>
      <c r="M153" s="216" t="s">
        <v>32</v>
      </c>
      <c r="N153" s="217" t="s">
        <v>49</v>
      </c>
      <c r="O153" s="88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20" t="s">
        <v>158</v>
      </c>
      <c r="AT153" s="220" t="s">
        <v>154</v>
      </c>
      <c r="AU153" s="220" t="s">
        <v>88</v>
      </c>
      <c r="AY153" s="20" t="s">
        <v>152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20" t="s">
        <v>86</v>
      </c>
      <c r="BK153" s="221">
        <f>ROUND(I153*H153,2)</f>
        <v>0</v>
      </c>
      <c r="BL153" s="20" t="s">
        <v>158</v>
      </c>
      <c r="BM153" s="220" t="s">
        <v>244</v>
      </c>
    </row>
    <row r="154" s="2" customFormat="1">
      <c r="A154" s="42"/>
      <c r="B154" s="43"/>
      <c r="C154" s="44"/>
      <c r="D154" s="222" t="s">
        <v>160</v>
      </c>
      <c r="E154" s="44"/>
      <c r="F154" s="223" t="s">
        <v>245</v>
      </c>
      <c r="G154" s="44"/>
      <c r="H154" s="44"/>
      <c r="I154" s="224"/>
      <c r="J154" s="44"/>
      <c r="K154" s="44"/>
      <c r="L154" s="48"/>
      <c r="M154" s="225"/>
      <c r="N154" s="226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0" t="s">
        <v>160</v>
      </c>
      <c r="AU154" s="20" t="s">
        <v>88</v>
      </c>
    </row>
    <row r="155" s="14" customFormat="1">
      <c r="A155" s="14"/>
      <c r="B155" s="239"/>
      <c r="C155" s="240"/>
      <c r="D155" s="229" t="s">
        <v>166</v>
      </c>
      <c r="E155" s="241" t="s">
        <v>32</v>
      </c>
      <c r="F155" s="242" t="s">
        <v>246</v>
      </c>
      <c r="G155" s="240"/>
      <c r="H155" s="241" t="s">
        <v>32</v>
      </c>
      <c r="I155" s="243"/>
      <c r="J155" s="240"/>
      <c r="K155" s="240"/>
      <c r="L155" s="244"/>
      <c r="M155" s="245"/>
      <c r="N155" s="246"/>
      <c r="O155" s="246"/>
      <c r="P155" s="246"/>
      <c r="Q155" s="246"/>
      <c r="R155" s="246"/>
      <c r="S155" s="246"/>
      <c r="T155" s="24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8" t="s">
        <v>166</v>
      </c>
      <c r="AU155" s="248" t="s">
        <v>88</v>
      </c>
      <c r="AV155" s="14" t="s">
        <v>86</v>
      </c>
      <c r="AW155" s="14" t="s">
        <v>39</v>
      </c>
      <c r="AX155" s="14" t="s">
        <v>78</v>
      </c>
      <c r="AY155" s="248" t="s">
        <v>152</v>
      </c>
    </row>
    <row r="156" s="13" customFormat="1">
      <c r="A156" s="13"/>
      <c r="B156" s="227"/>
      <c r="C156" s="228"/>
      <c r="D156" s="229" t="s">
        <v>166</v>
      </c>
      <c r="E156" s="230" t="s">
        <v>32</v>
      </c>
      <c r="F156" s="231" t="s">
        <v>247</v>
      </c>
      <c r="G156" s="228"/>
      <c r="H156" s="232">
        <v>94.049999999999997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166</v>
      </c>
      <c r="AU156" s="238" t="s">
        <v>88</v>
      </c>
      <c r="AV156" s="13" t="s">
        <v>88</v>
      </c>
      <c r="AW156" s="13" t="s">
        <v>39</v>
      </c>
      <c r="AX156" s="13" t="s">
        <v>78</v>
      </c>
      <c r="AY156" s="238" t="s">
        <v>152</v>
      </c>
    </row>
    <row r="157" s="13" customFormat="1">
      <c r="A157" s="13"/>
      <c r="B157" s="227"/>
      <c r="C157" s="228"/>
      <c r="D157" s="229" t="s">
        <v>166</v>
      </c>
      <c r="E157" s="230" t="s">
        <v>32</v>
      </c>
      <c r="F157" s="231" t="s">
        <v>248</v>
      </c>
      <c r="G157" s="228"/>
      <c r="H157" s="232">
        <v>95.200000000000003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166</v>
      </c>
      <c r="AU157" s="238" t="s">
        <v>88</v>
      </c>
      <c r="AV157" s="13" t="s">
        <v>88</v>
      </c>
      <c r="AW157" s="13" t="s">
        <v>39</v>
      </c>
      <c r="AX157" s="13" t="s">
        <v>78</v>
      </c>
      <c r="AY157" s="238" t="s">
        <v>152</v>
      </c>
    </row>
    <row r="158" s="15" customFormat="1">
      <c r="A158" s="15"/>
      <c r="B158" s="249"/>
      <c r="C158" s="250"/>
      <c r="D158" s="229" t="s">
        <v>166</v>
      </c>
      <c r="E158" s="251" t="s">
        <v>32</v>
      </c>
      <c r="F158" s="252" t="s">
        <v>178</v>
      </c>
      <c r="G158" s="250"/>
      <c r="H158" s="253">
        <v>189.25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9" t="s">
        <v>166</v>
      </c>
      <c r="AU158" s="259" t="s">
        <v>88</v>
      </c>
      <c r="AV158" s="15" t="s">
        <v>158</v>
      </c>
      <c r="AW158" s="15" t="s">
        <v>39</v>
      </c>
      <c r="AX158" s="15" t="s">
        <v>86</v>
      </c>
      <c r="AY158" s="259" t="s">
        <v>152</v>
      </c>
    </row>
    <row r="159" s="2" customFormat="1" ht="44.25" customHeight="1">
      <c r="A159" s="42"/>
      <c r="B159" s="43"/>
      <c r="C159" s="209" t="s">
        <v>119</v>
      </c>
      <c r="D159" s="209" t="s">
        <v>154</v>
      </c>
      <c r="E159" s="210" t="s">
        <v>249</v>
      </c>
      <c r="F159" s="211" t="s">
        <v>250</v>
      </c>
      <c r="G159" s="212" t="s">
        <v>101</v>
      </c>
      <c r="H159" s="213">
        <v>59.880000000000003</v>
      </c>
      <c r="I159" s="214"/>
      <c r="J159" s="215">
        <f>ROUND(I159*H159,2)</f>
        <v>0</v>
      </c>
      <c r="K159" s="211" t="s">
        <v>157</v>
      </c>
      <c r="L159" s="48"/>
      <c r="M159" s="216" t="s">
        <v>32</v>
      </c>
      <c r="N159" s="217" t="s">
        <v>49</v>
      </c>
      <c r="O159" s="88"/>
      <c r="P159" s="218">
        <f>O159*H159</f>
        <v>0</v>
      </c>
      <c r="Q159" s="218">
        <v>0</v>
      </c>
      <c r="R159" s="218">
        <f>Q159*H159</f>
        <v>0</v>
      </c>
      <c r="S159" s="218">
        <v>0</v>
      </c>
      <c r="T159" s="219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0" t="s">
        <v>158</v>
      </c>
      <c r="AT159" s="220" t="s">
        <v>154</v>
      </c>
      <c r="AU159" s="220" t="s">
        <v>88</v>
      </c>
      <c r="AY159" s="20" t="s">
        <v>152</v>
      </c>
      <c r="BE159" s="221">
        <f>IF(N159="základní",J159,0)</f>
        <v>0</v>
      </c>
      <c r="BF159" s="221">
        <f>IF(N159="snížená",J159,0)</f>
        <v>0</v>
      </c>
      <c r="BG159" s="221">
        <f>IF(N159="zákl. přenesená",J159,0)</f>
        <v>0</v>
      </c>
      <c r="BH159" s="221">
        <f>IF(N159="sníž. přenesená",J159,0)</f>
        <v>0</v>
      </c>
      <c r="BI159" s="221">
        <f>IF(N159="nulová",J159,0)</f>
        <v>0</v>
      </c>
      <c r="BJ159" s="20" t="s">
        <v>86</v>
      </c>
      <c r="BK159" s="221">
        <f>ROUND(I159*H159,2)</f>
        <v>0</v>
      </c>
      <c r="BL159" s="20" t="s">
        <v>158</v>
      </c>
      <c r="BM159" s="220" t="s">
        <v>251</v>
      </c>
    </row>
    <row r="160" s="2" customFormat="1">
      <c r="A160" s="42"/>
      <c r="B160" s="43"/>
      <c r="C160" s="44"/>
      <c r="D160" s="222" t="s">
        <v>160</v>
      </c>
      <c r="E160" s="44"/>
      <c r="F160" s="223" t="s">
        <v>252</v>
      </c>
      <c r="G160" s="44"/>
      <c r="H160" s="44"/>
      <c r="I160" s="224"/>
      <c r="J160" s="44"/>
      <c r="K160" s="44"/>
      <c r="L160" s="48"/>
      <c r="M160" s="225"/>
      <c r="N160" s="226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160</v>
      </c>
      <c r="AU160" s="20" t="s">
        <v>88</v>
      </c>
    </row>
    <row r="161" s="14" customFormat="1">
      <c r="A161" s="14"/>
      <c r="B161" s="239"/>
      <c r="C161" s="240"/>
      <c r="D161" s="229" t="s">
        <v>166</v>
      </c>
      <c r="E161" s="241" t="s">
        <v>32</v>
      </c>
      <c r="F161" s="242" t="s">
        <v>253</v>
      </c>
      <c r="G161" s="240"/>
      <c r="H161" s="241" t="s">
        <v>32</v>
      </c>
      <c r="I161" s="243"/>
      <c r="J161" s="240"/>
      <c r="K161" s="240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166</v>
      </c>
      <c r="AU161" s="248" t="s">
        <v>88</v>
      </c>
      <c r="AV161" s="14" t="s">
        <v>86</v>
      </c>
      <c r="AW161" s="14" t="s">
        <v>39</v>
      </c>
      <c r="AX161" s="14" t="s">
        <v>78</v>
      </c>
      <c r="AY161" s="248" t="s">
        <v>152</v>
      </c>
    </row>
    <row r="162" s="13" customFormat="1">
      <c r="A162" s="13"/>
      <c r="B162" s="227"/>
      <c r="C162" s="228"/>
      <c r="D162" s="229" t="s">
        <v>166</v>
      </c>
      <c r="E162" s="230" t="s">
        <v>32</v>
      </c>
      <c r="F162" s="231" t="s">
        <v>254</v>
      </c>
      <c r="G162" s="228"/>
      <c r="H162" s="232">
        <v>59.880000000000003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166</v>
      </c>
      <c r="AU162" s="238" t="s">
        <v>88</v>
      </c>
      <c r="AV162" s="13" t="s">
        <v>88</v>
      </c>
      <c r="AW162" s="13" t="s">
        <v>39</v>
      </c>
      <c r="AX162" s="13" t="s">
        <v>78</v>
      </c>
      <c r="AY162" s="238" t="s">
        <v>152</v>
      </c>
    </row>
    <row r="163" s="15" customFormat="1">
      <c r="A163" s="15"/>
      <c r="B163" s="249"/>
      <c r="C163" s="250"/>
      <c r="D163" s="229" t="s">
        <v>166</v>
      </c>
      <c r="E163" s="251" t="s">
        <v>32</v>
      </c>
      <c r="F163" s="252" t="s">
        <v>178</v>
      </c>
      <c r="G163" s="250"/>
      <c r="H163" s="253">
        <v>59.880000000000003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9" t="s">
        <v>166</v>
      </c>
      <c r="AU163" s="259" t="s">
        <v>88</v>
      </c>
      <c r="AV163" s="15" t="s">
        <v>158</v>
      </c>
      <c r="AW163" s="15" t="s">
        <v>39</v>
      </c>
      <c r="AX163" s="15" t="s">
        <v>86</v>
      </c>
      <c r="AY163" s="259" t="s">
        <v>152</v>
      </c>
    </row>
    <row r="164" s="2" customFormat="1" ht="62.7" customHeight="1">
      <c r="A164" s="42"/>
      <c r="B164" s="43"/>
      <c r="C164" s="209" t="s">
        <v>255</v>
      </c>
      <c r="D164" s="209" t="s">
        <v>154</v>
      </c>
      <c r="E164" s="210" t="s">
        <v>256</v>
      </c>
      <c r="F164" s="211" t="s">
        <v>257</v>
      </c>
      <c r="G164" s="212" t="s">
        <v>101</v>
      </c>
      <c r="H164" s="213">
        <v>383.98000000000002</v>
      </c>
      <c r="I164" s="214"/>
      <c r="J164" s="215">
        <f>ROUND(I164*H164,2)</f>
        <v>0</v>
      </c>
      <c r="K164" s="211" t="s">
        <v>157</v>
      </c>
      <c r="L164" s="48"/>
      <c r="M164" s="216" t="s">
        <v>32</v>
      </c>
      <c r="N164" s="217" t="s">
        <v>49</v>
      </c>
      <c r="O164" s="88"/>
      <c r="P164" s="218">
        <f>O164*H164</f>
        <v>0</v>
      </c>
      <c r="Q164" s="218">
        <v>0</v>
      </c>
      <c r="R164" s="218">
        <f>Q164*H164</f>
        <v>0</v>
      </c>
      <c r="S164" s="218">
        <v>0</v>
      </c>
      <c r="T164" s="219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0" t="s">
        <v>158</v>
      </c>
      <c r="AT164" s="220" t="s">
        <v>154</v>
      </c>
      <c r="AU164" s="220" t="s">
        <v>88</v>
      </c>
      <c r="AY164" s="20" t="s">
        <v>152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20" t="s">
        <v>86</v>
      </c>
      <c r="BK164" s="221">
        <f>ROUND(I164*H164,2)</f>
        <v>0</v>
      </c>
      <c r="BL164" s="20" t="s">
        <v>158</v>
      </c>
      <c r="BM164" s="220" t="s">
        <v>258</v>
      </c>
    </row>
    <row r="165" s="2" customFormat="1">
      <c r="A165" s="42"/>
      <c r="B165" s="43"/>
      <c r="C165" s="44"/>
      <c r="D165" s="222" t="s">
        <v>160</v>
      </c>
      <c r="E165" s="44"/>
      <c r="F165" s="223" t="s">
        <v>259</v>
      </c>
      <c r="G165" s="44"/>
      <c r="H165" s="44"/>
      <c r="I165" s="224"/>
      <c r="J165" s="44"/>
      <c r="K165" s="44"/>
      <c r="L165" s="48"/>
      <c r="M165" s="225"/>
      <c r="N165" s="226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160</v>
      </c>
      <c r="AU165" s="20" t="s">
        <v>88</v>
      </c>
    </row>
    <row r="166" s="14" customFormat="1">
      <c r="A166" s="14"/>
      <c r="B166" s="239"/>
      <c r="C166" s="240"/>
      <c r="D166" s="229" t="s">
        <v>166</v>
      </c>
      <c r="E166" s="241" t="s">
        <v>32</v>
      </c>
      <c r="F166" s="242" t="s">
        <v>260</v>
      </c>
      <c r="G166" s="240"/>
      <c r="H166" s="241" t="s">
        <v>32</v>
      </c>
      <c r="I166" s="243"/>
      <c r="J166" s="240"/>
      <c r="K166" s="240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166</v>
      </c>
      <c r="AU166" s="248" t="s">
        <v>88</v>
      </c>
      <c r="AV166" s="14" t="s">
        <v>86</v>
      </c>
      <c r="AW166" s="14" t="s">
        <v>39</v>
      </c>
      <c r="AX166" s="14" t="s">
        <v>78</v>
      </c>
      <c r="AY166" s="248" t="s">
        <v>152</v>
      </c>
    </row>
    <row r="167" s="13" customFormat="1">
      <c r="A167" s="13"/>
      <c r="B167" s="227"/>
      <c r="C167" s="228"/>
      <c r="D167" s="229" t="s">
        <v>166</v>
      </c>
      <c r="E167" s="230" t="s">
        <v>32</v>
      </c>
      <c r="F167" s="231" t="s">
        <v>261</v>
      </c>
      <c r="G167" s="228"/>
      <c r="H167" s="232">
        <v>134.84999999999999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166</v>
      </c>
      <c r="AU167" s="238" t="s">
        <v>88</v>
      </c>
      <c r="AV167" s="13" t="s">
        <v>88</v>
      </c>
      <c r="AW167" s="13" t="s">
        <v>39</v>
      </c>
      <c r="AX167" s="13" t="s">
        <v>78</v>
      </c>
      <c r="AY167" s="238" t="s">
        <v>152</v>
      </c>
    </row>
    <row r="168" s="14" customFormat="1">
      <c r="A168" s="14"/>
      <c r="B168" s="239"/>
      <c r="C168" s="240"/>
      <c r="D168" s="229" t="s">
        <v>166</v>
      </c>
      <c r="E168" s="241" t="s">
        <v>32</v>
      </c>
      <c r="F168" s="242" t="s">
        <v>262</v>
      </c>
      <c r="G168" s="240"/>
      <c r="H168" s="241" t="s">
        <v>32</v>
      </c>
      <c r="I168" s="243"/>
      <c r="J168" s="240"/>
      <c r="K168" s="240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166</v>
      </c>
      <c r="AU168" s="248" t="s">
        <v>88</v>
      </c>
      <c r="AV168" s="14" t="s">
        <v>86</v>
      </c>
      <c r="AW168" s="14" t="s">
        <v>39</v>
      </c>
      <c r="AX168" s="14" t="s">
        <v>78</v>
      </c>
      <c r="AY168" s="248" t="s">
        <v>152</v>
      </c>
    </row>
    <row r="169" s="13" customFormat="1">
      <c r="A169" s="13"/>
      <c r="B169" s="227"/>
      <c r="C169" s="228"/>
      <c r="D169" s="229" t="s">
        <v>166</v>
      </c>
      <c r="E169" s="230" t="s">
        <v>32</v>
      </c>
      <c r="F169" s="231" t="s">
        <v>263</v>
      </c>
      <c r="G169" s="228"/>
      <c r="H169" s="232">
        <v>249.13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166</v>
      </c>
      <c r="AU169" s="238" t="s">
        <v>88</v>
      </c>
      <c r="AV169" s="13" t="s">
        <v>88</v>
      </c>
      <c r="AW169" s="13" t="s">
        <v>39</v>
      </c>
      <c r="AX169" s="13" t="s">
        <v>78</v>
      </c>
      <c r="AY169" s="238" t="s">
        <v>152</v>
      </c>
    </row>
    <row r="170" s="15" customFormat="1">
      <c r="A170" s="15"/>
      <c r="B170" s="249"/>
      <c r="C170" s="250"/>
      <c r="D170" s="229" t="s">
        <v>166</v>
      </c>
      <c r="E170" s="251" t="s">
        <v>99</v>
      </c>
      <c r="F170" s="252" t="s">
        <v>178</v>
      </c>
      <c r="G170" s="250"/>
      <c r="H170" s="253">
        <v>383.98000000000002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9" t="s">
        <v>166</v>
      </c>
      <c r="AU170" s="259" t="s">
        <v>88</v>
      </c>
      <c r="AV170" s="15" t="s">
        <v>158</v>
      </c>
      <c r="AW170" s="15" t="s">
        <v>39</v>
      </c>
      <c r="AX170" s="15" t="s">
        <v>86</v>
      </c>
      <c r="AY170" s="259" t="s">
        <v>152</v>
      </c>
    </row>
    <row r="171" s="2" customFormat="1" ht="66.75" customHeight="1">
      <c r="A171" s="42"/>
      <c r="B171" s="43"/>
      <c r="C171" s="209" t="s">
        <v>264</v>
      </c>
      <c r="D171" s="209" t="s">
        <v>154</v>
      </c>
      <c r="E171" s="210" t="s">
        <v>265</v>
      </c>
      <c r="F171" s="211" t="s">
        <v>266</v>
      </c>
      <c r="G171" s="212" t="s">
        <v>101</v>
      </c>
      <c r="H171" s="213">
        <v>3839.8000000000002</v>
      </c>
      <c r="I171" s="214"/>
      <c r="J171" s="215">
        <f>ROUND(I171*H171,2)</f>
        <v>0</v>
      </c>
      <c r="K171" s="211" t="s">
        <v>157</v>
      </c>
      <c r="L171" s="48"/>
      <c r="M171" s="216" t="s">
        <v>32</v>
      </c>
      <c r="N171" s="217" t="s">
        <v>49</v>
      </c>
      <c r="O171" s="88"/>
      <c r="P171" s="218">
        <f>O171*H171</f>
        <v>0</v>
      </c>
      <c r="Q171" s="218">
        <v>0</v>
      </c>
      <c r="R171" s="218">
        <f>Q171*H171</f>
        <v>0</v>
      </c>
      <c r="S171" s="218">
        <v>0</v>
      </c>
      <c r="T171" s="219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20" t="s">
        <v>158</v>
      </c>
      <c r="AT171" s="220" t="s">
        <v>154</v>
      </c>
      <c r="AU171" s="220" t="s">
        <v>88</v>
      </c>
      <c r="AY171" s="20" t="s">
        <v>152</v>
      </c>
      <c r="BE171" s="221">
        <f>IF(N171="základní",J171,0)</f>
        <v>0</v>
      </c>
      <c r="BF171" s="221">
        <f>IF(N171="snížená",J171,0)</f>
        <v>0</v>
      </c>
      <c r="BG171" s="221">
        <f>IF(N171="zákl. přenesená",J171,0)</f>
        <v>0</v>
      </c>
      <c r="BH171" s="221">
        <f>IF(N171="sníž. přenesená",J171,0)</f>
        <v>0</v>
      </c>
      <c r="BI171" s="221">
        <f>IF(N171="nulová",J171,0)</f>
        <v>0</v>
      </c>
      <c r="BJ171" s="20" t="s">
        <v>86</v>
      </c>
      <c r="BK171" s="221">
        <f>ROUND(I171*H171,2)</f>
        <v>0</v>
      </c>
      <c r="BL171" s="20" t="s">
        <v>158</v>
      </c>
      <c r="BM171" s="220" t="s">
        <v>267</v>
      </c>
    </row>
    <row r="172" s="2" customFormat="1">
      <c r="A172" s="42"/>
      <c r="B172" s="43"/>
      <c r="C172" s="44"/>
      <c r="D172" s="222" t="s">
        <v>160</v>
      </c>
      <c r="E172" s="44"/>
      <c r="F172" s="223" t="s">
        <v>268</v>
      </c>
      <c r="G172" s="44"/>
      <c r="H172" s="44"/>
      <c r="I172" s="224"/>
      <c r="J172" s="44"/>
      <c r="K172" s="44"/>
      <c r="L172" s="48"/>
      <c r="M172" s="225"/>
      <c r="N172" s="226"/>
      <c r="O172" s="88"/>
      <c r="P172" s="88"/>
      <c r="Q172" s="88"/>
      <c r="R172" s="88"/>
      <c r="S172" s="88"/>
      <c r="T172" s="89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T172" s="20" t="s">
        <v>160</v>
      </c>
      <c r="AU172" s="20" t="s">
        <v>88</v>
      </c>
    </row>
    <row r="173" s="13" customFormat="1">
      <c r="A173" s="13"/>
      <c r="B173" s="227"/>
      <c r="C173" s="228"/>
      <c r="D173" s="229" t="s">
        <v>166</v>
      </c>
      <c r="E173" s="230" t="s">
        <v>32</v>
      </c>
      <c r="F173" s="231" t="s">
        <v>99</v>
      </c>
      <c r="G173" s="228"/>
      <c r="H173" s="232">
        <v>383.98000000000002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166</v>
      </c>
      <c r="AU173" s="238" t="s">
        <v>88</v>
      </c>
      <c r="AV173" s="13" t="s">
        <v>88</v>
      </c>
      <c r="AW173" s="13" t="s">
        <v>39</v>
      </c>
      <c r="AX173" s="13" t="s">
        <v>86</v>
      </c>
      <c r="AY173" s="238" t="s">
        <v>152</v>
      </c>
    </row>
    <row r="174" s="13" customFormat="1">
      <c r="A174" s="13"/>
      <c r="B174" s="227"/>
      <c r="C174" s="228"/>
      <c r="D174" s="229" t="s">
        <v>166</v>
      </c>
      <c r="E174" s="228"/>
      <c r="F174" s="231" t="s">
        <v>269</v>
      </c>
      <c r="G174" s="228"/>
      <c r="H174" s="232">
        <v>3839.8000000000002</v>
      </c>
      <c r="I174" s="233"/>
      <c r="J174" s="228"/>
      <c r="K174" s="228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166</v>
      </c>
      <c r="AU174" s="238" t="s">
        <v>88</v>
      </c>
      <c r="AV174" s="13" t="s">
        <v>88</v>
      </c>
      <c r="AW174" s="13" t="s">
        <v>4</v>
      </c>
      <c r="AX174" s="13" t="s">
        <v>86</v>
      </c>
      <c r="AY174" s="238" t="s">
        <v>152</v>
      </c>
    </row>
    <row r="175" s="2" customFormat="1" ht="44.25" customHeight="1">
      <c r="A175" s="42"/>
      <c r="B175" s="43"/>
      <c r="C175" s="209" t="s">
        <v>270</v>
      </c>
      <c r="D175" s="209" t="s">
        <v>154</v>
      </c>
      <c r="E175" s="210" t="s">
        <v>271</v>
      </c>
      <c r="F175" s="211" t="s">
        <v>272</v>
      </c>
      <c r="G175" s="212" t="s">
        <v>273</v>
      </c>
      <c r="H175" s="213">
        <v>691.16399999999999</v>
      </c>
      <c r="I175" s="214"/>
      <c r="J175" s="215">
        <f>ROUND(I175*H175,2)</f>
        <v>0</v>
      </c>
      <c r="K175" s="211" t="s">
        <v>157</v>
      </c>
      <c r="L175" s="48"/>
      <c r="M175" s="216" t="s">
        <v>32</v>
      </c>
      <c r="N175" s="217" t="s">
        <v>49</v>
      </c>
      <c r="O175" s="88"/>
      <c r="P175" s="218">
        <f>O175*H175</f>
        <v>0</v>
      </c>
      <c r="Q175" s="218">
        <v>0</v>
      </c>
      <c r="R175" s="218">
        <f>Q175*H175</f>
        <v>0</v>
      </c>
      <c r="S175" s="218">
        <v>0</v>
      </c>
      <c r="T175" s="219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0" t="s">
        <v>158</v>
      </c>
      <c r="AT175" s="220" t="s">
        <v>154</v>
      </c>
      <c r="AU175" s="220" t="s">
        <v>88</v>
      </c>
      <c r="AY175" s="20" t="s">
        <v>152</v>
      </c>
      <c r="BE175" s="221">
        <f>IF(N175="základní",J175,0)</f>
        <v>0</v>
      </c>
      <c r="BF175" s="221">
        <f>IF(N175="snížená",J175,0)</f>
        <v>0</v>
      </c>
      <c r="BG175" s="221">
        <f>IF(N175="zákl. přenesená",J175,0)</f>
        <v>0</v>
      </c>
      <c r="BH175" s="221">
        <f>IF(N175="sníž. přenesená",J175,0)</f>
        <v>0</v>
      </c>
      <c r="BI175" s="221">
        <f>IF(N175="nulová",J175,0)</f>
        <v>0</v>
      </c>
      <c r="BJ175" s="20" t="s">
        <v>86</v>
      </c>
      <c r="BK175" s="221">
        <f>ROUND(I175*H175,2)</f>
        <v>0</v>
      </c>
      <c r="BL175" s="20" t="s">
        <v>158</v>
      </c>
      <c r="BM175" s="220" t="s">
        <v>274</v>
      </c>
    </row>
    <row r="176" s="2" customFormat="1">
      <c r="A176" s="42"/>
      <c r="B176" s="43"/>
      <c r="C176" s="44"/>
      <c r="D176" s="222" t="s">
        <v>160</v>
      </c>
      <c r="E176" s="44"/>
      <c r="F176" s="223" t="s">
        <v>275</v>
      </c>
      <c r="G176" s="44"/>
      <c r="H176" s="44"/>
      <c r="I176" s="224"/>
      <c r="J176" s="44"/>
      <c r="K176" s="44"/>
      <c r="L176" s="48"/>
      <c r="M176" s="225"/>
      <c r="N176" s="226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160</v>
      </c>
      <c r="AU176" s="20" t="s">
        <v>88</v>
      </c>
    </row>
    <row r="177" s="13" customFormat="1">
      <c r="A177" s="13"/>
      <c r="B177" s="227"/>
      <c r="C177" s="228"/>
      <c r="D177" s="229" t="s">
        <v>166</v>
      </c>
      <c r="E177" s="230" t="s">
        <v>32</v>
      </c>
      <c r="F177" s="231" t="s">
        <v>99</v>
      </c>
      <c r="G177" s="228"/>
      <c r="H177" s="232">
        <v>383.98000000000002</v>
      </c>
      <c r="I177" s="233"/>
      <c r="J177" s="228"/>
      <c r="K177" s="228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166</v>
      </c>
      <c r="AU177" s="238" t="s">
        <v>88</v>
      </c>
      <c r="AV177" s="13" t="s">
        <v>88</v>
      </c>
      <c r="AW177" s="13" t="s">
        <v>39</v>
      </c>
      <c r="AX177" s="13" t="s">
        <v>86</v>
      </c>
      <c r="AY177" s="238" t="s">
        <v>152</v>
      </c>
    </row>
    <row r="178" s="13" customFormat="1">
      <c r="A178" s="13"/>
      <c r="B178" s="227"/>
      <c r="C178" s="228"/>
      <c r="D178" s="229" t="s">
        <v>166</v>
      </c>
      <c r="E178" s="228"/>
      <c r="F178" s="231" t="s">
        <v>276</v>
      </c>
      <c r="G178" s="228"/>
      <c r="H178" s="232">
        <v>691.16399999999999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166</v>
      </c>
      <c r="AU178" s="238" t="s">
        <v>88</v>
      </c>
      <c r="AV178" s="13" t="s">
        <v>88</v>
      </c>
      <c r="AW178" s="13" t="s">
        <v>4</v>
      </c>
      <c r="AX178" s="13" t="s">
        <v>86</v>
      </c>
      <c r="AY178" s="238" t="s">
        <v>152</v>
      </c>
    </row>
    <row r="179" s="2" customFormat="1" ht="44.25" customHeight="1">
      <c r="A179" s="42"/>
      <c r="B179" s="43"/>
      <c r="C179" s="209" t="s">
        <v>277</v>
      </c>
      <c r="D179" s="209" t="s">
        <v>154</v>
      </c>
      <c r="E179" s="210" t="s">
        <v>278</v>
      </c>
      <c r="F179" s="211" t="s">
        <v>279</v>
      </c>
      <c r="G179" s="212" t="s">
        <v>101</v>
      </c>
      <c r="H179" s="213">
        <v>24.949999999999999</v>
      </c>
      <c r="I179" s="214"/>
      <c r="J179" s="215">
        <f>ROUND(I179*H179,2)</f>
        <v>0</v>
      </c>
      <c r="K179" s="211" t="s">
        <v>157</v>
      </c>
      <c r="L179" s="48"/>
      <c r="M179" s="216" t="s">
        <v>32</v>
      </c>
      <c r="N179" s="217" t="s">
        <v>49</v>
      </c>
      <c r="O179" s="88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0" t="s">
        <v>158</v>
      </c>
      <c r="AT179" s="220" t="s">
        <v>154</v>
      </c>
      <c r="AU179" s="220" t="s">
        <v>88</v>
      </c>
      <c r="AY179" s="20" t="s">
        <v>152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20" t="s">
        <v>86</v>
      </c>
      <c r="BK179" s="221">
        <f>ROUND(I179*H179,2)</f>
        <v>0</v>
      </c>
      <c r="BL179" s="20" t="s">
        <v>158</v>
      </c>
      <c r="BM179" s="220" t="s">
        <v>280</v>
      </c>
    </row>
    <row r="180" s="2" customFormat="1">
      <c r="A180" s="42"/>
      <c r="B180" s="43"/>
      <c r="C180" s="44"/>
      <c r="D180" s="222" t="s">
        <v>160</v>
      </c>
      <c r="E180" s="44"/>
      <c r="F180" s="223" t="s">
        <v>281</v>
      </c>
      <c r="G180" s="44"/>
      <c r="H180" s="44"/>
      <c r="I180" s="224"/>
      <c r="J180" s="44"/>
      <c r="K180" s="44"/>
      <c r="L180" s="48"/>
      <c r="M180" s="225"/>
      <c r="N180" s="226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160</v>
      </c>
      <c r="AU180" s="20" t="s">
        <v>88</v>
      </c>
    </row>
    <row r="181" s="14" customFormat="1">
      <c r="A181" s="14"/>
      <c r="B181" s="239"/>
      <c r="C181" s="240"/>
      <c r="D181" s="229" t="s">
        <v>166</v>
      </c>
      <c r="E181" s="241" t="s">
        <v>32</v>
      </c>
      <c r="F181" s="242" t="s">
        <v>253</v>
      </c>
      <c r="G181" s="240"/>
      <c r="H181" s="241" t="s">
        <v>32</v>
      </c>
      <c r="I181" s="243"/>
      <c r="J181" s="240"/>
      <c r="K181" s="240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166</v>
      </c>
      <c r="AU181" s="248" t="s">
        <v>88</v>
      </c>
      <c r="AV181" s="14" t="s">
        <v>86</v>
      </c>
      <c r="AW181" s="14" t="s">
        <v>39</v>
      </c>
      <c r="AX181" s="14" t="s">
        <v>78</v>
      </c>
      <c r="AY181" s="248" t="s">
        <v>152</v>
      </c>
    </row>
    <row r="182" s="13" customFormat="1">
      <c r="A182" s="13"/>
      <c r="B182" s="227"/>
      <c r="C182" s="228"/>
      <c r="D182" s="229" t="s">
        <v>166</v>
      </c>
      <c r="E182" s="230" t="s">
        <v>32</v>
      </c>
      <c r="F182" s="231" t="s">
        <v>282</v>
      </c>
      <c r="G182" s="228"/>
      <c r="H182" s="232">
        <v>24.949999999999999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166</v>
      </c>
      <c r="AU182" s="238" t="s">
        <v>88</v>
      </c>
      <c r="AV182" s="13" t="s">
        <v>88</v>
      </c>
      <c r="AW182" s="13" t="s">
        <v>39</v>
      </c>
      <c r="AX182" s="13" t="s">
        <v>78</v>
      </c>
      <c r="AY182" s="238" t="s">
        <v>152</v>
      </c>
    </row>
    <row r="183" s="15" customFormat="1">
      <c r="A183" s="15"/>
      <c r="B183" s="249"/>
      <c r="C183" s="250"/>
      <c r="D183" s="229" t="s">
        <v>166</v>
      </c>
      <c r="E183" s="251" t="s">
        <v>32</v>
      </c>
      <c r="F183" s="252" t="s">
        <v>178</v>
      </c>
      <c r="G183" s="250"/>
      <c r="H183" s="253">
        <v>24.949999999999999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9" t="s">
        <v>166</v>
      </c>
      <c r="AU183" s="259" t="s">
        <v>88</v>
      </c>
      <c r="AV183" s="15" t="s">
        <v>158</v>
      </c>
      <c r="AW183" s="15" t="s">
        <v>39</v>
      </c>
      <c r="AX183" s="15" t="s">
        <v>86</v>
      </c>
      <c r="AY183" s="259" t="s">
        <v>152</v>
      </c>
    </row>
    <row r="184" s="2" customFormat="1" ht="16.5" customHeight="1">
      <c r="A184" s="42"/>
      <c r="B184" s="43"/>
      <c r="C184" s="260" t="s">
        <v>7</v>
      </c>
      <c r="D184" s="260" t="s">
        <v>283</v>
      </c>
      <c r="E184" s="261" t="s">
        <v>284</v>
      </c>
      <c r="F184" s="262" t="s">
        <v>285</v>
      </c>
      <c r="G184" s="263" t="s">
        <v>273</v>
      </c>
      <c r="H184" s="264">
        <v>49.899999999999999</v>
      </c>
      <c r="I184" s="265"/>
      <c r="J184" s="266">
        <f>ROUND(I184*H184,2)</f>
        <v>0</v>
      </c>
      <c r="K184" s="262" t="s">
        <v>157</v>
      </c>
      <c r="L184" s="267"/>
      <c r="M184" s="268" t="s">
        <v>32</v>
      </c>
      <c r="N184" s="269" t="s">
        <v>49</v>
      </c>
      <c r="O184" s="88"/>
      <c r="P184" s="218">
        <f>O184*H184</f>
        <v>0</v>
      </c>
      <c r="Q184" s="218">
        <v>1</v>
      </c>
      <c r="R184" s="218">
        <f>Q184*H184</f>
        <v>49.899999999999999</v>
      </c>
      <c r="S184" s="218">
        <v>0</v>
      </c>
      <c r="T184" s="219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0" t="s">
        <v>197</v>
      </c>
      <c r="AT184" s="220" t="s">
        <v>283</v>
      </c>
      <c r="AU184" s="220" t="s">
        <v>88</v>
      </c>
      <c r="AY184" s="20" t="s">
        <v>152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20" t="s">
        <v>86</v>
      </c>
      <c r="BK184" s="221">
        <f>ROUND(I184*H184,2)</f>
        <v>0</v>
      </c>
      <c r="BL184" s="20" t="s">
        <v>158</v>
      </c>
      <c r="BM184" s="220" t="s">
        <v>286</v>
      </c>
    </row>
    <row r="185" s="13" customFormat="1">
      <c r="A185" s="13"/>
      <c r="B185" s="227"/>
      <c r="C185" s="228"/>
      <c r="D185" s="229" t="s">
        <v>166</v>
      </c>
      <c r="E185" s="228"/>
      <c r="F185" s="231" t="s">
        <v>287</v>
      </c>
      <c r="G185" s="228"/>
      <c r="H185" s="232">
        <v>49.899999999999999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166</v>
      </c>
      <c r="AU185" s="238" t="s">
        <v>88</v>
      </c>
      <c r="AV185" s="13" t="s">
        <v>88</v>
      </c>
      <c r="AW185" s="13" t="s">
        <v>4</v>
      </c>
      <c r="AX185" s="13" t="s">
        <v>86</v>
      </c>
      <c r="AY185" s="238" t="s">
        <v>152</v>
      </c>
    </row>
    <row r="186" s="2" customFormat="1" ht="24.15" customHeight="1">
      <c r="A186" s="42"/>
      <c r="B186" s="43"/>
      <c r="C186" s="209" t="s">
        <v>288</v>
      </c>
      <c r="D186" s="209" t="s">
        <v>154</v>
      </c>
      <c r="E186" s="210" t="s">
        <v>289</v>
      </c>
      <c r="F186" s="211" t="s">
        <v>290</v>
      </c>
      <c r="G186" s="212" t="s">
        <v>104</v>
      </c>
      <c r="H186" s="213">
        <v>3327.3000000000002</v>
      </c>
      <c r="I186" s="214"/>
      <c r="J186" s="215">
        <f>ROUND(I186*H186,2)</f>
        <v>0</v>
      </c>
      <c r="K186" s="211" t="s">
        <v>157</v>
      </c>
      <c r="L186" s="48"/>
      <c r="M186" s="216" t="s">
        <v>32</v>
      </c>
      <c r="N186" s="217" t="s">
        <v>49</v>
      </c>
      <c r="O186" s="88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0" t="s">
        <v>158</v>
      </c>
      <c r="AT186" s="220" t="s">
        <v>154</v>
      </c>
      <c r="AU186" s="220" t="s">
        <v>88</v>
      </c>
      <c r="AY186" s="20" t="s">
        <v>152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20" t="s">
        <v>86</v>
      </c>
      <c r="BK186" s="221">
        <f>ROUND(I186*H186,2)</f>
        <v>0</v>
      </c>
      <c r="BL186" s="20" t="s">
        <v>158</v>
      </c>
      <c r="BM186" s="220" t="s">
        <v>291</v>
      </c>
    </row>
    <row r="187" s="2" customFormat="1">
      <c r="A187" s="42"/>
      <c r="B187" s="43"/>
      <c r="C187" s="44"/>
      <c r="D187" s="222" t="s">
        <v>160</v>
      </c>
      <c r="E187" s="44"/>
      <c r="F187" s="223" t="s">
        <v>292</v>
      </c>
      <c r="G187" s="44"/>
      <c r="H187" s="44"/>
      <c r="I187" s="224"/>
      <c r="J187" s="44"/>
      <c r="K187" s="44"/>
      <c r="L187" s="48"/>
      <c r="M187" s="225"/>
      <c r="N187" s="226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160</v>
      </c>
      <c r="AU187" s="20" t="s">
        <v>88</v>
      </c>
    </row>
    <row r="188" s="13" customFormat="1">
      <c r="A188" s="13"/>
      <c r="B188" s="227"/>
      <c r="C188" s="228"/>
      <c r="D188" s="229" t="s">
        <v>166</v>
      </c>
      <c r="E188" s="230" t="s">
        <v>32</v>
      </c>
      <c r="F188" s="231" t="s">
        <v>114</v>
      </c>
      <c r="G188" s="228"/>
      <c r="H188" s="232">
        <v>1130</v>
      </c>
      <c r="I188" s="233"/>
      <c r="J188" s="228"/>
      <c r="K188" s="228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166</v>
      </c>
      <c r="AU188" s="238" t="s">
        <v>88</v>
      </c>
      <c r="AV188" s="13" t="s">
        <v>88</v>
      </c>
      <c r="AW188" s="13" t="s">
        <v>39</v>
      </c>
      <c r="AX188" s="13" t="s">
        <v>78</v>
      </c>
      <c r="AY188" s="238" t="s">
        <v>152</v>
      </c>
    </row>
    <row r="189" s="13" customFormat="1">
      <c r="A189" s="13"/>
      <c r="B189" s="227"/>
      <c r="C189" s="228"/>
      <c r="D189" s="229" t="s">
        <v>166</v>
      </c>
      <c r="E189" s="230" t="s">
        <v>32</v>
      </c>
      <c r="F189" s="231" t="s">
        <v>111</v>
      </c>
      <c r="G189" s="228"/>
      <c r="H189" s="232">
        <v>1075.5</v>
      </c>
      <c r="I189" s="233"/>
      <c r="J189" s="228"/>
      <c r="K189" s="228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166</v>
      </c>
      <c r="AU189" s="238" t="s">
        <v>88</v>
      </c>
      <c r="AV189" s="13" t="s">
        <v>88</v>
      </c>
      <c r="AW189" s="13" t="s">
        <v>39</v>
      </c>
      <c r="AX189" s="13" t="s">
        <v>78</v>
      </c>
      <c r="AY189" s="238" t="s">
        <v>152</v>
      </c>
    </row>
    <row r="190" s="13" customFormat="1">
      <c r="A190" s="13"/>
      <c r="B190" s="227"/>
      <c r="C190" s="228"/>
      <c r="D190" s="229" t="s">
        <v>166</v>
      </c>
      <c r="E190" s="230" t="s">
        <v>32</v>
      </c>
      <c r="F190" s="231" t="s">
        <v>108</v>
      </c>
      <c r="G190" s="228"/>
      <c r="H190" s="232">
        <v>123.09999999999999</v>
      </c>
      <c r="I190" s="233"/>
      <c r="J190" s="228"/>
      <c r="K190" s="228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166</v>
      </c>
      <c r="AU190" s="238" t="s">
        <v>88</v>
      </c>
      <c r="AV190" s="13" t="s">
        <v>88</v>
      </c>
      <c r="AW190" s="13" t="s">
        <v>39</v>
      </c>
      <c r="AX190" s="13" t="s">
        <v>78</v>
      </c>
      <c r="AY190" s="238" t="s">
        <v>152</v>
      </c>
    </row>
    <row r="191" s="13" customFormat="1">
      <c r="A191" s="13"/>
      <c r="B191" s="227"/>
      <c r="C191" s="228"/>
      <c r="D191" s="229" t="s">
        <v>166</v>
      </c>
      <c r="E191" s="230" t="s">
        <v>32</v>
      </c>
      <c r="F191" s="231" t="s">
        <v>77</v>
      </c>
      <c r="G191" s="228"/>
      <c r="H191" s="232">
        <v>982.70000000000005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166</v>
      </c>
      <c r="AU191" s="238" t="s">
        <v>88</v>
      </c>
      <c r="AV191" s="13" t="s">
        <v>88</v>
      </c>
      <c r="AW191" s="13" t="s">
        <v>39</v>
      </c>
      <c r="AX191" s="13" t="s">
        <v>78</v>
      </c>
      <c r="AY191" s="238" t="s">
        <v>152</v>
      </c>
    </row>
    <row r="192" s="13" customFormat="1">
      <c r="A192" s="13"/>
      <c r="B192" s="227"/>
      <c r="C192" s="228"/>
      <c r="D192" s="229" t="s">
        <v>166</v>
      </c>
      <c r="E192" s="230" t="s">
        <v>32</v>
      </c>
      <c r="F192" s="231" t="s">
        <v>117</v>
      </c>
      <c r="G192" s="228"/>
      <c r="H192" s="232">
        <v>16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166</v>
      </c>
      <c r="AU192" s="238" t="s">
        <v>88</v>
      </c>
      <c r="AV192" s="13" t="s">
        <v>88</v>
      </c>
      <c r="AW192" s="13" t="s">
        <v>39</v>
      </c>
      <c r="AX192" s="13" t="s">
        <v>78</v>
      </c>
      <c r="AY192" s="238" t="s">
        <v>152</v>
      </c>
    </row>
    <row r="193" s="15" customFormat="1">
      <c r="A193" s="15"/>
      <c r="B193" s="249"/>
      <c r="C193" s="250"/>
      <c r="D193" s="229" t="s">
        <v>166</v>
      </c>
      <c r="E193" s="251" t="s">
        <v>32</v>
      </c>
      <c r="F193" s="252" t="s">
        <v>178</v>
      </c>
      <c r="G193" s="250"/>
      <c r="H193" s="253">
        <v>3327.3000000000002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9" t="s">
        <v>166</v>
      </c>
      <c r="AU193" s="259" t="s">
        <v>88</v>
      </c>
      <c r="AV193" s="15" t="s">
        <v>158</v>
      </c>
      <c r="AW193" s="15" t="s">
        <v>39</v>
      </c>
      <c r="AX193" s="15" t="s">
        <v>86</v>
      </c>
      <c r="AY193" s="259" t="s">
        <v>152</v>
      </c>
    </row>
    <row r="194" s="12" customFormat="1" ht="22.8" customHeight="1">
      <c r="A194" s="12"/>
      <c r="B194" s="193"/>
      <c r="C194" s="194"/>
      <c r="D194" s="195" t="s">
        <v>77</v>
      </c>
      <c r="E194" s="207" t="s">
        <v>88</v>
      </c>
      <c r="F194" s="207" t="s">
        <v>293</v>
      </c>
      <c r="G194" s="194"/>
      <c r="H194" s="194"/>
      <c r="I194" s="197"/>
      <c r="J194" s="208">
        <f>BK194</f>
        <v>0</v>
      </c>
      <c r="K194" s="194"/>
      <c r="L194" s="199"/>
      <c r="M194" s="200"/>
      <c r="N194" s="201"/>
      <c r="O194" s="201"/>
      <c r="P194" s="202">
        <f>SUM(P195:P210)</f>
        <v>0</v>
      </c>
      <c r="Q194" s="201"/>
      <c r="R194" s="202">
        <f>SUM(R195:R210)</f>
        <v>51.158945189999997</v>
      </c>
      <c r="S194" s="201"/>
      <c r="T194" s="203">
        <f>SUM(T195:T210)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4" t="s">
        <v>86</v>
      </c>
      <c r="AT194" s="205" t="s">
        <v>77</v>
      </c>
      <c r="AU194" s="205" t="s">
        <v>86</v>
      </c>
      <c r="AY194" s="204" t="s">
        <v>152</v>
      </c>
      <c r="BK194" s="206">
        <f>SUM(BK195:BK210)</f>
        <v>0</v>
      </c>
    </row>
    <row r="195" s="2" customFormat="1" ht="55.5" customHeight="1">
      <c r="A195" s="42"/>
      <c r="B195" s="43"/>
      <c r="C195" s="209" t="s">
        <v>294</v>
      </c>
      <c r="D195" s="209" t="s">
        <v>154</v>
      </c>
      <c r="E195" s="210" t="s">
        <v>295</v>
      </c>
      <c r="F195" s="211" t="s">
        <v>296</v>
      </c>
      <c r="G195" s="212" t="s">
        <v>104</v>
      </c>
      <c r="H195" s="213">
        <v>94.058999999999998</v>
      </c>
      <c r="I195" s="214"/>
      <c r="J195" s="215">
        <f>ROUND(I195*H195,2)</f>
        <v>0</v>
      </c>
      <c r="K195" s="211" t="s">
        <v>157</v>
      </c>
      <c r="L195" s="48"/>
      <c r="M195" s="216" t="s">
        <v>32</v>
      </c>
      <c r="N195" s="217" t="s">
        <v>49</v>
      </c>
      <c r="O195" s="88"/>
      <c r="P195" s="218">
        <f>O195*H195</f>
        <v>0</v>
      </c>
      <c r="Q195" s="218">
        <v>0.00031</v>
      </c>
      <c r="R195" s="218">
        <f>Q195*H195</f>
        <v>0.02915829</v>
      </c>
      <c r="S195" s="218">
        <v>0</v>
      </c>
      <c r="T195" s="219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0" t="s">
        <v>158</v>
      </c>
      <c r="AT195" s="220" t="s">
        <v>154</v>
      </c>
      <c r="AU195" s="220" t="s">
        <v>88</v>
      </c>
      <c r="AY195" s="20" t="s">
        <v>152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20" t="s">
        <v>86</v>
      </c>
      <c r="BK195" s="221">
        <f>ROUND(I195*H195,2)</f>
        <v>0</v>
      </c>
      <c r="BL195" s="20" t="s">
        <v>158</v>
      </c>
      <c r="BM195" s="220" t="s">
        <v>297</v>
      </c>
    </row>
    <row r="196" s="2" customFormat="1">
      <c r="A196" s="42"/>
      <c r="B196" s="43"/>
      <c r="C196" s="44"/>
      <c r="D196" s="222" t="s">
        <v>160</v>
      </c>
      <c r="E196" s="44"/>
      <c r="F196" s="223" t="s">
        <v>298</v>
      </c>
      <c r="G196" s="44"/>
      <c r="H196" s="44"/>
      <c r="I196" s="224"/>
      <c r="J196" s="44"/>
      <c r="K196" s="44"/>
      <c r="L196" s="48"/>
      <c r="M196" s="225"/>
      <c r="N196" s="226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160</v>
      </c>
      <c r="AU196" s="20" t="s">
        <v>88</v>
      </c>
    </row>
    <row r="197" s="14" customFormat="1">
      <c r="A197" s="14"/>
      <c r="B197" s="239"/>
      <c r="C197" s="240"/>
      <c r="D197" s="229" t="s">
        <v>166</v>
      </c>
      <c r="E197" s="241" t="s">
        <v>32</v>
      </c>
      <c r="F197" s="242" t="s">
        <v>299</v>
      </c>
      <c r="G197" s="240"/>
      <c r="H197" s="241" t="s">
        <v>32</v>
      </c>
      <c r="I197" s="243"/>
      <c r="J197" s="240"/>
      <c r="K197" s="240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166</v>
      </c>
      <c r="AU197" s="248" t="s">
        <v>88</v>
      </c>
      <c r="AV197" s="14" t="s">
        <v>86</v>
      </c>
      <c r="AW197" s="14" t="s">
        <v>39</v>
      </c>
      <c r="AX197" s="14" t="s">
        <v>78</v>
      </c>
      <c r="AY197" s="248" t="s">
        <v>152</v>
      </c>
    </row>
    <row r="198" s="13" customFormat="1">
      <c r="A198" s="13"/>
      <c r="B198" s="227"/>
      <c r="C198" s="228"/>
      <c r="D198" s="229" t="s">
        <v>166</v>
      </c>
      <c r="E198" s="230" t="s">
        <v>32</v>
      </c>
      <c r="F198" s="231" t="s">
        <v>300</v>
      </c>
      <c r="G198" s="228"/>
      <c r="H198" s="232">
        <v>94.058999999999998</v>
      </c>
      <c r="I198" s="233"/>
      <c r="J198" s="228"/>
      <c r="K198" s="228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166</v>
      </c>
      <c r="AU198" s="238" t="s">
        <v>88</v>
      </c>
      <c r="AV198" s="13" t="s">
        <v>88</v>
      </c>
      <c r="AW198" s="13" t="s">
        <v>39</v>
      </c>
      <c r="AX198" s="13" t="s">
        <v>78</v>
      </c>
      <c r="AY198" s="238" t="s">
        <v>152</v>
      </c>
    </row>
    <row r="199" s="15" customFormat="1">
      <c r="A199" s="15"/>
      <c r="B199" s="249"/>
      <c r="C199" s="250"/>
      <c r="D199" s="229" t="s">
        <v>166</v>
      </c>
      <c r="E199" s="251" t="s">
        <v>32</v>
      </c>
      <c r="F199" s="252" t="s">
        <v>178</v>
      </c>
      <c r="G199" s="250"/>
      <c r="H199" s="253">
        <v>94.058999999999998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9" t="s">
        <v>166</v>
      </c>
      <c r="AU199" s="259" t="s">
        <v>88</v>
      </c>
      <c r="AV199" s="15" t="s">
        <v>158</v>
      </c>
      <c r="AW199" s="15" t="s">
        <v>39</v>
      </c>
      <c r="AX199" s="15" t="s">
        <v>86</v>
      </c>
      <c r="AY199" s="259" t="s">
        <v>152</v>
      </c>
    </row>
    <row r="200" s="2" customFormat="1" ht="24.15" customHeight="1">
      <c r="A200" s="42"/>
      <c r="B200" s="43"/>
      <c r="C200" s="260" t="s">
        <v>301</v>
      </c>
      <c r="D200" s="260" t="s">
        <v>283</v>
      </c>
      <c r="E200" s="261" t="s">
        <v>302</v>
      </c>
      <c r="F200" s="262" t="s">
        <v>303</v>
      </c>
      <c r="G200" s="263" t="s">
        <v>104</v>
      </c>
      <c r="H200" s="264">
        <v>111.413</v>
      </c>
      <c r="I200" s="265"/>
      <c r="J200" s="266">
        <f>ROUND(I200*H200,2)</f>
        <v>0</v>
      </c>
      <c r="K200" s="262" t="s">
        <v>157</v>
      </c>
      <c r="L200" s="267"/>
      <c r="M200" s="268" t="s">
        <v>32</v>
      </c>
      <c r="N200" s="269" t="s">
        <v>49</v>
      </c>
      <c r="O200" s="88"/>
      <c r="P200" s="218">
        <f>O200*H200</f>
        <v>0</v>
      </c>
      <c r="Q200" s="218">
        <v>0.00029999999999999997</v>
      </c>
      <c r="R200" s="218">
        <f>Q200*H200</f>
        <v>0.033423899999999999</v>
      </c>
      <c r="S200" s="218">
        <v>0</v>
      </c>
      <c r="T200" s="219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0" t="s">
        <v>197</v>
      </c>
      <c r="AT200" s="220" t="s">
        <v>283</v>
      </c>
      <c r="AU200" s="220" t="s">
        <v>88</v>
      </c>
      <c r="AY200" s="20" t="s">
        <v>152</v>
      </c>
      <c r="BE200" s="221">
        <f>IF(N200="základní",J200,0)</f>
        <v>0</v>
      </c>
      <c r="BF200" s="221">
        <f>IF(N200="snížená",J200,0)</f>
        <v>0</v>
      </c>
      <c r="BG200" s="221">
        <f>IF(N200="zákl. přenesená",J200,0)</f>
        <v>0</v>
      </c>
      <c r="BH200" s="221">
        <f>IF(N200="sníž. přenesená",J200,0)</f>
        <v>0</v>
      </c>
      <c r="BI200" s="221">
        <f>IF(N200="nulová",J200,0)</f>
        <v>0</v>
      </c>
      <c r="BJ200" s="20" t="s">
        <v>86</v>
      </c>
      <c r="BK200" s="221">
        <f>ROUND(I200*H200,2)</f>
        <v>0</v>
      </c>
      <c r="BL200" s="20" t="s">
        <v>158</v>
      </c>
      <c r="BM200" s="220" t="s">
        <v>304</v>
      </c>
    </row>
    <row r="201" s="13" customFormat="1">
      <c r="A201" s="13"/>
      <c r="B201" s="227"/>
      <c r="C201" s="228"/>
      <c r="D201" s="229" t="s">
        <v>166</v>
      </c>
      <c r="E201" s="228"/>
      <c r="F201" s="231" t="s">
        <v>305</v>
      </c>
      <c r="G201" s="228"/>
      <c r="H201" s="232">
        <v>111.413</v>
      </c>
      <c r="I201" s="233"/>
      <c r="J201" s="228"/>
      <c r="K201" s="228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166</v>
      </c>
      <c r="AU201" s="238" t="s">
        <v>88</v>
      </c>
      <c r="AV201" s="13" t="s">
        <v>88</v>
      </c>
      <c r="AW201" s="13" t="s">
        <v>4</v>
      </c>
      <c r="AX201" s="13" t="s">
        <v>86</v>
      </c>
      <c r="AY201" s="238" t="s">
        <v>152</v>
      </c>
    </row>
    <row r="202" s="2" customFormat="1" ht="55.5" customHeight="1">
      <c r="A202" s="42"/>
      <c r="B202" s="43"/>
      <c r="C202" s="209" t="s">
        <v>306</v>
      </c>
      <c r="D202" s="209" t="s">
        <v>154</v>
      </c>
      <c r="E202" s="210" t="s">
        <v>307</v>
      </c>
      <c r="F202" s="211" t="s">
        <v>308</v>
      </c>
      <c r="G202" s="212" t="s">
        <v>218</v>
      </c>
      <c r="H202" s="213">
        <v>249.5</v>
      </c>
      <c r="I202" s="214"/>
      <c r="J202" s="215">
        <f>ROUND(I202*H202,2)</f>
        <v>0</v>
      </c>
      <c r="K202" s="211" t="s">
        <v>157</v>
      </c>
      <c r="L202" s="48"/>
      <c r="M202" s="216" t="s">
        <v>32</v>
      </c>
      <c r="N202" s="217" t="s">
        <v>49</v>
      </c>
      <c r="O202" s="88"/>
      <c r="P202" s="218">
        <f>O202*H202</f>
        <v>0</v>
      </c>
      <c r="Q202" s="218">
        <v>0.20469000000000001</v>
      </c>
      <c r="R202" s="218">
        <f>Q202*H202</f>
        <v>51.070155</v>
      </c>
      <c r="S202" s="218">
        <v>0</v>
      </c>
      <c r="T202" s="219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0" t="s">
        <v>158</v>
      </c>
      <c r="AT202" s="220" t="s">
        <v>154</v>
      </c>
      <c r="AU202" s="220" t="s">
        <v>88</v>
      </c>
      <c r="AY202" s="20" t="s">
        <v>152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20" t="s">
        <v>86</v>
      </c>
      <c r="BK202" s="221">
        <f>ROUND(I202*H202,2)</f>
        <v>0</v>
      </c>
      <c r="BL202" s="20" t="s">
        <v>158</v>
      </c>
      <c r="BM202" s="220" t="s">
        <v>309</v>
      </c>
    </row>
    <row r="203" s="2" customFormat="1">
      <c r="A203" s="42"/>
      <c r="B203" s="43"/>
      <c r="C203" s="44"/>
      <c r="D203" s="222" t="s">
        <v>160</v>
      </c>
      <c r="E203" s="44"/>
      <c r="F203" s="223" t="s">
        <v>310</v>
      </c>
      <c r="G203" s="44"/>
      <c r="H203" s="44"/>
      <c r="I203" s="224"/>
      <c r="J203" s="44"/>
      <c r="K203" s="44"/>
      <c r="L203" s="48"/>
      <c r="M203" s="225"/>
      <c r="N203" s="226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160</v>
      </c>
      <c r="AU203" s="20" t="s">
        <v>88</v>
      </c>
    </row>
    <row r="204" s="2" customFormat="1" ht="24.15" customHeight="1">
      <c r="A204" s="42"/>
      <c r="B204" s="43"/>
      <c r="C204" s="209" t="s">
        <v>311</v>
      </c>
      <c r="D204" s="209" t="s">
        <v>154</v>
      </c>
      <c r="E204" s="210" t="s">
        <v>312</v>
      </c>
      <c r="F204" s="211" t="s">
        <v>313</v>
      </c>
      <c r="G204" s="212" t="s">
        <v>218</v>
      </c>
      <c r="H204" s="213">
        <v>32</v>
      </c>
      <c r="I204" s="214"/>
      <c r="J204" s="215">
        <f>ROUND(I204*H204,2)</f>
        <v>0</v>
      </c>
      <c r="K204" s="211" t="s">
        <v>157</v>
      </c>
      <c r="L204" s="48"/>
      <c r="M204" s="216" t="s">
        <v>32</v>
      </c>
      <c r="N204" s="217" t="s">
        <v>49</v>
      </c>
      <c r="O204" s="88"/>
      <c r="P204" s="218">
        <f>O204*H204</f>
        <v>0</v>
      </c>
      <c r="Q204" s="218">
        <v>0</v>
      </c>
      <c r="R204" s="218">
        <f>Q204*H204</f>
        <v>0</v>
      </c>
      <c r="S204" s="218">
        <v>0</v>
      </c>
      <c r="T204" s="219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0" t="s">
        <v>158</v>
      </c>
      <c r="AT204" s="220" t="s">
        <v>154</v>
      </c>
      <c r="AU204" s="220" t="s">
        <v>88</v>
      </c>
      <c r="AY204" s="20" t="s">
        <v>152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20" t="s">
        <v>86</v>
      </c>
      <c r="BK204" s="221">
        <f>ROUND(I204*H204,2)</f>
        <v>0</v>
      </c>
      <c r="BL204" s="20" t="s">
        <v>158</v>
      </c>
      <c r="BM204" s="220" t="s">
        <v>314</v>
      </c>
    </row>
    <row r="205" s="2" customFormat="1">
      <c r="A205" s="42"/>
      <c r="B205" s="43"/>
      <c r="C205" s="44"/>
      <c r="D205" s="222" t="s">
        <v>160</v>
      </c>
      <c r="E205" s="44"/>
      <c r="F205" s="223" t="s">
        <v>315</v>
      </c>
      <c r="G205" s="44"/>
      <c r="H205" s="44"/>
      <c r="I205" s="224"/>
      <c r="J205" s="44"/>
      <c r="K205" s="44"/>
      <c r="L205" s="48"/>
      <c r="M205" s="225"/>
      <c r="N205" s="226"/>
      <c r="O205" s="88"/>
      <c r="P205" s="88"/>
      <c r="Q205" s="88"/>
      <c r="R205" s="88"/>
      <c r="S205" s="88"/>
      <c r="T205" s="89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T205" s="20" t="s">
        <v>160</v>
      </c>
      <c r="AU205" s="20" t="s">
        <v>88</v>
      </c>
    </row>
    <row r="206" s="13" customFormat="1">
      <c r="A206" s="13"/>
      <c r="B206" s="227"/>
      <c r="C206" s="228"/>
      <c r="D206" s="229" t="s">
        <v>166</v>
      </c>
      <c r="E206" s="230" t="s">
        <v>32</v>
      </c>
      <c r="F206" s="231" t="s">
        <v>316</v>
      </c>
      <c r="G206" s="228"/>
      <c r="H206" s="232">
        <v>10</v>
      </c>
      <c r="I206" s="233"/>
      <c r="J206" s="228"/>
      <c r="K206" s="228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166</v>
      </c>
      <c r="AU206" s="238" t="s">
        <v>88</v>
      </c>
      <c r="AV206" s="13" t="s">
        <v>88</v>
      </c>
      <c r="AW206" s="13" t="s">
        <v>39</v>
      </c>
      <c r="AX206" s="13" t="s">
        <v>78</v>
      </c>
      <c r="AY206" s="238" t="s">
        <v>152</v>
      </c>
    </row>
    <row r="207" s="13" customFormat="1">
      <c r="A207" s="13"/>
      <c r="B207" s="227"/>
      <c r="C207" s="228"/>
      <c r="D207" s="229" t="s">
        <v>166</v>
      </c>
      <c r="E207" s="230" t="s">
        <v>32</v>
      </c>
      <c r="F207" s="231" t="s">
        <v>317</v>
      </c>
      <c r="G207" s="228"/>
      <c r="H207" s="232">
        <v>22</v>
      </c>
      <c r="I207" s="233"/>
      <c r="J207" s="228"/>
      <c r="K207" s="228"/>
      <c r="L207" s="234"/>
      <c r="M207" s="235"/>
      <c r="N207" s="236"/>
      <c r="O207" s="236"/>
      <c r="P207" s="236"/>
      <c r="Q207" s="236"/>
      <c r="R207" s="236"/>
      <c r="S207" s="236"/>
      <c r="T207" s="23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8" t="s">
        <v>166</v>
      </c>
      <c r="AU207" s="238" t="s">
        <v>88</v>
      </c>
      <c r="AV207" s="13" t="s">
        <v>88</v>
      </c>
      <c r="AW207" s="13" t="s">
        <v>39</v>
      </c>
      <c r="AX207" s="13" t="s">
        <v>78</v>
      </c>
      <c r="AY207" s="238" t="s">
        <v>152</v>
      </c>
    </row>
    <row r="208" s="15" customFormat="1">
      <c r="A208" s="15"/>
      <c r="B208" s="249"/>
      <c r="C208" s="250"/>
      <c r="D208" s="229" t="s">
        <v>166</v>
      </c>
      <c r="E208" s="251" t="s">
        <v>32</v>
      </c>
      <c r="F208" s="252" t="s">
        <v>178</v>
      </c>
      <c r="G208" s="250"/>
      <c r="H208" s="253">
        <v>32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9" t="s">
        <v>166</v>
      </c>
      <c r="AU208" s="259" t="s">
        <v>88</v>
      </c>
      <c r="AV208" s="15" t="s">
        <v>158</v>
      </c>
      <c r="AW208" s="15" t="s">
        <v>39</v>
      </c>
      <c r="AX208" s="15" t="s">
        <v>86</v>
      </c>
      <c r="AY208" s="259" t="s">
        <v>152</v>
      </c>
    </row>
    <row r="209" s="2" customFormat="1" ht="24.15" customHeight="1">
      <c r="A209" s="42"/>
      <c r="B209" s="43"/>
      <c r="C209" s="260" t="s">
        <v>318</v>
      </c>
      <c r="D209" s="260" t="s">
        <v>283</v>
      </c>
      <c r="E209" s="261" t="s">
        <v>319</v>
      </c>
      <c r="F209" s="262" t="s">
        <v>320</v>
      </c>
      <c r="G209" s="263" t="s">
        <v>218</v>
      </c>
      <c r="H209" s="264">
        <v>33.600000000000001</v>
      </c>
      <c r="I209" s="265"/>
      <c r="J209" s="266">
        <f>ROUND(I209*H209,2)</f>
        <v>0</v>
      </c>
      <c r="K209" s="262" t="s">
        <v>157</v>
      </c>
      <c r="L209" s="267"/>
      <c r="M209" s="268" t="s">
        <v>32</v>
      </c>
      <c r="N209" s="269" t="s">
        <v>49</v>
      </c>
      <c r="O209" s="88"/>
      <c r="P209" s="218">
        <f>O209*H209</f>
        <v>0</v>
      </c>
      <c r="Q209" s="218">
        <v>0.00077999999999999999</v>
      </c>
      <c r="R209" s="218">
        <f>Q209*H209</f>
        <v>0.026208000000000002</v>
      </c>
      <c r="S209" s="218">
        <v>0</v>
      </c>
      <c r="T209" s="219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0" t="s">
        <v>197</v>
      </c>
      <c r="AT209" s="220" t="s">
        <v>283</v>
      </c>
      <c r="AU209" s="220" t="s">
        <v>88</v>
      </c>
      <c r="AY209" s="20" t="s">
        <v>152</v>
      </c>
      <c r="BE209" s="221">
        <f>IF(N209="základní",J209,0)</f>
        <v>0</v>
      </c>
      <c r="BF209" s="221">
        <f>IF(N209="snížená",J209,0)</f>
        <v>0</v>
      </c>
      <c r="BG209" s="221">
        <f>IF(N209="zákl. přenesená",J209,0)</f>
        <v>0</v>
      </c>
      <c r="BH209" s="221">
        <f>IF(N209="sníž. přenesená",J209,0)</f>
        <v>0</v>
      </c>
      <c r="BI209" s="221">
        <f>IF(N209="nulová",J209,0)</f>
        <v>0</v>
      </c>
      <c r="BJ209" s="20" t="s">
        <v>86</v>
      </c>
      <c r="BK209" s="221">
        <f>ROUND(I209*H209,2)</f>
        <v>0</v>
      </c>
      <c r="BL209" s="20" t="s">
        <v>158</v>
      </c>
      <c r="BM209" s="220" t="s">
        <v>321</v>
      </c>
    </row>
    <row r="210" s="13" customFormat="1">
      <c r="A210" s="13"/>
      <c r="B210" s="227"/>
      <c r="C210" s="228"/>
      <c r="D210" s="229" t="s">
        <v>166</v>
      </c>
      <c r="E210" s="228"/>
      <c r="F210" s="231" t="s">
        <v>322</v>
      </c>
      <c r="G210" s="228"/>
      <c r="H210" s="232">
        <v>33.600000000000001</v>
      </c>
      <c r="I210" s="233"/>
      <c r="J210" s="228"/>
      <c r="K210" s="228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166</v>
      </c>
      <c r="AU210" s="238" t="s">
        <v>88</v>
      </c>
      <c r="AV210" s="13" t="s">
        <v>88</v>
      </c>
      <c r="AW210" s="13" t="s">
        <v>4</v>
      </c>
      <c r="AX210" s="13" t="s">
        <v>86</v>
      </c>
      <c r="AY210" s="238" t="s">
        <v>152</v>
      </c>
    </row>
    <row r="211" s="12" customFormat="1" ht="22.8" customHeight="1">
      <c r="A211" s="12"/>
      <c r="B211" s="193"/>
      <c r="C211" s="194"/>
      <c r="D211" s="195" t="s">
        <v>77</v>
      </c>
      <c r="E211" s="207" t="s">
        <v>179</v>
      </c>
      <c r="F211" s="207" t="s">
        <v>323</v>
      </c>
      <c r="G211" s="194"/>
      <c r="H211" s="194"/>
      <c r="I211" s="197"/>
      <c r="J211" s="208">
        <f>BK211</f>
        <v>0</v>
      </c>
      <c r="K211" s="194"/>
      <c r="L211" s="199"/>
      <c r="M211" s="200"/>
      <c r="N211" s="201"/>
      <c r="O211" s="201"/>
      <c r="P211" s="202">
        <f>SUM(P212:P285)</f>
        <v>0</v>
      </c>
      <c r="Q211" s="201"/>
      <c r="R211" s="202">
        <f>SUM(R212:R285)</f>
        <v>509.62958500000008</v>
      </c>
      <c r="S211" s="201"/>
      <c r="T211" s="203">
        <f>SUM(T212:T285)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4" t="s">
        <v>86</v>
      </c>
      <c r="AT211" s="205" t="s">
        <v>77</v>
      </c>
      <c r="AU211" s="205" t="s">
        <v>86</v>
      </c>
      <c r="AY211" s="204" t="s">
        <v>152</v>
      </c>
      <c r="BK211" s="206">
        <f>SUM(BK212:BK285)</f>
        <v>0</v>
      </c>
    </row>
    <row r="212" s="2" customFormat="1" ht="33" customHeight="1">
      <c r="A212" s="42"/>
      <c r="B212" s="43"/>
      <c r="C212" s="209" t="s">
        <v>324</v>
      </c>
      <c r="D212" s="209" t="s">
        <v>154</v>
      </c>
      <c r="E212" s="210" t="s">
        <v>325</v>
      </c>
      <c r="F212" s="211" t="s">
        <v>326</v>
      </c>
      <c r="G212" s="212" t="s">
        <v>104</v>
      </c>
      <c r="H212" s="213">
        <v>123.09999999999999</v>
      </c>
      <c r="I212" s="214"/>
      <c r="J212" s="215">
        <f>ROUND(I212*H212,2)</f>
        <v>0</v>
      </c>
      <c r="K212" s="211" t="s">
        <v>157</v>
      </c>
      <c r="L212" s="48"/>
      <c r="M212" s="216" t="s">
        <v>32</v>
      </c>
      <c r="N212" s="217" t="s">
        <v>49</v>
      </c>
      <c r="O212" s="88"/>
      <c r="P212" s="218">
        <f>O212*H212</f>
        <v>0</v>
      </c>
      <c r="Q212" s="218">
        <v>0</v>
      </c>
      <c r="R212" s="218">
        <f>Q212*H212</f>
        <v>0</v>
      </c>
      <c r="S212" s="218">
        <v>0</v>
      </c>
      <c r="T212" s="219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0" t="s">
        <v>158</v>
      </c>
      <c r="AT212" s="220" t="s">
        <v>154</v>
      </c>
      <c r="AU212" s="220" t="s">
        <v>88</v>
      </c>
      <c r="AY212" s="20" t="s">
        <v>152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20" t="s">
        <v>86</v>
      </c>
      <c r="BK212" s="221">
        <f>ROUND(I212*H212,2)</f>
        <v>0</v>
      </c>
      <c r="BL212" s="20" t="s">
        <v>158</v>
      </c>
      <c r="BM212" s="220" t="s">
        <v>327</v>
      </c>
    </row>
    <row r="213" s="2" customFormat="1">
      <c r="A213" s="42"/>
      <c r="B213" s="43"/>
      <c r="C213" s="44"/>
      <c r="D213" s="222" t="s">
        <v>160</v>
      </c>
      <c r="E213" s="44"/>
      <c r="F213" s="223" t="s">
        <v>328</v>
      </c>
      <c r="G213" s="44"/>
      <c r="H213" s="44"/>
      <c r="I213" s="224"/>
      <c r="J213" s="44"/>
      <c r="K213" s="44"/>
      <c r="L213" s="48"/>
      <c r="M213" s="225"/>
      <c r="N213" s="226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160</v>
      </c>
      <c r="AU213" s="20" t="s">
        <v>88</v>
      </c>
    </row>
    <row r="214" s="13" customFormat="1">
      <c r="A214" s="13"/>
      <c r="B214" s="227"/>
      <c r="C214" s="228"/>
      <c r="D214" s="229" t="s">
        <v>166</v>
      </c>
      <c r="E214" s="230" t="s">
        <v>32</v>
      </c>
      <c r="F214" s="231" t="s">
        <v>108</v>
      </c>
      <c r="G214" s="228"/>
      <c r="H214" s="232">
        <v>123.09999999999999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166</v>
      </c>
      <c r="AU214" s="238" t="s">
        <v>88</v>
      </c>
      <c r="AV214" s="13" t="s">
        <v>88</v>
      </c>
      <c r="AW214" s="13" t="s">
        <v>39</v>
      </c>
      <c r="AX214" s="13" t="s">
        <v>86</v>
      </c>
      <c r="AY214" s="238" t="s">
        <v>152</v>
      </c>
    </row>
    <row r="215" s="2" customFormat="1" ht="37.8" customHeight="1">
      <c r="A215" s="42"/>
      <c r="B215" s="43"/>
      <c r="C215" s="209" t="s">
        <v>329</v>
      </c>
      <c r="D215" s="209" t="s">
        <v>154</v>
      </c>
      <c r="E215" s="210" t="s">
        <v>330</v>
      </c>
      <c r="F215" s="211" t="s">
        <v>331</v>
      </c>
      <c r="G215" s="212" t="s">
        <v>104</v>
      </c>
      <c r="H215" s="213">
        <v>123.09999999999999</v>
      </c>
      <c r="I215" s="214"/>
      <c r="J215" s="215">
        <f>ROUND(I215*H215,2)</f>
        <v>0</v>
      </c>
      <c r="K215" s="211" t="s">
        <v>32</v>
      </c>
      <c r="L215" s="48"/>
      <c r="M215" s="216" t="s">
        <v>32</v>
      </c>
      <c r="N215" s="217" t="s">
        <v>49</v>
      </c>
      <c r="O215" s="88"/>
      <c r="P215" s="218">
        <f>O215*H215</f>
        <v>0</v>
      </c>
      <c r="Q215" s="218">
        <v>0</v>
      </c>
      <c r="R215" s="218">
        <f>Q215*H215</f>
        <v>0</v>
      </c>
      <c r="S215" s="218">
        <v>0</v>
      </c>
      <c r="T215" s="219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0" t="s">
        <v>158</v>
      </c>
      <c r="AT215" s="220" t="s">
        <v>154</v>
      </c>
      <c r="AU215" s="220" t="s">
        <v>88</v>
      </c>
      <c r="AY215" s="20" t="s">
        <v>152</v>
      </c>
      <c r="BE215" s="221">
        <f>IF(N215="základní",J215,0)</f>
        <v>0</v>
      </c>
      <c r="BF215" s="221">
        <f>IF(N215="snížená",J215,0)</f>
        <v>0</v>
      </c>
      <c r="BG215" s="221">
        <f>IF(N215="zákl. přenesená",J215,0)</f>
        <v>0</v>
      </c>
      <c r="BH215" s="221">
        <f>IF(N215="sníž. přenesená",J215,0)</f>
        <v>0</v>
      </c>
      <c r="BI215" s="221">
        <f>IF(N215="nulová",J215,0)</f>
        <v>0</v>
      </c>
      <c r="BJ215" s="20" t="s">
        <v>86</v>
      </c>
      <c r="BK215" s="221">
        <f>ROUND(I215*H215,2)</f>
        <v>0</v>
      </c>
      <c r="BL215" s="20" t="s">
        <v>158</v>
      </c>
      <c r="BM215" s="220" t="s">
        <v>332</v>
      </c>
    </row>
    <row r="216" s="13" customFormat="1">
      <c r="A216" s="13"/>
      <c r="B216" s="227"/>
      <c r="C216" s="228"/>
      <c r="D216" s="229" t="s">
        <v>166</v>
      </c>
      <c r="E216" s="230" t="s">
        <v>32</v>
      </c>
      <c r="F216" s="231" t="s">
        <v>108</v>
      </c>
      <c r="G216" s="228"/>
      <c r="H216" s="232">
        <v>123.09999999999999</v>
      </c>
      <c r="I216" s="233"/>
      <c r="J216" s="228"/>
      <c r="K216" s="228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166</v>
      </c>
      <c r="AU216" s="238" t="s">
        <v>88</v>
      </c>
      <c r="AV216" s="13" t="s">
        <v>88</v>
      </c>
      <c r="AW216" s="13" t="s">
        <v>39</v>
      </c>
      <c r="AX216" s="13" t="s">
        <v>86</v>
      </c>
      <c r="AY216" s="238" t="s">
        <v>152</v>
      </c>
    </row>
    <row r="217" s="2" customFormat="1" ht="33" customHeight="1">
      <c r="A217" s="42"/>
      <c r="B217" s="43"/>
      <c r="C217" s="209" t="s">
        <v>333</v>
      </c>
      <c r="D217" s="209" t="s">
        <v>154</v>
      </c>
      <c r="E217" s="210" t="s">
        <v>334</v>
      </c>
      <c r="F217" s="211" t="s">
        <v>335</v>
      </c>
      <c r="G217" s="212" t="s">
        <v>104</v>
      </c>
      <c r="H217" s="213">
        <v>1075.5</v>
      </c>
      <c r="I217" s="214"/>
      <c r="J217" s="215">
        <f>ROUND(I217*H217,2)</f>
        <v>0</v>
      </c>
      <c r="K217" s="211" t="s">
        <v>157</v>
      </c>
      <c r="L217" s="48"/>
      <c r="M217" s="216" t="s">
        <v>32</v>
      </c>
      <c r="N217" s="217" t="s">
        <v>49</v>
      </c>
      <c r="O217" s="88"/>
      <c r="P217" s="218">
        <f>O217*H217</f>
        <v>0</v>
      </c>
      <c r="Q217" s="218">
        <v>0</v>
      </c>
      <c r="R217" s="218">
        <f>Q217*H217</f>
        <v>0</v>
      </c>
      <c r="S217" s="218">
        <v>0</v>
      </c>
      <c r="T217" s="219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0" t="s">
        <v>158</v>
      </c>
      <c r="AT217" s="220" t="s">
        <v>154</v>
      </c>
      <c r="AU217" s="220" t="s">
        <v>88</v>
      </c>
      <c r="AY217" s="20" t="s">
        <v>152</v>
      </c>
      <c r="BE217" s="221">
        <f>IF(N217="základní",J217,0)</f>
        <v>0</v>
      </c>
      <c r="BF217" s="221">
        <f>IF(N217="snížená",J217,0)</f>
        <v>0</v>
      </c>
      <c r="BG217" s="221">
        <f>IF(N217="zákl. přenesená",J217,0)</f>
        <v>0</v>
      </c>
      <c r="BH217" s="221">
        <f>IF(N217="sníž. přenesená",J217,0)</f>
        <v>0</v>
      </c>
      <c r="BI217" s="221">
        <f>IF(N217="nulová",J217,0)</f>
        <v>0</v>
      </c>
      <c r="BJ217" s="20" t="s">
        <v>86</v>
      </c>
      <c r="BK217" s="221">
        <f>ROUND(I217*H217,2)</f>
        <v>0</v>
      </c>
      <c r="BL217" s="20" t="s">
        <v>158</v>
      </c>
      <c r="BM217" s="220" t="s">
        <v>336</v>
      </c>
    </row>
    <row r="218" s="2" customFormat="1">
      <c r="A218" s="42"/>
      <c r="B218" s="43"/>
      <c r="C218" s="44"/>
      <c r="D218" s="222" t="s">
        <v>160</v>
      </c>
      <c r="E218" s="44"/>
      <c r="F218" s="223" t="s">
        <v>337</v>
      </c>
      <c r="G218" s="44"/>
      <c r="H218" s="44"/>
      <c r="I218" s="224"/>
      <c r="J218" s="44"/>
      <c r="K218" s="44"/>
      <c r="L218" s="48"/>
      <c r="M218" s="225"/>
      <c r="N218" s="226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160</v>
      </c>
      <c r="AU218" s="20" t="s">
        <v>88</v>
      </c>
    </row>
    <row r="219" s="13" customFormat="1">
      <c r="A219" s="13"/>
      <c r="B219" s="227"/>
      <c r="C219" s="228"/>
      <c r="D219" s="229" t="s">
        <v>166</v>
      </c>
      <c r="E219" s="230" t="s">
        <v>32</v>
      </c>
      <c r="F219" s="231" t="s">
        <v>111</v>
      </c>
      <c r="G219" s="228"/>
      <c r="H219" s="232">
        <v>1075.5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166</v>
      </c>
      <c r="AU219" s="238" t="s">
        <v>88</v>
      </c>
      <c r="AV219" s="13" t="s">
        <v>88</v>
      </c>
      <c r="AW219" s="13" t="s">
        <v>39</v>
      </c>
      <c r="AX219" s="13" t="s">
        <v>86</v>
      </c>
      <c r="AY219" s="238" t="s">
        <v>152</v>
      </c>
    </row>
    <row r="220" s="2" customFormat="1" ht="33" customHeight="1">
      <c r="A220" s="42"/>
      <c r="B220" s="43"/>
      <c r="C220" s="209" t="s">
        <v>338</v>
      </c>
      <c r="D220" s="209" t="s">
        <v>154</v>
      </c>
      <c r="E220" s="210" t="s">
        <v>339</v>
      </c>
      <c r="F220" s="211" t="s">
        <v>340</v>
      </c>
      <c r="G220" s="212" t="s">
        <v>104</v>
      </c>
      <c r="H220" s="213">
        <v>2058.1999999999998</v>
      </c>
      <c r="I220" s="214"/>
      <c r="J220" s="215">
        <f>ROUND(I220*H220,2)</f>
        <v>0</v>
      </c>
      <c r="K220" s="211" t="s">
        <v>32</v>
      </c>
      <c r="L220" s="48"/>
      <c r="M220" s="216" t="s">
        <v>32</v>
      </c>
      <c r="N220" s="217" t="s">
        <v>49</v>
      </c>
      <c r="O220" s="88"/>
      <c r="P220" s="218">
        <f>O220*H220</f>
        <v>0</v>
      </c>
      <c r="Q220" s="218">
        <v>0</v>
      </c>
      <c r="R220" s="218">
        <f>Q220*H220</f>
        <v>0</v>
      </c>
      <c r="S220" s="218">
        <v>0</v>
      </c>
      <c r="T220" s="219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0" t="s">
        <v>158</v>
      </c>
      <c r="AT220" s="220" t="s">
        <v>154</v>
      </c>
      <c r="AU220" s="220" t="s">
        <v>88</v>
      </c>
      <c r="AY220" s="20" t="s">
        <v>152</v>
      </c>
      <c r="BE220" s="221">
        <f>IF(N220="základní",J220,0)</f>
        <v>0</v>
      </c>
      <c r="BF220" s="221">
        <f>IF(N220="snížená",J220,0)</f>
        <v>0</v>
      </c>
      <c r="BG220" s="221">
        <f>IF(N220="zákl. přenesená",J220,0)</f>
        <v>0</v>
      </c>
      <c r="BH220" s="221">
        <f>IF(N220="sníž. přenesená",J220,0)</f>
        <v>0</v>
      </c>
      <c r="BI220" s="221">
        <f>IF(N220="nulová",J220,0)</f>
        <v>0</v>
      </c>
      <c r="BJ220" s="20" t="s">
        <v>86</v>
      </c>
      <c r="BK220" s="221">
        <f>ROUND(I220*H220,2)</f>
        <v>0</v>
      </c>
      <c r="BL220" s="20" t="s">
        <v>158</v>
      </c>
      <c r="BM220" s="220" t="s">
        <v>341</v>
      </c>
    </row>
    <row r="221" s="13" customFormat="1">
      <c r="A221" s="13"/>
      <c r="B221" s="227"/>
      <c r="C221" s="228"/>
      <c r="D221" s="229" t="s">
        <v>166</v>
      </c>
      <c r="E221" s="230" t="s">
        <v>32</v>
      </c>
      <c r="F221" s="231" t="s">
        <v>111</v>
      </c>
      <c r="G221" s="228"/>
      <c r="H221" s="232">
        <v>1075.5</v>
      </c>
      <c r="I221" s="233"/>
      <c r="J221" s="228"/>
      <c r="K221" s="228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166</v>
      </c>
      <c r="AU221" s="238" t="s">
        <v>88</v>
      </c>
      <c r="AV221" s="13" t="s">
        <v>88</v>
      </c>
      <c r="AW221" s="13" t="s">
        <v>39</v>
      </c>
      <c r="AX221" s="13" t="s">
        <v>78</v>
      </c>
      <c r="AY221" s="238" t="s">
        <v>152</v>
      </c>
    </row>
    <row r="222" s="13" customFormat="1">
      <c r="A222" s="13"/>
      <c r="B222" s="227"/>
      <c r="C222" s="228"/>
      <c r="D222" s="229" t="s">
        <v>166</v>
      </c>
      <c r="E222" s="230" t="s">
        <v>32</v>
      </c>
      <c r="F222" s="231" t="s">
        <v>77</v>
      </c>
      <c r="G222" s="228"/>
      <c r="H222" s="232">
        <v>982.70000000000005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166</v>
      </c>
      <c r="AU222" s="238" t="s">
        <v>88</v>
      </c>
      <c r="AV222" s="13" t="s">
        <v>88</v>
      </c>
      <c r="AW222" s="13" t="s">
        <v>39</v>
      </c>
      <c r="AX222" s="13" t="s">
        <v>78</v>
      </c>
      <c r="AY222" s="238" t="s">
        <v>152</v>
      </c>
    </row>
    <row r="223" s="15" customFormat="1">
      <c r="A223" s="15"/>
      <c r="B223" s="249"/>
      <c r="C223" s="250"/>
      <c r="D223" s="229" t="s">
        <v>166</v>
      </c>
      <c r="E223" s="251" t="s">
        <v>32</v>
      </c>
      <c r="F223" s="252" t="s">
        <v>178</v>
      </c>
      <c r="G223" s="250"/>
      <c r="H223" s="253">
        <v>2058.1999999999998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166</v>
      </c>
      <c r="AU223" s="259" t="s">
        <v>88</v>
      </c>
      <c r="AV223" s="15" t="s">
        <v>158</v>
      </c>
      <c r="AW223" s="15" t="s">
        <v>39</v>
      </c>
      <c r="AX223" s="15" t="s">
        <v>86</v>
      </c>
      <c r="AY223" s="259" t="s">
        <v>152</v>
      </c>
    </row>
    <row r="224" s="2" customFormat="1" ht="33" customHeight="1">
      <c r="A224" s="42"/>
      <c r="B224" s="43"/>
      <c r="C224" s="209" t="s">
        <v>342</v>
      </c>
      <c r="D224" s="209" t="s">
        <v>154</v>
      </c>
      <c r="E224" s="210" t="s">
        <v>343</v>
      </c>
      <c r="F224" s="211" t="s">
        <v>344</v>
      </c>
      <c r="G224" s="212" t="s">
        <v>104</v>
      </c>
      <c r="H224" s="213">
        <v>16</v>
      </c>
      <c r="I224" s="214"/>
      <c r="J224" s="215">
        <f>ROUND(I224*H224,2)</f>
        <v>0</v>
      </c>
      <c r="K224" s="211" t="s">
        <v>157</v>
      </c>
      <c r="L224" s="48"/>
      <c r="M224" s="216" t="s">
        <v>32</v>
      </c>
      <c r="N224" s="217" t="s">
        <v>49</v>
      </c>
      <c r="O224" s="88"/>
      <c r="P224" s="218">
        <f>O224*H224</f>
        <v>0</v>
      </c>
      <c r="Q224" s="218">
        <v>0</v>
      </c>
      <c r="R224" s="218">
        <f>Q224*H224</f>
        <v>0</v>
      </c>
      <c r="S224" s="218">
        <v>0</v>
      </c>
      <c r="T224" s="219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0" t="s">
        <v>158</v>
      </c>
      <c r="AT224" s="220" t="s">
        <v>154</v>
      </c>
      <c r="AU224" s="220" t="s">
        <v>88</v>
      </c>
      <c r="AY224" s="20" t="s">
        <v>152</v>
      </c>
      <c r="BE224" s="221">
        <f>IF(N224="základní",J224,0)</f>
        <v>0</v>
      </c>
      <c r="BF224" s="221">
        <f>IF(N224="snížená",J224,0)</f>
        <v>0</v>
      </c>
      <c r="BG224" s="221">
        <f>IF(N224="zákl. přenesená",J224,0)</f>
        <v>0</v>
      </c>
      <c r="BH224" s="221">
        <f>IF(N224="sníž. přenesená",J224,0)</f>
        <v>0</v>
      </c>
      <c r="BI224" s="221">
        <f>IF(N224="nulová",J224,0)</f>
        <v>0</v>
      </c>
      <c r="BJ224" s="20" t="s">
        <v>86</v>
      </c>
      <c r="BK224" s="221">
        <f>ROUND(I224*H224,2)</f>
        <v>0</v>
      </c>
      <c r="BL224" s="20" t="s">
        <v>158</v>
      </c>
      <c r="BM224" s="220" t="s">
        <v>345</v>
      </c>
    </row>
    <row r="225" s="2" customFormat="1">
      <c r="A225" s="42"/>
      <c r="B225" s="43"/>
      <c r="C225" s="44"/>
      <c r="D225" s="222" t="s">
        <v>160</v>
      </c>
      <c r="E225" s="44"/>
      <c r="F225" s="223" t="s">
        <v>346</v>
      </c>
      <c r="G225" s="44"/>
      <c r="H225" s="44"/>
      <c r="I225" s="224"/>
      <c r="J225" s="44"/>
      <c r="K225" s="44"/>
      <c r="L225" s="48"/>
      <c r="M225" s="225"/>
      <c r="N225" s="226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160</v>
      </c>
      <c r="AU225" s="20" t="s">
        <v>88</v>
      </c>
    </row>
    <row r="226" s="13" customFormat="1">
      <c r="A226" s="13"/>
      <c r="B226" s="227"/>
      <c r="C226" s="228"/>
      <c r="D226" s="229" t="s">
        <v>166</v>
      </c>
      <c r="E226" s="230" t="s">
        <v>32</v>
      </c>
      <c r="F226" s="231" t="s">
        <v>117</v>
      </c>
      <c r="G226" s="228"/>
      <c r="H226" s="232">
        <v>16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8" t="s">
        <v>166</v>
      </c>
      <c r="AU226" s="238" t="s">
        <v>88</v>
      </c>
      <c r="AV226" s="13" t="s">
        <v>88</v>
      </c>
      <c r="AW226" s="13" t="s">
        <v>39</v>
      </c>
      <c r="AX226" s="13" t="s">
        <v>86</v>
      </c>
      <c r="AY226" s="238" t="s">
        <v>152</v>
      </c>
    </row>
    <row r="227" s="2" customFormat="1" ht="33" customHeight="1">
      <c r="A227" s="42"/>
      <c r="B227" s="43"/>
      <c r="C227" s="209" t="s">
        <v>347</v>
      </c>
      <c r="D227" s="209" t="s">
        <v>154</v>
      </c>
      <c r="E227" s="210" t="s">
        <v>348</v>
      </c>
      <c r="F227" s="211" t="s">
        <v>349</v>
      </c>
      <c r="G227" s="212" t="s">
        <v>104</v>
      </c>
      <c r="H227" s="213">
        <v>1130</v>
      </c>
      <c r="I227" s="214"/>
      <c r="J227" s="215">
        <f>ROUND(I227*H227,2)</f>
        <v>0</v>
      </c>
      <c r="K227" s="211" t="s">
        <v>157</v>
      </c>
      <c r="L227" s="48"/>
      <c r="M227" s="216" t="s">
        <v>32</v>
      </c>
      <c r="N227" s="217" t="s">
        <v>49</v>
      </c>
      <c r="O227" s="88"/>
      <c r="P227" s="218">
        <f>O227*H227</f>
        <v>0</v>
      </c>
      <c r="Q227" s="218">
        <v>0</v>
      </c>
      <c r="R227" s="218">
        <f>Q227*H227</f>
        <v>0</v>
      </c>
      <c r="S227" s="218">
        <v>0</v>
      </c>
      <c r="T227" s="219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0" t="s">
        <v>158</v>
      </c>
      <c r="AT227" s="220" t="s">
        <v>154</v>
      </c>
      <c r="AU227" s="220" t="s">
        <v>88</v>
      </c>
      <c r="AY227" s="20" t="s">
        <v>152</v>
      </c>
      <c r="BE227" s="221">
        <f>IF(N227="základní",J227,0)</f>
        <v>0</v>
      </c>
      <c r="BF227" s="221">
        <f>IF(N227="snížená",J227,0)</f>
        <v>0</v>
      </c>
      <c r="BG227" s="221">
        <f>IF(N227="zákl. přenesená",J227,0)</f>
        <v>0</v>
      </c>
      <c r="BH227" s="221">
        <f>IF(N227="sníž. přenesená",J227,0)</f>
        <v>0</v>
      </c>
      <c r="BI227" s="221">
        <f>IF(N227="nulová",J227,0)</f>
        <v>0</v>
      </c>
      <c r="BJ227" s="20" t="s">
        <v>86</v>
      </c>
      <c r="BK227" s="221">
        <f>ROUND(I227*H227,2)</f>
        <v>0</v>
      </c>
      <c r="BL227" s="20" t="s">
        <v>158</v>
      </c>
      <c r="BM227" s="220" t="s">
        <v>350</v>
      </c>
    </row>
    <row r="228" s="2" customFormat="1">
      <c r="A228" s="42"/>
      <c r="B228" s="43"/>
      <c r="C228" s="44"/>
      <c r="D228" s="222" t="s">
        <v>160</v>
      </c>
      <c r="E228" s="44"/>
      <c r="F228" s="223" t="s">
        <v>351</v>
      </c>
      <c r="G228" s="44"/>
      <c r="H228" s="44"/>
      <c r="I228" s="224"/>
      <c r="J228" s="44"/>
      <c r="K228" s="44"/>
      <c r="L228" s="48"/>
      <c r="M228" s="225"/>
      <c r="N228" s="226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160</v>
      </c>
      <c r="AU228" s="20" t="s">
        <v>88</v>
      </c>
    </row>
    <row r="229" s="13" customFormat="1">
      <c r="A229" s="13"/>
      <c r="B229" s="227"/>
      <c r="C229" s="228"/>
      <c r="D229" s="229" t="s">
        <v>166</v>
      </c>
      <c r="E229" s="230" t="s">
        <v>32</v>
      </c>
      <c r="F229" s="231" t="s">
        <v>114</v>
      </c>
      <c r="G229" s="228"/>
      <c r="H229" s="232">
        <v>1130</v>
      </c>
      <c r="I229" s="233"/>
      <c r="J229" s="228"/>
      <c r="K229" s="228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166</v>
      </c>
      <c r="AU229" s="238" t="s">
        <v>88</v>
      </c>
      <c r="AV229" s="13" t="s">
        <v>88</v>
      </c>
      <c r="AW229" s="13" t="s">
        <v>39</v>
      </c>
      <c r="AX229" s="13" t="s">
        <v>86</v>
      </c>
      <c r="AY229" s="238" t="s">
        <v>152</v>
      </c>
    </row>
    <row r="230" s="2" customFormat="1" ht="37.8" customHeight="1">
      <c r="A230" s="42"/>
      <c r="B230" s="43"/>
      <c r="C230" s="209" t="s">
        <v>352</v>
      </c>
      <c r="D230" s="209" t="s">
        <v>154</v>
      </c>
      <c r="E230" s="210" t="s">
        <v>353</v>
      </c>
      <c r="F230" s="211" t="s">
        <v>354</v>
      </c>
      <c r="G230" s="212" t="s">
        <v>104</v>
      </c>
      <c r="H230" s="213">
        <v>16</v>
      </c>
      <c r="I230" s="214"/>
      <c r="J230" s="215">
        <f>ROUND(I230*H230,2)</f>
        <v>0</v>
      </c>
      <c r="K230" s="211" t="s">
        <v>157</v>
      </c>
      <c r="L230" s="48"/>
      <c r="M230" s="216" t="s">
        <v>32</v>
      </c>
      <c r="N230" s="217" t="s">
        <v>49</v>
      </c>
      <c r="O230" s="88"/>
      <c r="P230" s="218">
        <f>O230*H230</f>
        <v>0</v>
      </c>
      <c r="Q230" s="218">
        <v>0</v>
      </c>
      <c r="R230" s="218">
        <f>Q230*H230</f>
        <v>0</v>
      </c>
      <c r="S230" s="218">
        <v>0</v>
      </c>
      <c r="T230" s="219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0" t="s">
        <v>158</v>
      </c>
      <c r="AT230" s="220" t="s">
        <v>154</v>
      </c>
      <c r="AU230" s="220" t="s">
        <v>88</v>
      </c>
      <c r="AY230" s="20" t="s">
        <v>152</v>
      </c>
      <c r="BE230" s="221">
        <f>IF(N230="základní",J230,0)</f>
        <v>0</v>
      </c>
      <c r="BF230" s="221">
        <f>IF(N230="snížená",J230,0)</f>
        <v>0</v>
      </c>
      <c r="BG230" s="221">
        <f>IF(N230="zákl. přenesená",J230,0)</f>
        <v>0</v>
      </c>
      <c r="BH230" s="221">
        <f>IF(N230="sníž. přenesená",J230,0)</f>
        <v>0</v>
      </c>
      <c r="BI230" s="221">
        <f>IF(N230="nulová",J230,0)</f>
        <v>0</v>
      </c>
      <c r="BJ230" s="20" t="s">
        <v>86</v>
      </c>
      <c r="BK230" s="221">
        <f>ROUND(I230*H230,2)</f>
        <v>0</v>
      </c>
      <c r="BL230" s="20" t="s">
        <v>158</v>
      </c>
      <c r="BM230" s="220" t="s">
        <v>355</v>
      </c>
    </row>
    <row r="231" s="2" customFormat="1">
      <c r="A231" s="42"/>
      <c r="B231" s="43"/>
      <c r="C231" s="44"/>
      <c r="D231" s="222" t="s">
        <v>160</v>
      </c>
      <c r="E231" s="44"/>
      <c r="F231" s="223" t="s">
        <v>356</v>
      </c>
      <c r="G231" s="44"/>
      <c r="H231" s="44"/>
      <c r="I231" s="224"/>
      <c r="J231" s="44"/>
      <c r="K231" s="44"/>
      <c r="L231" s="48"/>
      <c r="M231" s="225"/>
      <c r="N231" s="226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160</v>
      </c>
      <c r="AU231" s="20" t="s">
        <v>88</v>
      </c>
    </row>
    <row r="232" s="13" customFormat="1">
      <c r="A232" s="13"/>
      <c r="B232" s="227"/>
      <c r="C232" s="228"/>
      <c r="D232" s="229" t="s">
        <v>166</v>
      </c>
      <c r="E232" s="230" t="s">
        <v>32</v>
      </c>
      <c r="F232" s="231" t="s">
        <v>117</v>
      </c>
      <c r="G232" s="228"/>
      <c r="H232" s="232">
        <v>16</v>
      </c>
      <c r="I232" s="233"/>
      <c r="J232" s="228"/>
      <c r="K232" s="228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166</v>
      </c>
      <c r="AU232" s="238" t="s">
        <v>88</v>
      </c>
      <c r="AV232" s="13" t="s">
        <v>88</v>
      </c>
      <c r="AW232" s="13" t="s">
        <v>39</v>
      </c>
      <c r="AX232" s="13" t="s">
        <v>86</v>
      </c>
      <c r="AY232" s="238" t="s">
        <v>152</v>
      </c>
    </row>
    <row r="233" s="2" customFormat="1" ht="37.8" customHeight="1">
      <c r="A233" s="42"/>
      <c r="B233" s="43"/>
      <c r="C233" s="209" t="s">
        <v>357</v>
      </c>
      <c r="D233" s="209" t="s">
        <v>154</v>
      </c>
      <c r="E233" s="210" t="s">
        <v>358</v>
      </c>
      <c r="F233" s="211" t="s">
        <v>359</v>
      </c>
      <c r="G233" s="212" t="s">
        <v>104</v>
      </c>
      <c r="H233" s="213">
        <v>1130</v>
      </c>
      <c r="I233" s="214"/>
      <c r="J233" s="215">
        <f>ROUND(I233*H233,2)</f>
        <v>0</v>
      </c>
      <c r="K233" s="211" t="s">
        <v>157</v>
      </c>
      <c r="L233" s="48"/>
      <c r="M233" s="216" t="s">
        <v>32</v>
      </c>
      <c r="N233" s="217" t="s">
        <v>49</v>
      </c>
      <c r="O233" s="88"/>
      <c r="P233" s="218">
        <f>O233*H233</f>
        <v>0</v>
      </c>
      <c r="Q233" s="218">
        <v>0</v>
      </c>
      <c r="R233" s="218">
        <f>Q233*H233</f>
        <v>0</v>
      </c>
      <c r="S233" s="218">
        <v>0</v>
      </c>
      <c r="T233" s="219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0" t="s">
        <v>158</v>
      </c>
      <c r="AT233" s="220" t="s">
        <v>154</v>
      </c>
      <c r="AU233" s="220" t="s">
        <v>88</v>
      </c>
      <c r="AY233" s="20" t="s">
        <v>152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20" t="s">
        <v>86</v>
      </c>
      <c r="BK233" s="221">
        <f>ROUND(I233*H233,2)</f>
        <v>0</v>
      </c>
      <c r="BL233" s="20" t="s">
        <v>158</v>
      </c>
      <c r="BM233" s="220" t="s">
        <v>360</v>
      </c>
    </row>
    <row r="234" s="2" customFormat="1">
      <c r="A234" s="42"/>
      <c r="B234" s="43"/>
      <c r="C234" s="44"/>
      <c r="D234" s="222" t="s">
        <v>160</v>
      </c>
      <c r="E234" s="44"/>
      <c r="F234" s="223" t="s">
        <v>361</v>
      </c>
      <c r="G234" s="44"/>
      <c r="H234" s="44"/>
      <c r="I234" s="224"/>
      <c r="J234" s="44"/>
      <c r="K234" s="44"/>
      <c r="L234" s="48"/>
      <c r="M234" s="225"/>
      <c r="N234" s="226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160</v>
      </c>
      <c r="AU234" s="20" t="s">
        <v>88</v>
      </c>
    </row>
    <row r="235" s="13" customFormat="1">
      <c r="A235" s="13"/>
      <c r="B235" s="227"/>
      <c r="C235" s="228"/>
      <c r="D235" s="229" t="s">
        <v>166</v>
      </c>
      <c r="E235" s="230" t="s">
        <v>32</v>
      </c>
      <c r="F235" s="231" t="s">
        <v>114</v>
      </c>
      <c r="G235" s="228"/>
      <c r="H235" s="232">
        <v>1130</v>
      </c>
      <c r="I235" s="233"/>
      <c r="J235" s="228"/>
      <c r="K235" s="228"/>
      <c r="L235" s="234"/>
      <c r="M235" s="235"/>
      <c r="N235" s="236"/>
      <c r="O235" s="236"/>
      <c r="P235" s="236"/>
      <c r="Q235" s="236"/>
      <c r="R235" s="236"/>
      <c r="S235" s="236"/>
      <c r="T235" s="23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8" t="s">
        <v>166</v>
      </c>
      <c r="AU235" s="238" t="s">
        <v>88</v>
      </c>
      <c r="AV235" s="13" t="s">
        <v>88</v>
      </c>
      <c r="AW235" s="13" t="s">
        <v>39</v>
      </c>
      <c r="AX235" s="13" t="s">
        <v>86</v>
      </c>
      <c r="AY235" s="238" t="s">
        <v>152</v>
      </c>
    </row>
    <row r="236" s="2" customFormat="1" ht="44.25" customHeight="1">
      <c r="A236" s="42"/>
      <c r="B236" s="43"/>
      <c r="C236" s="209" t="s">
        <v>362</v>
      </c>
      <c r="D236" s="209" t="s">
        <v>154</v>
      </c>
      <c r="E236" s="210" t="s">
        <v>363</v>
      </c>
      <c r="F236" s="211" t="s">
        <v>364</v>
      </c>
      <c r="G236" s="212" t="s">
        <v>104</v>
      </c>
      <c r="H236" s="213">
        <v>1130</v>
      </c>
      <c r="I236" s="214"/>
      <c r="J236" s="215">
        <f>ROUND(I236*H236,2)</f>
        <v>0</v>
      </c>
      <c r="K236" s="211" t="s">
        <v>157</v>
      </c>
      <c r="L236" s="48"/>
      <c r="M236" s="216" t="s">
        <v>32</v>
      </c>
      <c r="N236" s="217" t="s">
        <v>49</v>
      </c>
      <c r="O236" s="88"/>
      <c r="P236" s="218">
        <f>O236*H236</f>
        <v>0</v>
      </c>
      <c r="Q236" s="218">
        <v>0</v>
      </c>
      <c r="R236" s="218">
        <f>Q236*H236</f>
        <v>0</v>
      </c>
      <c r="S236" s="218">
        <v>0</v>
      </c>
      <c r="T236" s="219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0" t="s">
        <v>158</v>
      </c>
      <c r="AT236" s="220" t="s">
        <v>154</v>
      </c>
      <c r="AU236" s="220" t="s">
        <v>88</v>
      </c>
      <c r="AY236" s="20" t="s">
        <v>152</v>
      </c>
      <c r="BE236" s="221">
        <f>IF(N236="základní",J236,0)</f>
        <v>0</v>
      </c>
      <c r="BF236" s="221">
        <f>IF(N236="snížená",J236,0)</f>
        <v>0</v>
      </c>
      <c r="BG236" s="221">
        <f>IF(N236="zákl. přenesená",J236,0)</f>
        <v>0</v>
      </c>
      <c r="BH236" s="221">
        <f>IF(N236="sníž. přenesená",J236,0)</f>
        <v>0</v>
      </c>
      <c r="BI236" s="221">
        <f>IF(N236="nulová",J236,0)</f>
        <v>0</v>
      </c>
      <c r="BJ236" s="20" t="s">
        <v>86</v>
      </c>
      <c r="BK236" s="221">
        <f>ROUND(I236*H236,2)</f>
        <v>0</v>
      </c>
      <c r="BL236" s="20" t="s">
        <v>158</v>
      </c>
      <c r="BM236" s="220" t="s">
        <v>365</v>
      </c>
    </row>
    <row r="237" s="2" customFormat="1">
      <c r="A237" s="42"/>
      <c r="B237" s="43"/>
      <c r="C237" s="44"/>
      <c r="D237" s="222" t="s">
        <v>160</v>
      </c>
      <c r="E237" s="44"/>
      <c r="F237" s="223" t="s">
        <v>366</v>
      </c>
      <c r="G237" s="44"/>
      <c r="H237" s="44"/>
      <c r="I237" s="224"/>
      <c r="J237" s="44"/>
      <c r="K237" s="44"/>
      <c r="L237" s="48"/>
      <c r="M237" s="225"/>
      <c r="N237" s="226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160</v>
      </c>
      <c r="AU237" s="20" t="s">
        <v>88</v>
      </c>
    </row>
    <row r="238" s="13" customFormat="1">
      <c r="A238" s="13"/>
      <c r="B238" s="227"/>
      <c r="C238" s="228"/>
      <c r="D238" s="229" t="s">
        <v>166</v>
      </c>
      <c r="E238" s="230" t="s">
        <v>32</v>
      </c>
      <c r="F238" s="231" t="s">
        <v>114</v>
      </c>
      <c r="G238" s="228"/>
      <c r="H238" s="232">
        <v>1130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166</v>
      </c>
      <c r="AU238" s="238" t="s">
        <v>88</v>
      </c>
      <c r="AV238" s="13" t="s">
        <v>88</v>
      </c>
      <c r="AW238" s="13" t="s">
        <v>39</v>
      </c>
      <c r="AX238" s="13" t="s">
        <v>86</v>
      </c>
      <c r="AY238" s="238" t="s">
        <v>152</v>
      </c>
    </row>
    <row r="239" s="2" customFormat="1" ht="24.15" customHeight="1">
      <c r="A239" s="42"/>
      <c r="B239" s="43"/>
      <c r="C239" s="209" t="s">
        <v>367</v>
      </c>
      <c r="D239" s="209" t="s">
        <v>154</v>
      </c>
      <c r="E239" s="210" t="s">
        <v>368</v>
      </c>
      <c r="F239" s="211" t="s">
        <v>369</v>
      </c>
      <c r="G239" s="212" t="s">
        <v>104</v>
      </c>
      <c r="H239" s="213">
        <v>1130</v>
      </c>
      <c r="I239" s="214"/>
      <c r="J239" s="215">
        <f>ROUND(I239*H239,2)</f>
        <v>0</v>
      </c>
      <c r="K239" s="211" t="s">
        <v>157</v>
      </c>
      <c r="L239" s="48"/>
      <c r="M239" s="216" t="s">
        <v>32</v>
      </c>
      <c r="N239" s="217" t="s">
        <v>49</v>
      </c>
      <c r="O239" s="88"/>
      <c r="P239" s="218">
        <f>O239*H239</f>
        <v>0</v>
      </c>
      <c r="Q239" s="218">
        <v>0</v>
      </c>
      <c r="R239" s="218">
        <f>Q239*H239</f>
        <v>0</v>
      </c>
      <c r="S239" s="218">
        <v>0</v>
      </c>
      <c r="T239" s="219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0" t="s">
        <v>158</v>
      </c>
      <c r="AT239" s="220" t="s">
        <v>154</v>
      </c>
      <c r="AU239" s="220" t="s">
        <v>88</v>
      </c>
      <c r="AY239" s="20" t="s">
        <v>152</v>
      </c>
      <c r="BE239" s="221">
        <f>IF(N239="základní",J239,0)</f>
        <v>0</v>
      </c>
      <c r="BF239" s="221">
        <f>IF(N239="snížená",J239,0)</f>
        <v>0</v>
      </c>
      <c r="BG239" s="221">
        <f>IF(N239="zákl. přenesená",J239,0)</f>
        <v>0</v>
      </c>
      <c r="BH239" s="221">
        <f>IF(N239="sníž. přenesená",J239,0)</f>
        <v>0</v>
      </c>
      <c r="BI239" s="221">
        <f>IF(N239="nulová",J239,0)</f>
        <v>0</v>
      </c>
      <c r="BJ239" s="20" t="s">
        <v>86</v>
      </c>
      <c r="BK239" s="221">
        <f>ROUND(I239*H239,2)</f>
        <v>0</v>
      </c>
      <c r="BL239" s="20" t="s">
        <v>158</v>
      </c>
      <c r="BM239" s="220" t="s">
        <v>370</v>
      </c>
    </row>
    <row r="240" s="2" customFormat="1">
      <c r="A240" s="42"/>
      <c r="B240" s="43"/>
      <c r="C240" s="44"/>
      <c r="D240" s="222" t="s">
        <v>160</v>
      </c>
      <c r="E240" s="44"/>
      <c r="F240" s="223" t="s">
        <v>371</v>
      </c>
      <c r="G240" s="44"/>
      <c r="H240" s="44"/>
      <c r="I240" s="224"/>
      <c r="J240" s="44"/>
      <c r="K240" s="44"/>
      <c r="L240" s="48"/>
      <c r="M240" s="225"/>
      <c r="N240" s="226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160</v>
      </c>
      <c r="AU240" s="20" t="s">
        <v>88</v>
      </c>
    </row>
    <row r="241" s="13" customFormat="1">
      <c r="A241" s="13"/>
      <c r="B241" s="227"/>
      <c r="C241" s="228"/>
      <c r="D241" s="229" t="s">
        <v>166</v>
      </c>
      <c r="E241" s="230" t="s">
        <v>32</v>
      </c>
      <c r="F241" s="231" t="s">
        <v>114</v>
      </c>
      <c r="G241" s="228"/>
      <c r="H241" s="232">
        <v>1130</v>
      </c>
      <c r="I241" s="233"/>
      <c r="J241" s="228"/>
      <c r="K241" s="228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166</v>
      </c>
      <c r="AU241" s="238" t="s">
        <v>88</v>
      </c>
      <c r="AV241" s="13" t="s">
        <v>88</v>
      </c>
      <c r="AW241" s="13" t="s">
        <v>39</v>
      </c>
      <c r="AX241" s="13" t="s">
        <v>86</v>
      </c>
      <c r="AY241" s="238" t="s">
        <v>152</v>
      </c>
    </row>
    <row r="242" s="2" customFormat="1" ht="24.15" customHeight="1">
      <c r="A242" s="42"/>
      <c r="B242" s="43"/>
      <c r="C242" s="209" t="s">
        <v>372</v>
      </c>
      <c r="D242" s="209" t="s">
        <v>154</v>
      </c>
      <c r="E242" s="210" t="s">
        <v>373</v>
      </c>
      <c r="F242" s="211" t="s">
        <v>374</v>
      </c>
      <c r="G242" s="212" t="s">
        <v>104</v>
      </c>
      <c r="H242" s="213">
        <v>1130</v>
      </c>
      <c r="I242" s="214"/>
      <c r="J242" s="215">
        <f>ROUND(I242*H242,2)</f>
        <v>0</v>
      </c>
      <c r="K242" s="211" t="s">
        <v>157</v>
      </c>
      <c r="L242" s="48"/>
      <c r="M242" s="216" t="s">
        <v>32</v>
      </c>
      <c r="N242" s="217" t="s">
        <v>49</v>
      </c>
      <c r="O242" s="88"/>
      <c r="P242" s="218">
        <f>O242*H242</f>
        <v>0</v>
      </c>
      <c r="Q242" s="218">
        <v>0</v>
      </c>
      <c r="R242" s="218">
        <f>Q242*H242</f>
        <v>0</v>
      </c>
      <c r="S242" s="218">
        <v>0</v>
      </c>
      <c r="T242" s="219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0" t="s">
        <v>158</v>
      </c>
      <c r="AT242" s="220" t="s">
        <v>154</v>
      </c>
      <c r="AU242" s="220" t="s">
        <v>88</v>
      </c>
      <c r="AY242" s="20" t="s">
        <v>152</v>
      </c>
      <c r="BE242" s="221">
        <f>IF(N242="základní",J242,0)</f>
        <v>0</v>
      </c>
      <c r="BF242" s="221">
        <f>IF(N242="snížená",J242,0)</f>
        <v>0</v>
      </c>
      <c r="BG242" s="221">
        <f>IF(N242="zákl. přenesená",J242,0)</f>
        <v>0</v>
      </c>
      <c r="BH242" s="221">
        <f>IF(N242="sníž. přenesená",J242,0)</f>
        <v>0</v>
      </c>
      <c r="BI242" s="221">
        <f>IF(N242="nulová",J242,0)</f>
        <v>0</v>
      </c>
      <c r="BJ242" s="20" t="s">
        <v>86</v>
      </c>
      <c r="BK242" s="221">
        <f>ROUND(I242*H242,2)</f>
        <v>0</v>
      </c>
      <c r="BL242" s="20" t="s">
        <v>158</v>
      </c>
      <c r="BM242" s="220" t="s">
        <v>375</v>
      </c>
    </row>
    <row r="243" s="2" customFormat="1">
      <c r="A243" s="42"/>
      <c r="B243" s="43"/>
      <c r="C243" s="44"/>
      <c r="D243" s="222" t="s">
        <v>160</v>
      </c>
      <c r="E243" s="44"/>
      <c r="F243" s="223" t="s">
        <v>376</v>
      </c>
      <c r="G243" s="44"/>
      <c r="H243" s="44"/>
      <c r="I243" s="224"/>
      <c r="J243" s="44"/>
      <c r="K243" s="44"/>
      <c r="L243" s="48"/>
      <c r="M243" s="225"/>
      <c r="N243" s="226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160</v>
      </c>
      <c r="AU243" s="20" t="s">
        <v>88</v>
      </c>
    </row>
    <row r="244" s="13" customFormat="1">
      <c r="A244" s="13"/>
      <c r="B244" s="227"/>
      <c r="C244" s="228"/>
      <c r="D244" s="229" t="s">
        <v>166</v>
      </c>
      <c r="E244" s="230" t="s">
        <v>32</v>
      </c>
      <c r="F244" s="231" t="s">
        <v>114</v>
      </c>
      <c r="G244" s="228"/>
      <c r="H244" s="232">
        <v>1130</v>
      </c>
      <c r="I244" s="233"/>
      <c r="J244" s="228"/>
      <c r="K244" s="228"/>
      <c r="L244" s="234"/>
      <c r="M244" s="235"/>
      <c r="N244" s="236"/>
      <c r="O244" s="236"/>
      <c r="P244" s="236"/>
      <c r="Q244" s="236"/>
      <c r="R244" s="236"/>
      <c r="S244" s="236"/>
      <c r="T244" s="23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8" t="s">
        <v>166</v>
      </c>
      <c r="AU244" s="238" t="s">
        <v>88</v>
      </c>
      <c r="AV244" s="13" t="s">
        <v>88</v>
      </c>
      <c r="AW244" s="13" t="s">
        <v>39</v>
      </c>
      <c r="AX244" s="13" t="s">
        <v>86</v>
      </c>
      <c r="AY244" s="238" t="s">
        <v>152</v>
      </c>
    </row>
    <row r="245" s="2" customFormat="1" ht="49.05" customHeight="1">
      <c r="A245" s="42"/>
      <c r="B245" s="43"/>
      <c r="C245" s="209" t="s">
        <v>377</v>
      </c>
      <c r="D245" s="209" t="s">
        <v>154</v>
      </c>
      <c r="E245" s="210" t="s">
        <v>378</v>
      </c>
      <c r="F245" s="211" t="s">
        <v>379</v>
      </c>
      <c r="G245" s="212" t="s">
        <v>104</v>
      </c>
      <c r="H245" s="213">
        <v>1130</v>
      </c>
      <c r="I245" s="214"/>
      <c r="J245" s="215">
        <f>ROUND(I245*H245,2)</f>
        <v>0</v>
      </c>
      <c r="K245" s="211" t="s">
        <v>157</v>
      </c>
      <c r="L245" s="48"/>
      <c r="M245" s="216" t="s">
        <v>32</v>
      </c>
      <c r="N245" s="217" t="s">
        <v>49</v>
      </c>
      <c r="O245" s="88"/>
      <c r="P245" s="218">
        <f>O245*H245</f>
        <v>0</v>
      </c>
      <c r="Q245" s="218">
        <v>0</v>
      </c>
      <c r="R245" s="218">
        <f>Q245*H245</f>
        <v>0</v>
      </c>
      <c r="S245" s="218">
        <v>0</v>
      </c>
      <c r="T245" s="219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0" t="s">
        <v>158</v>
      </c>
      <c r="AT245" s="220" t="s">
        <v>154</v>
      </c>
      <c r="AU245" s="220" t="s">
        <v>88</v>
      </c>
      <c r="AY245" s="20" t="s">
        <v>152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20" t="s">
        <v>86</v>
      </c>
      <c r="BK245" s="221">
        <f>ROUND(I245*H245,2)</f>
        <v>0</v>
      </c>
      <c r="BL245" s="20" t="s">
        <v>158</v>
      </c>
      <c r="BM245" s="220" t="s">
        <v>380</v>
      </c>
    </row>
    <row r="246" s="2" customFormat="1">
      <c r="A246" s="42"/>
      <c r="B246" s="43"/>
      <c r="C246" s="44"/>
      <c r="D246" s="222" t="s">
        <v>160</v>
      </c>
      <c r="E246" s="44"/>
      <c r="F246" s="223" t="s">
        <v>381</v>
      </c>
      <c r="G246" s="44"/>
      <c r="H246" s="44"/>
      <c r="I246" s="224"/>
      <c r="J246" s="44"/>
      <c r="K246" s="44"/>
      <c r="L246" s="48"/>
      <c r="M246" s="225"/>
      <c r="N246" s="226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160</v>
      </c>
      <c r="AU246" s="20" t="s">
        <v>88</v>
      </c>
    </row>
    <row r="247" s="13" customFormat="1">
      <c r="A247" s="13"/>
      <c r="B247" s="227"/>
      <c r="C247" s="228"/>
      <c r="D247" s="229" t="s">
        <v>166</v>
      </c>
      <c r="E247" s="230" t="s">
        <v>32</v>
      </c>
      <c r="F247" s="231" t="s">
        <v>114</v>
      </c>
      <c r="G247" s="228"/>
      <c r="H247" s="232">
        <v>1130</v>
      </c>
      <c r="I247" s="233"/>
      <c r="J247" s="228"/>
      <c r="K247" s="228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166</v>
      </c>
      <c r="AU247" s="238" t="s">
        <v>88</v>
      </c>
      <c r="AV247" s="13" t="s">
        <v>88</v>
      </c>
      <c r="AW247" s="13" t="s">
        <v>39</v>
      </c>
      <c r="AX247" s="13" t="s">
        <v>86</v>
      </c>
      <c r="AY247" s="238" t="s">
        <v>152</v>
      </c>
    </row>
    <row r="248" s="2" customFormat="1" ht="49.05" customHeight="1">
      <c r="A248" s="42"/>
      <c r="B248" s="43"/>
      <c r="C248" s="209" t="s">
        <v>382</v>
      </c>
      <c r="D248" s="209" t="s">
        <v>154</v>
      </c>
      <c r="E248" s="210" t="s">
        <v>383</v>
      </c>
      <c r="F248" s="211" t="s">
        <v>384</v>
      </c>
      <c r="G248" s="212" t="s">
        <v>104</v>
      </c>
      <c r="H248" s="213">
        <v>16</v>
      </c>
      <c r="I248" s="214"/>
      <c r="J248" s="215">
        <f>ROUND(I248*H248,2)</f>
        <v>0</v>
      </c>
      <c r="K248" s="211" t="s">
        <v>157</v>
      </c>
      <c r="L248" s="48"/>
      <c r="M248" s="216" t="s">
        <v>32</v>
      </c>
      <c r="N248" s="217" t="s">
        <v>49</v>
      </c>
      <c r="O248" s="88"/>
      <c r="P248" s="218">
        <f>O248*H248</f>
        <v>0</v>
      </c>
      <c r="Q248" s="218">
        <v>0</v>
      </c>
      <c r="R248" s="218">
        <f>Q248*H248</f>
        <v>0</v>
      </c>
      <c r="S248" s="218">
        <v>0</v>
      </c>
      <c r="T248" s="219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0" t="s">
        <v>158</v>
      </c>
      <c r="AT248" s="220" t="s">
        <v>154</v>
      </c>
      <c r="AU248" s="220" t="s">
        <v>88</v>
      </c>
      <c r="AY248" s="20" t="s">
        <v>152</v>
      </c>
      <c r="BE248" s="221">
        <f>IF(N248="základní",J248,0)</f>
        <v>0</v>
      </c>
      <c r="BF248" s="221">
        <f>IF(N248="snížená",J248,0)</f>
        <v>0</v>
      </c>
      <c r="BG248" s="221">
        <f>IF(N248="zákl. přenesená",J248,0)</f>
        <v>0</v>
      </c>
      <c r="BH248" s="221">
        <f>IF(N248="sníž. přenesená",J248,0)</f>
        <v>0</v>
      </c>
      <c r="BI248" s="221">
        <f>IF(N248="nulová",J248,0)</f>
        <v>0</v>
      </c>
      <c r="BJ248" s="20" t="s">
        <v>86</v>
      </c>
      <c r="BK248" s="221">
        <f>ROUND(I248*H248,2)</f>
        <v>0</v>
      </c>
      <c r="BL248" s="20" t="s">
        <v>158</v>
      </c>
      <c r="BM248" s="220" t="s">
        <v>385</v>
      </c>
    </row>
    <row r="249" s="2" customFormat="1">
      <c r="A249" s="42"/>
      <c r="B249" s="43"/>
      <c r="C249" s="44"/>
      <c r="D249" s="222" t="s">
        <v>160</v>
      </c>
      <c r="E249" s="44"/>
      <c r="F249" s="223" t="s">
        <v>386</v>
      </c>
      <c r="G249" s="44"/>
      <c r="H249" s="44"/>
      <c r="I249" s="224"/>
      <c r="J249" s="44"/>
      <c r="K249" s="44"/>
      <c r="L249" s="48"/>
      <c r="M249" s="225"/>
      <c r="N249" s="226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160</v>
      </c>
      <c r="AU249" s="20" t="s">
        <v>88</v>
      </c>
    </row>
    <row r="250" s="13" customFormat="1">
      <c r="A250" s="13"/>
      <c r="B250" s="227"/>
      <c r="C250" s="228"/>
      <c r="D250" s="229" t="s">
        <v>166</v>
      </c>
      <c r="E250" s="230" t="s">
        <v>32</v>
      </c>
      <c r="F250" s="231" t="s">
        <v>117</v>
      </c>
      <c r="G250" s="228"/>
      <c r="H250" s="232">
        <v>16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166</v>
      </c>
      <c r="AU250" s="238" t="s">
        <v>88</v>
      </c>
      <c r="AV250" s="13" t="s">
        <v>88</v>
      </c>
      <c r="AW250" s="13" t="s">
        <v>39</v>
      </c>
      <c r="AX250" s="13" t="s">
        <v>86</v>
      </c>
      <c r="AY250" s="238" t="s">
        <v>152</v>
      </c>
    </row>
    <row r="251" s="2" customFormat="1" ht="78" customHeight="1">
      <c r="A251" s="42"/>
      <c r="B251" s="43"/>
      <c r="C251" s="209" t="s">
        <v>387</v>
      </c>
      <c r="D251" s="209" t="s">
        <v>154</v>
      </c>
      <c r="E251" s="210" t="s">
        <v>388</v>
      </c>
      <c r="F251" s="211" t="s">
        <v>389</v>
      </c>
      <c r="G251" s="212" t="s">
        <v>104</v>
      </c>
      <c r="H251" s="213">
        <v>982.70000000000005</v>
      </c>
      <c r="I251" s="214"/>
      <c r="J251" s="215">
        <f>ROUND(I251*H251,2)</f>
        <v>0</v>
      </c>
      <c r="K251" s="211" t="s">
        <v>157</v>
      </c>
      <c r="L251" s="48"/>
      <c r="M251" s="216" t="s">
        <v>32</v>
      </c>
      <c r="N251" s="217" t="s">
        <v>49</v>
      </c>
      <c r="O251" s="88"/>
      <c r="P251" s="218">
        <f>O251*H251</f>
        <v>0</v>
      </c>
      <c r="Q251" s="218">
        <v>0.089219999999999994</v>
      </c>
      <c r="R251" s="218">
        <f>Q251*H251</f>
        <v>87.676493999999991</v>
      </c>
      <c r="S251" s="218">
        <v>0</v>
      </c>
      <c r="T251" s="219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0" t="s">
        <v>158</v>
      </c>
      <c r="AT251" s="220" t="s">
        <v>154</v>
      </c>
      <c r="AU251" s="220" t="s">
        <v>88</v>
      </c>
      <c r="AY251" s="20" t="s">
        <v>152</v>
      </c>
      <c r="BE251" s="221">
        <f>IF(N251="základní",J251,0)</f>
        <v>0</v>
      </c>
      <c r="BF251" s="221">
        <f>IF(N251="snížená",J251,0)</f>
        <v>0</v>
      </c>
      <c r="BG251" s="221">
        <f>IF(N251="zákl. přenesená",J251,0)</f>
        <v>0</v>
      </c>
      <c r="BH251" s="221">
        <f>IF(N251="sníž. přenesená",J251,0)</f>
        <v>0</v>
      </c>
      <c r="BI251" s="221">
        <f>IF(N251="nulová",J251,0)</f>
        <v>0</v>
      </c>
      <c r="BJ251" s="20" t="s">
        <v>86</v>
      </c>
      <c r="BK251" s="221">
        <f>ROUND(I251*H251,2)</f>
        <v>0</v>
      </c>
      <c r="BL251" s="20" t="s">
        <v>158</v>
      </c>
      <c r="BM251" s="220" t="s">
        <v>390</v>
      </c>
    </row>
    <row r="252" s="2" customFormat="1">
      <c r="A252" s="42"/>
      <c r="B252" s="43"/>
      <c r="C252" s="44"/>
      <c r="D252" s="222" t="s">
        <v>160</v>
      </c>
      <c r="E252" s="44"/>
      <c r="F252" s="223" t="s">
        <v>391</v>
      </c>
      <c r="G252" s="44"/>
      <c r="H252" s="44"/>
      <c r="I252" s="224"/>
      <c r="J252" s="44"/>
      <c r="K252" s="44"/>
      <c r="L252" s="48"/>
      <c r="M252" s="225"/>
      <c r="N252" s="226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T252" s="20" t="s">
        <v>160</v>
      </c>
      <c r="AU252" s="20" t="s">
        <v>88</v>
      </c>
    </row>
    <row r="253" s="13" customFormat="1">
      <c r="A253" s="13"/>
      <c r="B253" s="227"/>
      <c r="C253" s="228"/>
      <c r="D253" s="229" t="s">
        <v>166</v>
      </c>
      <c r="E253" s="230" t="s">
        <v>32</v>
      </c>
      <c r="F253" s="231" t="s">
        <v>392</v>
      </c>
      <c r="G253" s="228"/>
      <c r="H253" s="232">
        <v>937</v>
      </c>
      <c r="I253" s="233"/>
      <c r="J253" s="228"/>
      <c r="K253" s="228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166</v>
      </c>
      <c r="AU253" s="238" t="s">
        <v>88</v>
      </c>
      <c r="AV253" s="13" t="s">
        <v>88</v>
      </c>
      <c r="AW253" s="13" t="s">
        <v>39</v>
      </c>
      <c r="AX253" s="13" t="s">
        <v>78</v>
      </c>
      <c r="AY253" s="238" t="s">
        <v>152</v>
      </c>
    </row>
    <row r="254" s="13" customFormat="1">
      <c r="A254" s="13"/>
      <c r="B254" s="227"/>
      <c r="C254" s="228"/>
      <c r="D254" s="229" t="s">
        <v>166</v>
      </c>
      <c r="E254" s="230" t="s">
        <v>32</v>
      </c>
      <c r="F254" s="231" t="s">
        <v>393</v>
      </c>
      <c r="G254" s="228"/>
      <c r="H254" s="232">
        <v>45.700000000000003</v>
      </c>
      <c r="I254" s="233"/>
      <c r="J254" s="228"/>
      <c r="K254" s="228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166</v>
      </c>
      <c r="AU254" s="238" t="s">
        <v>88</v>
      </c>
      <c r="AV254" s="13" t="s">
        <v>88</v>
      </c>
      <c r="AW254" s="13" t="s">
        <v>39</v>
      </c>
      <c r="AX254" s="13" t="s">
        <v>78</v>
      </c>
      <c r="AY254" s="238" t="s">
        <v>152</v>
      </c>
    </row>
    <row r="255" s="15" customFormat="1">
      <c r="A255" s="15"/>
      <c r="B255" s="249"/>
      <c r="C255" s="250"/>
      <c r="D255" s="229" t="s">
        <v>166</v>
      </c>
      <c r="E255" s="251" t="s">
        <v>32</v>
      </c>
      <c r="F255" s="252" t="s">
        <v>178</v>
      </c>
      <c r="G255" s="250"/>
      <c r="H255" s="253">
        <v>982.70000000000005</v>
      </c>
      <c r="I255" s="254"/>
      <c r="J255" s="250"/>
      <c r="K255" s="250"/>
      <c r="L255" s="255"/>
      <c r="M255" s="256"/>
      <c r="N255" s="257"/>
      <c r="O255" s="257"/>
      <c r="P255" s="257"/>
      <c r="Q255" s="257"/>
      <c r="R255" s="257"/>
      <c r="S255" s="257"/>
      <c r="T255" s="25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9" t="s">
        <v>166</v>
      </c>
      <c r="AU255" s="259" t="s">
        <v>88</v>
      </c>
      <c r="AV255" s="15" t="s">
        <v>158</v>
      </c>
      <c r="AW255" s="15" t="s">
        <v>39</v>
      </c>
      <c r="AX255" s="15" t="s">
        <v>86</v>
      </c>
      <c r="AY255" s="259" t="s">
        <v>152</v>
      </c>
    </row>
    <row r="256" s="2" customFormat="1" ht="24.15" customHeight="1">
      <c r="A256" s="42"/>
      <c r="B256" s="43"/>
      <c r="C256" s="260" t="s">
        <v>394</v>
      </c>
      <c r="D256" s="260" t="s">
        <v>283</v>
      </c>
      <c r="E256" s="261" t="s">
        <v>395</v>
      </c>
      <c r="F256" s="262" t="s">
        <v>396</v>
      </c>
      <c r="G256" s="263" t="s">
        <v>104</v>
      </c>
      <c r="H256" s="264">
        <v>47.070999999999998</v>
      </c>
      <c r="I256" s="265"/>
      <c r="J256" s="266">
        <f>ROUND(I256*H256,2)</f>
        <v>0</v>
      </c>
      <c r="K256" s="262" t="s">
        <v>157</v>
      </c>
      <c r="L256" s="267"/>
      <c r="M256" s="268" t="s">
        <v>32</v>
      </c>
      <c r="N256" s="269" t="s">
        <v>49</v>
      </c>
      <c r="O256" s="88"/>
      <c r="P256" s="218">
        <f>O256*H256</f>
        <v>0</v>
      </c>
      <c r="Q256" s="218">
        <v>0.13100000000000001</v>
      </c>
      <c r="R256" s="218">
        <f>Q256*H256</f>
        <v>6.1663009999999998</v>
      </c>
      <c r="S256" s="218">
        <v>0</v>
      </c>
      <c r="T256" s="219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0" t="s">
        <v>197</v>
      </c>
      <c r="AT256" s="220" t="s">
        <v>283</v>
      </c>
      <c r="AU256" s="220" t="s">
        <v>88</v>
      </c>
      <c r="AY256" s="20" t="s">
        <v>152</v>
      </c>
      <c r="BE256" s="221">
        <f>IF(N256="základní",J256,0)</f>
        <v>0</v>
      </c>
      <c r="BF256" s="221">
        <f>IF(N256="snížená",J256,0)</f>
        <v>0</v>
      </c>
      <c r="BG256" s="221">
        <f>IF(N256="zákl. přenesená",J256,0)</f>
        <v>0</v>
      </c>
      <c r="BH256" s="221">
        <f>IF(N256="sníž. přenesená",J256,0)</f>
        <v>0</v>
      </c>
      <c r="BI256" s="221">
        <f>IF(N256="nulová",J256,0)</f>
        <v>0</v>
      </c>
      <c r="BJ256" s="20" t="s">
        <v>86</v>
      </c>
      <c r="BK256" s="221">
        <f>ROUND(I256*H256,2)</f>
        <v>0</v>
      </c>
      <c r="BL256" s="20" t="s">
        <v>158</v>
      </c>
      <c r="BM256" s="220" t="s">
        <v>397</v>
      </c>
    </row>
    <row r="257" s="13" customFormat="1">
      <c r="A257" s="13"/>
      <c r="B257" s="227"/>
      <c r="C257" s="228"/>
      <c r="D257" s="229" t="s">
        <v>166</v>
      </c>
      <c r="E257" s="230" t="s">
        <v>32</v>
      </c>
      <c r="F257" s="231" t="s">
        <v>393</v>
      </c>
      <c r="G257" s="228"/>
      <c r="H257" s="232">
        <v>45.700000000000003</v>
      </c>
      <c r="I257" s="233"/>
      <c r="J257" s="228"/>
      <c r="K257" s="228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166</v>
      </c>
      <c r="AU257" s="238" t="s">
        <v>88</v>
      </c>
      <c r="AV257" s="13" t="s">
        <v>88</v>
      </c>
      <c r="AW257" s="13" t="s">
        <v>39</v>
      </c>
      <c r="AX257" s="13" t="s">
        <v>78</v>
      </c>
      <c r="AY257" s="238" t="s">
        <v>152</v>
      </c>
    </row>
    <row r="258" s="15" customFormat="1">
      <c r="A258" s="15"/>
      <c r="B258" s="249"/>
      <c r="C258" s="250"/>
      <c r="D258" s="229" t="s">
        <v>166</v>
      </c>
      <c r="E258" s="251" t="s">
        <v>32</v>
      </c>
      <c r="F258" s="252" t="s">
        <v>178</v>
      </c>
      <c r="G258" s="250"/>
      <c r="H258" s="253">
        <v>45.700000000000003</v>
      </c>
      <c r="I258" s="254"/>
      <c r="J258" s="250"/>
      <c r="K258" s="250"/>
      <c r="L258" s="255"/>
      <c r="M258" s="256"/>
      <c r="N258" s="257"/>
      <c r="O258" s="257"/>
      <c r="P258" s="257"/>
      <c r="Q258" s="257"/>
      <c r="R258" s="257"/>
      <c r="S258" s="257"/>
      <c r="T258" s="258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9" t="s">
        <v>166</v>
      </c>
      <c r="AU258" s="259" t="s">
        <v>88</v>
      </c>
      <c r="AV258" s="15" t="s">
        <v>158</v>
      </c>
      <c r="AW258" s="15" t="s">
        <v>39</v>
      </c>
      <c r="AX258" s="15" t="s">
        <v>86</v>
      </c>
      <c r="AY258" s="259" t="s">
        <v>152</v>
      </c>
    </row>
    <row r="259" s="13" customFormat="1">
      <c r="A259" s="13"/>
      <c r="B259" s="227"/>
      <c r="C259" s="228"/>
      <c r="D259" s="229" t="s">
        <v>166</v>
      </c>
      <c r="E259" s="228"/>
      <c r="F259" s="231" t="s">
        <v>398</v>
      </c>
      <c r="G259" s="228"/>
      <c r="H259" s="232">
        <v>47.070999999999998</v>
      </c>
      <c r="I259" s="233"/>
      <c r="J259" s="228"/>
      <c r="K259" s="228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166</v>
      </c>
      <c r="AU259" s="238" t="s">
        <v>88</v>
      </c>
      <c r="AV259" s="13" t="s">
        <v>88</v>
      </c>
      <c r="AW259" s="13" t="s">
        <v>4</v>
      </c>
      <c r="AX259" s="13" t="s">
        <v>86</v>
      </c>
      <c r="AY259" s="238" t="s">
        <v>152</v>
      </c>
    </row>
    <row r="260" s="2" customFormat="1" ht="24.15" customHeight="1">
      <c r="A260" s="42"/>
      <c r="B260" s="43"/>
      <c r="C260" s="260" t="s">
        <v>399</v>
      </c>
      <c r="D260" s="260" t="s">
        <v>283</v>
      </c>
      <c r="E260" s="261" t="s">
        <v>400</v>
      </c>
      <c r="F260" s="262" t="s">
        <v>401</v>
      </c>
      <c r="G260" s="263" t="s">
        <v>104</v>
      </c>
      <c r="H260" s="264">
        <v>937</v>
      </c>
      <c r="I260" s="265"/>
      <c r="J260" s="266">
        <f>ROUND(I260*H260,2)</f>
        <v>0</v>
      </c>
      <c r="K260" s="262" t="s">
        <v>157</v>
      </c>
      <c r="L260" s="267"/>
      <c r="M260" s="268" t="s">
        <v>32</v>
      </c>
      <c r="N260" s="269" t="s">
        <v>49</v>
      </c>
      <c r="O260" s="88"/>
      <c r="P260" s="218">
        <f>O260*H260</f>
        <v>0</v>
      </c>
      <c r="Q260" s="218">
        <v>0.13200000000000001</v>
      </c>
      <c r="R260" s="218">
        <f>Q260*H260</f>
        <v>123.68400000000001</v>
      </c>
      <c r="S260" s="218">
        <v>0</v>
      </c>
      <c r="T260" s="219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20" t="s">
        <v>197</v>
      </c>
      <c r="AT260" s="220" t="s">
        <v>283</v>
      </c>
      <c r="AU260" s="220" t="s">
        <v>88</v>
      </c>
      <c r="AY260" s="20" t="s">
        <v>152</v>
      </c>
      <c r="BE260" s="221">
        <f>IF(N260="základní",J260,0)</f>
        <v>0</v>
      </c>
      <c r="BF260" s="221">
        <f>IF(N260="snížená",J260,0)</f>
        <v>0</v>
      </c>
      <c r="BG260" s="221">
        <f>IF(N260="zákl. přenesená",J260,0)</f>
        <v>0</v>
      </c>
      <c r="BH260" s="221">
        <f>IF(N260="sníž. přenesená",J260,0)</f>
        <v>0</v>
      </c>
      <c r="BI260" s="221">
        <f>IF(N260="nulová",J260,0)</f>
        <v>0</v>
      </c>
      <c r="BJ260" s="20" t="s">
        <v>86</v>
      </c>
      <c r="BK260" s="221">
        <f>ROUND(I260*H260,2)</f>
        <v>0</v>
      </c>
      <c r="BL260" s="20" t="s">
        <v>158</v>
      </c>
      <c r="BM260" s="220" t="s">
        <v>402</v>
      </c>
    </row>
    <row r="261" s="13" customFormat="1">
      <c r="A261" s="13"/>
      <c r="B261" s="227"/>
      <c r="C261" s="228"/>
      <c r="D261" s="229" t="s">
        <v>166</v>
      </c>
      <c r="E261" s="230" t="s">
        <v>32</v>
      </c>
      <c r="F261" s="231" t="s">
        <v>392</v>
      </c>
      <c r="G261" s="228"/>
      <c r="H261" s="232">
        <v>937</v>
      </c>
      <c r="I261" s="233"/>
      <c r="J261" s="228"/>
      <c r="K261" s="228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166</v>
      </c>
      <c r="AU261" s="238" t="s">
        <v>88</v>
      </c>
      <c r="AV261" s="13" t="s">
        <v>88</v>
      </c>
      <c r="AW261" s="13" t="s">
        <v>39</v>
      </c>
      <c r="AX261" s="13" t="s">
        <v>78</v>
      </c>
      <c r="AY261" s="238" t="s">
        <v>152</v>
      </c>
    </row>
    <row r="262" s="15" customFormat="1">
      <c r="A262" s="15"/>
      <c r="B262" s="249"/>
      <c r="C262" s="250"/>
      <c r="D262" s="229" t="s">
        <v>166</v>
      </c>
      <c r="E262" s="251" t="s">
        <v>32</v>
      </c>
      <c r="F262" s="252" t="s">
        <v>178</v>
      </c>
      <c r="G262" s="250"/>
      <c r="H262" s="253">
        <v>937</v>
      </c>
      <c r="I262" s="254"/>
      <c r="J262" s="250"/>
      <c r="K262" s="250"/>
      <c r="L262" s="255"/>
      <c r="M262" s="256"/>
      <c r="N262" s="257"/>
      <c r="O262" s="257"/>
      <c r="P262" s="257"/>
      <c r="Q262" s="257"/>
      <c r="R262" s="257"/>
      <c r="S262" s="257"/>
      <c r="T262" s="258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9" t="s">
        <v>166</v>
      </c>
      <c r="AU262" s="259" t="s">
        <v>88</v>
      </c>
      <c r="AV262" s="15" t="s">
        <v>158</v>
      </c>
      <c r="AW262" s="15" t="s">
        <v>39</v>
      </c>
      <c r="AX262" s="15" t="s">
        <v>86</v>
      </c>
      <c r="AY262" s="259" t="s">
        <v>152</v>
      </c>
    </row>
    <row r="263" s="2" customFormat="1" ht="78" customHeight="1">
      <c r="A263" s="42"/>
      <c r="B263" s="43"/>
      <c r="C263" s="209" t="s">
        <v>403</v>
      </c>
      <c r="D263" s="209" t="s">
        <v>154</v>
      </c>
      <c r="E263" s="210" t="s">
        <v>404</v>
      </c>
      <c r="F263" s="211" t="s">
        <v>405</v>
      </c>
      <c r="G263" s="212" t="s">
        <v>104</v>
      </c>
      <c r="H263" s="213">
        <v>123.09999999999999</v>
      </c>
      <c r="I263" s="214"/>
      <c r="J263" s="215">
        <f>ROUND(I263*H263,2)</f>
        <v>0</v>
      </c>
      <c r="K263" s="211" t="s">
        <v>157</v>
      </c>
      <c r="L263" s="48"/>
      <c r="M263" s="216" t="s">
        <v>32</v>
      </c>
      <c r="N263" s="217" t="s">
        <v>49</v>
      </c>
      <c r="O263" s="88"/>
      <c r="P263" s="218">
        <f>O263*H263</f>
        <v>0</v>
      </c>
      <c r="Q263" s="218">
        <v>0.11162</v>
      </c>
      <c r="R263" s="218">
        <f>Q263*H263</f>
        <v>13.740421999999999</v>
      </c>
      <c r="S263" s="218">
        <v>0</v>
      </c>
      <c r="T263" s="219">
        <f>S263*H263</f>
        <v>0</v>
      </c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R263" s="220" t="s">
        <v>158</v>
      </c>
      <c r="AT263" s="220" t="s">
        <v>154</v>
      </c>
      <c r="AU263" s="220" t="s">
        <v>88</v>
      </c>
      <c r="AY263" s="20" t="s">
        <v>152</v>
      </c>
      <c r="BE263" s="221">
        <f>IF(N263="základní",J263,0)</f>
        <v>0</v>
      </c>
      <c r="BF263" s="221">
        <f>IF(N263="snížená",J263,0)</f>
        <v>0</v>
      </c>
      <c r="BG263" s="221">
        <f>IF(N263="zákl. přenesená",J263,0)</f>
        <v>0</v>
      </c>
      <c r="BH263" s="221">
        <f>IF(N263="sníž. přenesená",J263,0)</f>
        <v>0</v>
      </c>
      <c r="BI263" s="221">
        <f>IF(N263="nulová",J263,0)</f>
        <v>0</v>
      </c>
      <c r="BJ263" s="20" t="s">
        <v>86</v>
      </c>
      <c r="BK263" s="221">
        <f>ROUND(I263*H263,2)</f>
        <v>0</v>
      </c>
      <c r="BL263" s="20" t="s">
        <v>158</v>
      </c>
      <c r="BM263" s="220" t="s">
        <v>406</v>
      </c>
    </row>
    <row r="264" s="2" customFormat="1">
      <c r="A264" s="42"/>
      <c r="B264" s="43"/>
      <c r="C264" s="44"/>
      <c r="D264" s="222" t="s">
        <v>160</v>
      </c>
      <c r="E264" s="44"/>
      <c r="F264" s="223" t="s">
        <v>407</v>
      </c>
      <c r="G264" s="44"/>
      <c r="H264" s="44"/>
      <c r="I264" s="224"/>
      <c r="J264" s="44"/>
      <c r="K264" s="44"/>
      <c r="L264" s="48"/>
      <c r="M264" s="225"/>
      <c r="N264" s="226"/>
      <c r="O264" s="88"/>
      <c r="P264" s="88"/>
      <c r="Q264" s="88"/>
      <c r="R264" s="88"/>
      <c r="S264" s="88"/>
      <c r="T264" s="89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T264" s="20" t="s">
        <v>160</v>
      </c>
      <c r="AU264" s="20" t="s">
        <v>88</v>
      </c>
    </row>
    <row r="265" s="13" customFormat="1">
      <c r="A265" s="13"/>
      <c r="B265" s="227"/>
      <c r="C265" s="228"/>
      <c r="D265" s="229" t="s">
        <v>166</v>
      </c>
      <c r="E265" s="230" t="s">
        <v>32</v>
      </c>
      <c r="F265" s="231" t="s">
        <v>408</v>
      </c>
      <c r="G265" s="228"/>
      <c r="H265" s="232">
        <v>27.100000000000001</v>
      </c>
      <c r="I265" s="233"/>
      <c r="J265" s="228"/>
      <c r="K265" s="228"/>
      <c r="L265" s="234"/>
      <c r="M265" s="235"/>
      <c r="N265" s="236"/>
      <c r="O265" s="236"/>
      <c r="P265" s="236"/>
      <c r="Q265" s="236"/>
      <c r="R265" s="236"/>
      <c r="S265" s="236"/>
      <c r="T265" s="23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8" t="s">
        <v>166</v>
      </c>
      <c r="AU265" s="238" t="s">
        <v>88</v>
      </c>
      <c r="AV265" s="13" t="s">
        <v>88</v>
      </c>
      <c r="AW265" s="13" t="s">
        <v>39</v>
      </c>
      <c r="AX265" s="13" t="s">
        <v>78</v>
      </c>
      <c r="AY265" s="238" t="s">
        <v>152</v>
      </c>
    </row>
    <row r="266" s="13" customFormat="1">
      <c r="A266" s="13"/>
      <c r="B266" s="227"/>
      <c r="C266" s="228"/>
      <c r="D266" s="229" t="s">
        <v>166</v>
      </c>
      <c r="E266" s="230" t="s">
        <v>32</v>
      </c>
      <c r="F266" s="231" t="s">
        <v>409</v>
      </c>
      <c r="G266" s="228"/>
      <c r="H266" s="232">
        <v>8</v>
      </c>
      <c r="I266" s="233"/>
      <c r="J266" s="228"/>
      <c r="K266" s="228"/>
      <c r="L266" s="234"/>
      <c r="M266" s="235"/>
      <c r="N266" s="236"/>
      <c r="O266" s="236"/>
      <c r="P266" s="236"/>
      <c r="Q266" s="236"/>
      <c r="R266" s="236"/>
      <c r="S266" s="236"/>
      <c r="T266" s="23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8" t="s">
        <v>166</v>
      </c>
      <c r="AU266" s="238" t="s">
        <v>88</v>
      </c>
      <c r="AV266" s="13" t="s">
        <v>88</v>
      </c>
      <c r="AW266" s="13" t="s">
        <v>39</v>
      </c>
      <c r="AX266" s="13" t="s">
        <v>78</v>
      </c>
      <c r="AY266" s="238" t="s">
        <v>152</v>
      </c>
    </row>
    <row r="267" s="13" customFormat="1">
      <c r="A267" s="13"/>
      <c r="B267" s="227"/>
      <c r="C267" s="228"/>
      <c r="D267" s="229" t="s">
        <v>166</v>
      </c>
      <c r="E267" s="230" t="s">
        <v>32</v>
      </c>
      <c r="F267" s="231" t="s">
        <v>410</v>
      </c>
      <c r="G267" s="228"/>
      <c r="H267" s="232">
        <v>88</v>
      </c>
      <c r="I267" s="233"/>
      <c r="J267" s="228"/>
      <c r="K267" s="228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166</v>
      </c>
      <c r="AU267" s="238" t="s">
        <v>88</v>
      </c>
      <c r="AV267" s="13" t="s">
        <v>88</v>
      </c>
      <c r="AW267" s="13" t="s">
        <v>39</v>
      </c>
      <c r="AX267" s="13" t="s">
        <v>78</v>
      </c>
      <c r="AY267" s="238" t="s">
        <v>152</v>
      </c>
    </row>
    <row r="268" s="15" customFormat="1">
      <c r="A268" s="15"/>
      <c r="B268" s="249"/>
      <c r="C268" s="250"/>
      <c r="D268" s="229" t="s">
        <v>166</v>
      </c>
      <c r="E268" s="251" t="s">
        <v>32</v>
      </c>
      <c r="F268" s="252" t="s">
        <v>178</v>
      </c>
      <c r="G268" s="250"/>
      <c r="H268" s="253">
        <v>123.09999999999999</v>
      </c>
      <c r="I268" s="254"/>
      <c r="J268" s="250"/>
      <c r="K268" s="250"/>
      <c r="L268" s="255"/>
      <c r="M268" s="256"/>
      <c r="N268" s="257"/>
      <c r="O268" s="257"/>
      <c r="P268" s="257"/>
      <c r="Q268" s="257"/>
      <c r="R268" s="257"/>
      <c r="S268" s="257"/>
      <c r="T268" s="25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9" t="s">
        <v>166</v>
      </c>
      <c r="AU268" s="259" t="s">
        <v>88</v>
      </c>
      <c r="AV268" s="15" t="s">
        <v>158</v>
      </c>
      <c r="AW268" s="15" t="s">
        <v>39</v>
      </c>
      <c r="AX268" s="15" t="s">
        <v>86</v>
      </c>
      <c r="AY268" s="259" t="s">
        <v>152</v>
      </c>
    </row>
    <row r="269" s="2" customFormat="1" ht="24.15" customHeight="1">
      <c r="A269" s="42"/>
      <c r="B269" s="43"/>
      <c r="C269" s="260" t="s">
        <v>411</v>
      </c>
      <c r="D269" s="260" t="s">
        <v>283</v>
      </c>
      <c r="E269" s="261" t="s">
        <v>412</v>
      </c>
      <c r="F269" s="262" t="s">
        <v>413</v>
      </c>
      <c r="G269" s="263" t="s">
        <v>104</v>
      </c>
      <c r="H269" s="264">
        <v>27.913</v>
      </c>
      <c r="I269" s="265"/>
      <c r="J269" s="266">
        <f>ROUND(I269*H269,2)</f>
        <v>0</v>
      </c>
      <c r="K269" s="262" t="s">
        <v>157</v>
      </c>
      <c r="L269" s="267"/>
      <c r="M269" s="268" t="s">
        <v>32</v>
      </c>
      <c r="N269" s="269" t="s">
        <v>49</v>
      </c>
      <c r="O269" s="88"/>
      <c r="P269" s="218">
        <f>O269*H269</f>
        <v>0</v>
      </c>
      <c r="Q269" s="218">
        <v>0.17599999999999999</v>
      </c>
      <c r="R269" s="218">
        <f>Q269*H269</f>
        <v>4.9126880000000002</v>
      </c>
      <c r="S269" s="218">
        <v>0</v>
      </c>
      <c r="T269" s="219">
        <f>S269*H269</f>
        <v>0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R269" s="220" t="s">
        <v>197</v>
      </c>
      <c r="AT269" s="220" t="s">
        <v>283</v>
      </c>
      <c r="AU269" s="220" t="s">
        <v>88</v>
      </c>
      <c r="AY269" s="20" t="s">
        <v>152</v>
      </c>
      <c r="BE269" s="221">
        <f>IF(N269="základní",J269,0)</f>
        <v>0</v>
      </c>
      <c r="BF269" s="221">
        <f>IF(N269="snížená",J269,0)</f>
        <v>0</v>
      </c>
      <c r="BG269" s="221">
        <f>IF(N269="zákl. přenesená",J269,0)</f>
        <v>0</v>
      </c>
      <c r="BH269" s="221">
        <f>IF(N269="sníž. přenesená",J269,0)</f>
        <v>0</v>
      </c>
      <c r="BI269" s="221">
        <f>IF(N269="nulová",J269,0)</f>
        <v>0</v>
      </c>
      <c r="BJ269" s="20" t="s">
        <v>86</v>
      </c>
      <c r="BK269" s="221">
        <f>ROUND(I269*H269,2)</f>
        <v>0</v>
      </c>
      <c r="BL269" s="20" t="s">
        <v>158</v>
      </c>
      <c r="BM269" s="220" t="s">
        <v>414</v>
      </c>
    </row>
    <row r="270" s="13" customFormat="1">
      <c r="A270" s="13"/>
      <c r="B270" s="227"/>
      <c r="C270" s="228"/>
      <c r="D270" s="229" t="s">
        <v>166</v>
      </c>
      <c r="E270" s="230" t="s">
        <v>32</v>
      </c>
      <c r="F270" s="231" t="s">
        <v>408</v>
      </c>
      <c r="G270" s="228"/>
      <c r="H270" s="232">
        <v>27.100000000000001</v>
      </c>
      <c r="I270" s="233"/>
      <c r="J270" s="228"/>
      <c r="K270" s="228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166</v>
      </c>
      <c r="AU270" s="238" t="s">
        <v>88</v>
      </c>
      <c r="AV270" s="13" t="s">
        <v>88</v>
      </c>
      <c r="AW270" s="13" t="s">
        <v>39</v>
      </c>
      <c r="AX270" s="13" t="s">
        <v>78</v>
      </c>
      <c r="AY270" s="238" t="s">
        <v>152</v>
      </c>
    </row>
    <row r="271" s="15" customFormat="1">
      <c r="A271" s="15"/>
      <c r="B271" s="249"/>
      <c r="C271" s="250"/>
      <c r="D271" s="229" t="s">
        <v>166</v>
      </c>
      <c r="E271" s="251" t="s">
        <v>32</v>
      </c>
      <c r="F271" s="252" t="s">
        <v>178</v>
      </c>
      <c r="G271" s="250"/>
      <c r="H271" s="253">
        <v>27.100000000000001</v>
      </c>
      <c r="I271" s="254"/>
      <c r="J271" s="250"/>
      <c r="K271" s="250"/>
      <c r="L271" s="255"/>
      <c r="M271" s="256"/>
      <c r="N271" s="257"/>
      <c r="O271" s="257"/>
      <c r="P271" s="257"/>
      <c r="Q271" s="257"/>
      <c r="R271" s="257"/>
      <c r="S271" s="257"/>
      <c r="T271" s="25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9" t="s">
        <v>166</v>
      </c>
      <c r="AU271" s="259" t="s">
        <v>88</v>
      </c>
      <c r="AV271" s="15" t="s">
        <v>158</v>
      </c>
      <c r="AW271" s="15" t="s">
        <v>39</v>
      </c>
      <c r="AX271" s="15" t="s">
        <v>86</v>
      </c>
      <c r="AY271" s="259" t="s">
        <v>152</v>
      </c>
    </row>
    <row r="272" s="13" customFormat="1">
      <c r="A272" s="13"/>
      <c r="B272" s="227"/>
      <c r="C272" s="228"/>
      <c r="D272" s="229" t="s">
        <v>166</v>
      </c>
      <c r="E272" s="228"/>
      <c r="F272" s="231" t="s">
        <v>415</v>
      </c>
      <c r="G272" s="228"/>
      <c r="H272" s="232">
        <v>27.913</v>
      </c>
      <c r="I272" s="233"/>
      <c r="J272" s="228"/>
      <c r="K272" s="228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166</v>
      </c>
      <c r="AU272" s="238" t="s">
        <v>88</v>
      </c>
      <c r="AV272" s="13" t="s">
        <v>88</v>
      </c>
      <c r="AW272" s="13" t="s">
        <v>4</v>
      </c>
      <c r="AX272" s="13" t="s">
        <v>86</v>
      </c>
      <c r="AY272" s="238" t="s">
        <v>152</v>
      </c>
    </row>
    <row r="273" s="2" customFormat="1" ht="24.15" customHeight="1">
      <c r="A273" s="42"/>
      <c r="B273" s="43"/>
      <c r="C273" s="260" t="s">
        <v>416</v>
      </c>
      <c r="D273" s="260" t="s">
        <v>283</v>
      </c>
      <c r="E273" s="261" t="s">
        <v>417</v>
      </c>
      <c r="F273" s="262" t="s">
        <v>418</v>
      </c>
      <c r="G273" s="263" t="s">
        <v>104</v>
      </c>
      <c r="H273" s="264">
        <v>90.640000000000001</v>
      </c>
      <c r="I273" s="265"/>
      <c r="J273" s="266">
        <f>ROUND(I273*H273,2)</f>
        <v>0</v>
      </c>
      <c r="K273" s="262" t="s">
        <v>157</v>
      </c>
      <c r="L273" s="267"/>
      <c r="M273" s="268" t="s">
        <v>32</v>
      </c>
      <c r="N273" s="269" t="s">
        <v>49</v>
      </c>
      <c r="O273" s="88"/>
      <c r="P273" s="218">
        <f>O273*H273</f>
        <v>0</v>
      </c>
      <c r="Q273" s="218">
        <v>0.17599999999999999</v>
      </c>
      <c r="R273" s="218">
        <f>Q273*H273</f>
        <v>15.952639999999999</v>
      </c>
      <c r="S273" s="218">
        <v>0</v>
      </c>
      <c r="T273" s="219">
        <f>S273*H273</f>
        <v>0</v>
      </c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R273" s="220" t="s">
        <v>197</v>
      </c>
      <c r="AT273" s="220" t="s">
        <v>283</v>
      </c>
      <c r="AU273" s="220" t="s">
        <v>88</v>
      </c>
      <c r="AY273" s="20" t="s">
        <v>152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20" t="s">
        <v>86</v>
      </c>
      <c r="BK273" s="221">
        <f>ROUND(I273*H273,2)</f>
        <v>0</v>
      </c>
      <c r="BL273" s="20" t="s">
        <v>158</v>
      </c>
      <c r="BM273" s="220" t="s">
        <v>419</v>
      </c>
    </row>
    <row r="274" s="13" customFormat="1">
      <c r="A274" s="13"/>
      <c r="B274" s="227"/>
      <c r="C274" s="228"/>
      <c r="D274" s="229" t="s">
        <v>166</v>
      </c>
      <c r="E274" s="230" t="s">
        <v>32</v>
      </c>
      <c r="F274" s="231" t="s">
        <v>410</v>
      </c>
      <c r="G274" s="228"/>
      <c r="H274" s="232">
        <v>88</v>
      </c>
      <c r="I274" s="233"/>
      <c r="J274" s="228"/>
      <c r="K274" s="228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166</v>
      </c>
      <c r="AU274" s="238" t="s">
        <v>88</v>
      </c>
      <c r="AV274" s="13" t="s">
        <v>88</v>
      </c>
      <c r="AW274" s="13" t="s">
        <v>39</v>
      </c>
      <c r="AX274" s="13" t="s">
        <v>78</v>
      </c>
      <c r="AY274" s="238" t="s">
        <v>152</v>
      </c>
    </row>
    <row r="275" s="15" customFormat="1">
      <c r="A275" s="15"/>
      <c r="B275" s="249"/>
      <c r="C275" s="250"/>
      <c r="D275" s="229" t="s">
        <v>166</v>
      </c>
      <c r="E275" s="251" t="s">
        <v>32</v>
      </c>
      <c r="F275" s="252" t="s">
        <v>178</v>
      </c>
      <c r="G275" s="250"/>
      <c r="H275" s="253">
        <v>88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9" t="s">
        <v>166</v>
      </c>
      <c r="AU275" s="259" t="s">
        <v>88</v>
      </c>
      <c r="AV275" s="15" t="s">
        <v>158</v>
      </c>
      <c r="AW275" s="15" t="s">
        <v>39</v>
      </c>
      <c r="AX275" s="15" t="s">
        <v>86</v>
      </c>
      <c r="AY275" s="259" t="s">
        <v>152</v>
      </c>
    </row>
    <row r="276" s="13" customFormat="1">
      <c r="A276" s="13"/>
      <c r="B276" s="227"/>
      <c r="C276" s="228"/>
      <c r="D276" s="229" t="s">
        <v>166</v>
      </c>
      <c r="E276" s="228"/>
      <c r="F276" s="231" t="s">
        <v>420</v>
      </c>
      <c r="G276" s="228"/>
      <c r="H276" s="232">
        <v>90.640000000000001</v>
      </c>
      <c r="I276" s="233"/>
      <c r="J276" s="228"/>
      <c r="K276" s="228"/>
      <c r="L276" s="234"/>
      <c r="M276" s="235"/>
      <c r="N276" s="236"/>
      <c r="O276" s="236"/>
      <c r="P276" s="236"/>
      <c r="Q276" s="236"/>
      <c r="R276" s="236"/>
      <c r="S276" s="236"/>
      <c r="T276" s="23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8" t="s">
        <v>166</v>
      </c>
      <c r="AU276" s="238" t="s">
        <v>88</v>
      </c>
      <c r="AV276" s="13" t="s">
        <v>88</v>
      </c>
      <c r="AW276" s="13" t="s">
        <v>4</v>
      </c>
      <c r="AX276" s="13" t="s">
        <v>86</v>
      </c>
      <c r="AY276" s="238" t="s">
        <v>152</v>
      </c>
    </row>
    <row r="277" s="2" customFormat="1" ht="24.15" customHeight="1">
      <c r="A277" s="42"/>
      <c r="B277" s="43"/>
      <c r="C277" s="260" t="s">
        <v>421</v>
      </c>
      <c r="D277" s="260" t="s">
        <v>283</v>
      </c>
      <c r="E277" s="261" t="s">
        <v>422</v>
      </c>
      <c r="F277" s="262" t="s">
        <v>423</v>
      </c>
      <c r="G277" s="263" t="s">
        <v>104</v>
      </c>
      <c r="H277" s="264">
        <v>8.2400000000000002</v>
      </c>
      <c r="I277" s="265"/>
      <c r="J277" s="266">
        <f>ROUND(I277*H277,2)</f>
        <v>0</v>
      </c>
      <c r="K277" s="262" t="s">
        <v>157</v>
      </c>
      <c r="L277" s="267"/>
      <c r="M277" s="268" t="s">
        <v>32</v>
      </c>
      <c r="N277" s="269" t="s">
        <v>49</v>
      </c>
      <c r="O277" s="88"/>
      <c r="P277" s="218">
        <f>O277*H277</f>
        <v>0</v>
      </c>
      <c r="Q277" s="218">
        <v>0.17499999999999999</v>
      </c>
      <c r="R277" s="218">
        <f>Q277*H277</f>
        <v>1.442</v>
      </c>
      <c r="S277" s="218">
        <v>0</v>
      </c>
      <c r="T277" s="219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0" t="s">
        <v>197</v>
      </c>
      <c r="AT277" s="220" t="s">
        <v>283</v>
      </c>
      <c r="AU277" s="220" t="s">
        <v>88</v>
      </c>
      <c r="AY277" s="20" t="s">
        <v>152</v>
      </c>
      <c r="BE277" s="221">
        <f>IF(N277="základní",J277,0)</f>
        <v>0</v>
      </c>
      <c r="BF277" s="221">
        <f>IF(N277="snížená",J277,0)</f>
        <v>0</v>
      </c>
      <c r="BG277" s="221">
        <f>IF(N277="zákl. přenesená",J277,0)</f>
        <v>0</v>
      </c>
      <c r="BH277" s="221">
        <f>IF(N277="sníž. přenesená",J277,0)</f>
        <v>0</v>
      </c>
      <c r="BI277" s="221">
        <f>IF(N277="nulová",J277,0)</f>
        <v>0</v>
      </c>
      <c r="BJ277" s="20" t="s">
        <v>86</v>
      </c>
      <c r="BK277" s="221">
        <f>ROUND(I277*H277,2)</f>
        <v>0</v>
      </c>
      <c r="BL277" s="20" t="s">
        <v>158</v>
      </c>
      <c r="BM277" s="220" t="s">
        <v>424</v>
      </c>
    </row>
    <row r="278" s="13" customFormat="1">
      <c r="A278" s="13"/>
      <c r="B278" s="227"/>
      <c r="C278" s="228"/>
      <c r="D278" s="229" t="s">
        <v>166</v>
      </c>
      <c r="E278" s="230" t="s">
        <v>32</v>
      </c>
      <c r="F278" s="231" t="s">
        <v>409</v>
      </c>
      <c r="G278" s="228"/>
      <c r="H278" s="232">
        <v>8</v>
      </c>
      <c r="I278" s="233"/>
      <c r="J278" s="228"/>
      <c r="K278" s="228"/>
      <c r="L278" s="234"/>
      <c r="M278" s="235"/>
      <c r="N278" s="236"/>
      <c r="O278" s="236"/>
      <c r="P278" s="236"/>
      <c r="Q278" s="236"/>
      <c r="R278" s="236"/>
      <c r="S278" s="236"/>
      <c r="T278" s="23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8" t="s">
        <v>166</v>
      </c>
      <c r="AU278" s="238" t="s">
        <v>88</v>
      </c>
      <c r="AV278" s="13" t="s">
        <v>88</v>
      </c>
      <c r="AW278" s="13" t="s">
        <v>39</v>
      </c>
      <c r="AX278" s="13" t="s">
        <v>78</v>
      </c>
      <c r="AY278" s="238" t="s">
        <v>152</v>
      </c>
    </row>
    <row r="279" s="15" customFormat="1">
      <c r="A279" s="15"/>
      <c r="B279" s="249"/>
      <c r="C279" s="250"/>
      <c r="D279" s="229" t="s">
        <v>166</v>
      </c>
      <c r="E279" s="251" t="s">
        <v>32</v>
      </c>
      <c r="F279" s="252" t="s">
        <v>178</v>
      </c>
      <c r="G279" s="250"/>
      <c r="H279" s="253">
        <v>8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9" t="s">
        <v>166</v>
      </c>
      <c r="AU279" s="259" t="s">
        <v>88</v>
      </c>
      <c r="AV279" s="15" t="s">
        <v>158</v>
      </c>
      <c r="AW279" s="15" t="s">
        <v>39</v>
      </c>
      <c r="AX279" s="15" t="s">
        <v>86</v>
      </c>
      <c r="AY279" s="259" t="s">
        <v>152</v>
      </c>
    </row>
    <row r="280" s="13" customFormat="1">
      <c r="A280" s="13"/>
      <c r="B280" s="227"/>
      <c r="C280" s="228"/>
      <c r="D280" s="229" t="s">
        <v>166</v>
      </c>
      <c r="E280" s="228"/>
      <c r="F280" s="231" t="s">
        <v>425</v>
      </c>
      <c r="G280" s="228"/>
      <c r="H280" s="232">
        <v>8.2400000000000002</v>
      </c>
      <c r="I280" s="233"/>
      <c r="J280" s="228"/>
      <c r="K280" s="228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166</v>
      </c>
      <c r="AU280" s="238" t="s">
        <v>88</v>
      </c>
      <c r="AV280" s="13" t="s">
        <v>88</v>
      </c>
      <c r="AW280" s="13" t="s">
        <v>4</v>
      </c>
      <c r="AX280" s="13" t="s">
        <v>86</v>
      </c>
      <c r="AY280" s="238" t="s">
        <v>152</v>
      </c>
    </row>
    <row r="281" s="2" customFormat="1" ht="76.35" customHeight="1">
      <c r="A281" s="42"/>
      <c r="B281" s="43"/>
      <c r="C281" s="209" t="s">
        <v>426</v>
      </c>
      <c r="D281" s="209" t="s">
        <v>154</v>
      </c>
      <c r="E281" s="210" t="s">
        <v>427</v>
      </c>
      <c r="F281" s="211" t="s">
        <v>428</v>
      </c>
      <c r="G281" s="212" t="s">
        <v>104</v>
      </c>
      <c r="H281" s="213">
        <v>1075.5</v>
      </c>
      <c r="I281" s="214"/>
      <c r="J281" s="215">
        <f>ROUND(I281*H281,2)</f>
        <v>0</v>
      </c>
      <c r="K281" s="211" t="s">
        <v>157</v>
      </c>
      <c r="L281" s="48"/>
      <c r="M281" s="216" t="s">
        <v>32</v>
      </c>
      <c r="N281" s="217" t="s">
        <v>49</v>
      </c>
      <c r="O281" s="88"/>
      <c r="P281" s="218">
        <f>O281*H281</f>
        <v>0</v>
      </c>
      <c r="Q281" s="218">
        <v>0.098000000000000004</v>
      </c>
      <c r="R281" s="218">
        <f>Q281*H281</f>
        <v>105.399</v>
      </c>
      <c r="S281" s="218">
        <v>0</v>
      </c>
      <c r="T281" s="219">
        <f>S281*H281</f>
        <v>0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R281" s="220" t="s">
        <v>158</v>
      </c>
      <c r="AT281" s="220" t="s">
        <v>154</v>
      </c>
      <c r="AU281" s="220" t="s">
        <v>88</v>
      </c>
      <c r="AY281" s="20" t="s">
        <v>152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20" t="s">
        <v>86</v>
      </c>
      <c r="BK281" s="221">
        <f>ROUND(I281*H281,2)</f>
        <v>0</v>
      </c>
      <c r="BL281" s="20" t="s">
        <v>158</v>
      </c>
      <c r="BM281" s="220" t="s">
        <v>429</v>
      </c>
    </row>
    <row r="282" s="2" customFormat="1">
      <c r="A282" s="42"/>
      <c r="B282" s="43"/>
      <c r="C282" s="44"/>
      <c r="D282" s="222" t="s">
        <v>160</v>
      </c>
      <c r="E282" s="44"/>
      <c r="F282" s="223" t="s">
        <v>430</v>
      </c>
      <c r="G282" s="44"/>
      <c r="H282" s="44"/>
      <c r="I282" s="224"/>
      <c r="J282" s="44"/>
      <c r="K282" s="44"/>
      <c r="L282" s="48"/>
      <c r="M282" s="225"/>
      <c r="N282" s="226"/>
      <c r="O282" s="88"/>
      <c r="P282" s="88"/>
      <c r="Q282" s="88"/>
      <c r="R282" s="88"/>
      <c r="S282" s="88"/>
      <c r="T282" s="89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T282" s="20" t="s">
        <v>160</v>
      </c>
      <c r="AU282" s="20" t="s">
        <v>88</v>
      </c>
    </row>
    <row r="283" s="13" customFormat="1">
      <c r="A283" s="13"/>
      <c r="B283" s="227"/>
      <c r="C283" s="228"/>
      <c r="D283" s="229" t="s">
        <v>166</v>
      </c>
      <c r="E283" s="230" t="s">
        <v>32</v>
      </c>
      <c r="F283" s="231" t="s">
        <v>111</v>
      </c>
      <c r="G283" s="228"/>
      <c r="H283" s="232">
        <v>1075.5</v>
      </c>
      <c r="I283" s="233"/>
      <c r="J283" s="228"/>
      <c r="K283" s="228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166</v>
      </c>
      <c r="AU283" s="238" t="s">
        <v>88</v>
      </c>
      <c r="AV283" s="13" t="s">
        <v>88</v>
      </c>
      <c r="AW283" s="13" t="s">
        <v>39</v>
      </c>
      <c r="AX283" s="13" t="s">
        <v>86</v>
      </c>
      <c r="AY283" s="238" t="s">
        <v>152</v>
      </c>
    </row>
    <row r="284" s="2" customFormat="1" ht="24.15" customHeight="1">
      <c r="A284" s="42"/>
      <c r="B284" s="43"/>
      <c r="C284" s="260" t="s">
        <v>431</v>
      </c>
      <c r="D284" s="260" t="s">
        <v>283</v>
      </c>
      <c r="E284" s="261" t="s">
        <v>432</v>
      </c>
      <c r="F284" s="262" t="s">
        <v>433</v>
      </c>
      <c r="G284" s="263" t="s">
        <v>104</v>
      </c>
      <c r="H284" s="264">
        <v>1107.7650000000001</v>
      </c>
      <c r="I284" s="265"/>
      <c r="J284" s="266">
        <f>ROUND(I284*H284,2)</f>
        <v>0</v>
      </c>
      <c r="K284" s="262" t="s">
        <v>157</v>
      </c>
      <c r="L284" s="267"/>
      <c r="M284" s="268" t="s">
        <v>32</v>
      </c>
      <c r="N284" s="269" t="s">
        <v>49</v>
      </c>
      <c r="O284" s="88"/>
      <c r="P284" s="218">
        <f>O284*H284</f>
        <v>0</v>
      </c>
      <c r="Q284" s="218">
        <v>0.13600000000000001</v>
      </c>
      <c r="R284" s="218">
        <f>Q284*H284</f>
        <v>150.65604000000002</v>
      </c>
      <c r="S284" s="218">
        <v>0</v>
      </c>
      <c r="T284" s="219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0" t="s">
        <v>197</v>
      </c>
      <c r="AT284" s="220" t="s">
        <v>283</v>
      </c>
      <c r="AU284" s="220" t="s">
        <v>88</v>
      </c>
      <c r="AY284" s="20" t="s">
        <v>152</v>
      </c>
      <c r="BE284" s="221">
        <f>IF(N284="základní",J284,0)</f>
        <v>0</v>
      </c>
      <c r="BF284" s="221">
        <f>IF(N284="snížená",J284,0)</f>
        <v>0</v>
      </c>
      <c r="BG284" s="221">
        <f>IF(N284="zákl. přenesená",J284,0)</f>
        <v>0</v>
      </c>
      <c r="BH284" s="221">
        <f>IF(N284="sníž. přenesená",J284,0)</f>
        <v>0</v>
      </c>
      <c r="BI284" s="221">
        <f>IF(N284="nulová",J284,0)</f>
        <v>0</v>
      </c>
      <c r="BJ284" s="20" t="s">
        <v>86</v>
      </c>
      <c r="BK284" s="221">
        <f>ROUND(I284*H284,2)</f>
        <v>0</v>
      </c>
      <c r="BL284" s="20" t="s">
        <v>158</v>
      </c>
      <c r="BM284" s="220" t="s">
        <v>434</v>
      </c>
    </row>
    <row r="285" s="13" customFormat="1">
      <c r="A285" s="13"/>
      <c r="B285" s="227"/>
      <c r="C285" s="228"/>
      <c r="D285" s="229" t="s">
        <v>166</v>
      </c>
      <c r="E285" s="228"/>
      <c r="F285" s="231" t="s">
        <v>435</v>
      </c>
      <c r="G285" s="228"/>
      <c r="H285" s="232">
        <v>1107.7650000000001</v>
      </c>
      <c r="I285" s="233"/>
      <c r="J285" s="228"/>
      <c r="K285" s="228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166</v>
      </c>
      <c r="AU285" s="238" t="s">
        <v>88</v>
      </c>
      <c r="AV285" s="13" t="s">
        <v>88</v>
      </c>
      <c r="AW285" s="13" t="s">
        <v>4</v>
      </c>
      <c r="AX285" s="13" t="s">
        <v>86</v>
      </c>
      <c r="AY285" s="238" t="s">
        <v>152</v>
      </c>
    </row>
    <row r="286" s="12" customFormat="1" ht="22.8" customHeight="1">
      <c r="A286" s="12"/>
      <c r="B286" s="193"/>
      <c r="C286" s="194"/>
      <c r="D286" s="195" t="s">
        <v>77</v>
      </c>
      <c r="E286" s="207" t="s">
        <v>197</v>
      </c>
      <c r="F286" s="207" t="s">
        <v>436</v>
      </c>
      <c r="G286" s="194"/>
      <c r="H286" s="194"/>
      <c r="I286" s="197"/>
      <c r="J286" s="208">
        <f>BK286</f>
        <v>0</v>
      </c>
      <c r="K286" s="194"/>
      <c r="L286" s="199"/>
      <c r="M286" s="200"/>
      <c r="N286" s="201"/>
      <c r="O286" s="201"/>
      <c r="P286" s="202">
        <f>SUM(P287:P310)</f>
        <v>0</v>
      </c>
      <c r="Q286" s="201"/>
      <c r="R286" s="202">
        <f>SUM(R287:R310)</f>
        <v>19.2754668</v>
      </c>
      <c r="S286" s="201"/>
      <c r="T286" s="203">
        <f>SUM(T287:T310)</f>
        <v>7.0190399999999995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4" t="s">
        <v>86</v>
      </c>
      <c r="AT286" s="205" t="s">
        <v>77</v>
      </c>
      <c r="AU286" s="205" t="s">
        <v>86</v>
      </c>
      <c r="AY286" s="204" t="s">
        <v>152</v>
      </c>
      <c r="BK286" s="206">
        <f>SUM(BK287:BK310)</f>
        <v>0</v>
      </c>
    </row>
    <row r="287" s="2" customFormat="1" ht="44.25" customHeight="1">
      <c r="A287" s="42"/>
      <c r="B287" s="43"/>
      <c r="C287" s="209" t="s">
        <v>437</v>
      </c>
      <c r="D287" s="209" t="s">
        <v>154</v>
      </c>
      <c r="E287" s="210" t="s">
        <v>438</v>
      </c>
      <c r="F287" s="211" t="s">
        <v>439</v>
      </c>
      <c r="G287" s="212" t="s">
        <v>218</v>
      </c>
      <c r="H287" s="213">
        <v>24</v>
      </c>
      <c r="I287" s="214"/>
      <c r="J287" s="215">
        <f>ROUND(I287*H287,2)</f>
        <v>0</v>
      </c>
      <c r="K287" s="211" t="s">
        <v>157</v>
      </c>
      <c r="L287" s="48"/>
      <c r="M287" s="216" t="s">
        <v>32</v>
      </c>
      <c r="N287" s="217" t="s">
        <v>49</v>
      </c>
      <c r="O287" s="88"/>
      <c r="P287" s="218">
        <f>O287*H287</f>
        <v>0</v>
      </c>
      <c r="Q287" s="218">
        <v>0.13538</v>
      </c>
      <c r="R287" s="218">
        <f>Q287*H287</f>
        <v>3.24912</v>
      </c>
      <c r="S287" s="218">
        <v>0</v>
      </c>
      <c r="T287" s="219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0" t="s">
        <v>440</v>
      </c>
      <c r="AT287" s="220" t="s">
        <v>154</v>
      </c>
      <c r="AU287" s="220" t="s">
        <v>88</v>
      </c>
      <c r="AY287" s="20" t="s">
        <v>152</v>
      </c>
      <c r="BE287" s="221">
        <f>IF(N287="základní",J287,0)</f>
        <v>0</v>
      </c>
      <c r="BF287" s="221">
        <f>IF(N287="snížená",J287,0)</f>
        <v>0</v>
      </c>
      <c r="BG287" s="221">
        <f>IF(N287="zákl. přenesená",J287,0)</f>
        <v>0</v>
      </c>
      <c r="BH287" s="221">
        <f>IF(N287="sníž. přenesená",J287,0)</f>
        <v>0</v>
      </c>
      <c r="BI287" s="221">
        <f>IF(N287="nulová",J287,0)</f>
        <v>0</v>
      </c>
      <c r="BJ287" s="20" t="s">
        <v>86</v>
      </c>
      <c r="BK287" s="221">
        <f>ROUND(I287*H287,2)</f>
        <v>0</v>
      </c>
      <c r="BL287" s="20" t="s">
        <v>440</v>
      </c>
      <c r="BM287" s="220" t="s">
        <v>441</v>
      </c>
    </row>
    <row r="288" s="2" customFormat="1">
      <c r="A288" s="42"/>
      <c r="B288" s="43"/>
      <c r="C288" s="44"/>
      <c r="D288" s="222" t="s">
        <v>160</v>
      </c>
      <c r="E288" s="44"/>
      <c r="F288" s="223" t="s">
        <v>442</v>
      </c>
      <c r="G288" s="44"/>
      <c r="H288" s="44"/>
      <c r="I288" s="224"/>
      <c r="J288" s="44"/>
      <c r="K288" s="44"/>
      <c r="L288" s="48"/>
      <c r="M288" s="225"/>
      <c r="N288" s="226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160</v>
      </c>
      <c r="AU288" s="20" t="s">
        <v>88</v>
      </c>
    </row>
    <row r="289" s="13" customFormat="1">
      <c r="A289" s="13"/>
      <c r="B289" s="227"/>
      <c r="C289" s="228"/>
      <c r="D289" s="229" t="s">
        <v>166</v>
      </c>
      <c r="E289" s="230" t="s">
        <v>32</v>
      </c>
      <c r="F289" s="231" t="s">
        <v>443</v>
      </c>
      <c r="G289" s="228"/>
      <c r="H289" s="232">
        <v>24</v>
      </c>
      <c r="I289" s="233"/>
      <c r="J289" s="228"/>
      <c r="K289" s="228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166</v>
      </c>
      <c r="AU289" s="238" t="s">
        <v>88</v>
      </c>
      <c r="AV289" s="13" t="s">
        <v>88</v>
      </c>
      <c r="AW289" s="13" t="s">
        <v>39</v>
      </c>
      <c r="AX289" s="13" t="s">
        <v>78</v>
      </c>
      <c r="AY289" s="238" t="s">
        <v>152</v>
      </c>
    </row>
    <row r="290" s="15" customFormat="1">
      <c r="A290" s="15"/>
      <c r="B290" s="249"/>
      <c r="C290" s="250"/>
      <c r="D290" s="229" t="s">
        <v>166</v>
      </c>
      <c r="E290" s="251" t="s">
        <v>32</v>
      </c>
      <c r="F290" s="252" t="s">
        <v>178</v>
      </c>
      <c r="G290" s="250"/>
      <c r="H290" s="253">
        <v>24</v>
      </c>
      <c r="I290" s="254"/>
      <c r="J290" s="250"/>
      <c r="K290" s="250"/>
      <c r="L290" s="255"/>
      <c r="M290" s="256"/>
      <c r="N290" s="257"/>
      <c r="O290" s="257"/>
      <c r="P290" s="257"/>
      <c r="Q290" s="257"/>
      <c r="R290" s="257"/>
      <c r="S290" s="257"/>
      <c r="T290" s="258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9" t="s">
        <v>166</v>
      </c>
      <c r="AU290" s="259" t="s">
        <v>88</v>
      </c>
      <c r="AV290" s="15" t="s">
        <v>158</v>
      </c>
      <c r="AW290" s="15" t="s">
        <v>39</v>
      </c>
      <c r="AX290" s="15" t="s">
        <v>86</v>
      </c>
      <c r="AY290" s="259" t="s">
        <v>152</v>
      </c>
    </row>
    <row r="291" s="2" customFormat="1" ht="24.15" customHeight="1">
      <c r="A291" s="42"/>
      <c r="B291" s="43"/>
      <c r="C291" s="260" t="s">
        <v>444</v>
      </c>
      <c r="D291" s="260" t="s">
        <v>283</v>
      </c>
      <c r="E291" s="261" t="s">
        <v>445</v>
      </c>
      <c r="F291" s="262" t="s">
        <v>446</v>
      </c>
      <c r="G291" s="263" t="s">
        <v>218</v>
      </c>
      <c r="H291" s="264">
        <v>24.719999999999999</v>
      </c>
      <c r="I291" s="265"/>
      <c r="J291" s="266">
        <f>ROUND(I291*H291,2)</f>
        <v>0</v>
      </c>
      <c r="K291" s="262" t="s">
        <v>157</v>
      </c>
      <c r="L291" s="267"/>
      <c r="M291" s="268" t="s">
        <v>32</v>
      </c>
      <c r="N291" s="269" t="s">
        <v>49</v>
      </c>
      <c r="O291" s="88"/>
      <c r="P291" s="218">
        <f>O291*H291</f>
        <v>0</v>
      </c>
      <c r="Q291" s="218">
        <v>0.00068999999999999997</v>
      </c>
      <c r="R291" s="218">
        <f>Q291*H291</f>
        <v>0.017056799999999997</v>
      </c>
      <c r="S291" s="218">
        <v>0</v>
      </c>
      <c r="T291" s="219">
        <f>S291*H291</f>
        <v>0</v>
      </c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R291" s="220" t="s">
        <v>197</v>
      </c>
      <c r="AT291" s="220" t="s">
        <v>283</v>
      </c>
      <c r="AU291" s="220" t="s">
        <v>88</v>
      </c>
      <c r="AY291" s="20" t="s">
        <v>152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20" t="s">
        <v>86</v>
      </c>
      <c r="BK291" s="221">
        <f>ROUND(I291*H291,2)</f>
        <v>0</v>
      </c>
      <c r="BL291" s="20" t="s">
        <v>158</v>
      </c>
      <c r="BM291" s="220" t="s">
        <v>447</v>
      </c>
    </row>
    <row r="292" s="13" customFormat="1">
      <c r="A292" s="13"/>
      <c r="B292" s="227"/>
      <c r="C292" s="228"/>
      <c r="D292" s="229" t="s">
        <v>166</v>
      </c>
      <c r="E292" s="228"/>
      <c r="F292" s="231" t="s">
        <v>448</v>
      </c>
      <c r="G292" s="228"/>
      <c r="H292" s="232">
        <v>24.719999999999999</v>
      </c>
      <c r="I292" s="233"/>
      <c r="J292" s="228"/>
      <c r="K292" s="228"/>
      <c r="L292" s="234"/>
      <c r="M292" s="235"/>
      <c r="N292" s="236"/>
      <c r="O292" s="236"/>
      <c r="P292" s="236"/>
      <c r="Q292" s="236"/>
      <c r="R292" s="236"/>
      <c r="S292" s="236"/>
      <c r="T292" s="23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8" t="s">
        <v>166</v>
      </c>
      <c r="AU292" s="238" t="s">
        <v>88</v>
      </c>
      <c r="AV292" s="13" t="s">
        <v>88</v>
      </c>
      <c r="AW292" s="13" t="s">
        <v>4</v>
      </c>
      <c r="AX292" s="13" t="s">
        <v>86</v>
      </c>
      <c r="AY292" s="238" t="s">
        <v>152</v>
      </c>
    </row>
    <row r="293" s="2" customFormat="1" ht="33" customHeight="1">
      <c r="A293" s="42"/>
      <c r="B293" s="43"/>
      <c r="C293" s="209" t="s">
        <v>449</v>
      </c>
      <c r="D293" s="209" t="s">
        <v>154</v>
      </c>
      <c r="E293" s="210" t="s">
        <v>450</v>
      </c>
      <c r="F293" s="211" t="s">
        <v>451</v>
      </c>
      <c r="G293" s="212" t="s">
        <v>101</v>
      </c>
      <c r="H293" s="213">
        <v>2.0619999999999998</v>
      </c>
      <c r="I293" s="214"/>
      <c r="J293" s="215">
        <f>ROUND(I293*H293,2)</f>
        <v>0</v>
      </c>
      <c r="K293" s="211" t="s">
        <v>157</v>
      </c>
      <c r="L293" s="48"/>
      <c r="M293" s="216" t="s">
        <v>32</v>
      </c>
      <c r="N293" s="217" t="s">
        <v>49</v>
      </c>
      <c r="O293" s="88"/>
      <c r="P293" s="218">
        <f>O293*H293</f>
        <v>0</v>
      </c>
      <c r="Q293" s="218">
        <v>0</v>
      </c>
      <c r="R293" s="218">
        <f>Q293*H293</f>
        <v>0</v>
      </c>
      <c r="S293" s="218">
        <v>1.9199999999999999</v>
      </c>
      <c r="T293" s="219">
        <f>S293*H293</f>
        <v>3.9590399999999994</v>
      </c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R293" s="220" t="s">
        <v>158</v>
      </c>
      <c r="AT293" s="220" t="s">
        <v>154</v>
      </c>
      <c r="AU293" s="220" t="s">
        <v>88</v>
      </c>
      <c r="AY293" s="20" t="s">
        <v>152</v>
      </c>
      <c r="BE293" s="221">
        <f>IF(N293="základní",J293,0)</f>
        <v>0</v>
      </c>
      <c r="BF293" s="221">
        <f>IF(N293="snížená",J293,0)</f>
        <v>0</v>
      </c>
      <c r="BG293" s="221">
        <f>IF(N293="zákl. přenesená",J293,0)</f>
        <v>0</v>
      </c>
      <c r="BH293" s="221">
        <f>IF(N293="sníž. přenesená",J293,0)</f>
        <v>0</v>
      </c>
      <c r="BI293" s="221">
        <f>IF(N293="nulová",J293,0)</f>
        <v>0</v>
      </c>
      <c r="BJ293" s="20" t="s">
        <v>86</v>
      </c>
      <c r="BK293" s="221">
        <f>ROUND(I293*H293,2)</f>
        <v>0</v>
      </c>
      <c r="BL293" s="20" t="s">
        <v>158</v>
      </c>
      <c r="BM293" s="220" t="s">
        <v>452</v>
      </c>
    </row>
    <row r="294" s="2" customFormat="1">
      <c r="A294" s="42"/>
      <c r="B294" s="43"/>
      <c r="C294" s="44"/>
      <c r="D294" s="222" t="s">
        <v>160</v>
      </c>
      <c r="E294" s="44"/>
      <c r="F294" s="223" t="s">
        <v>453</v>
      </c>
      <c r="G294" s="44"/>
      <c r="H294" s="44"/>
      <c r="I294" s="224"/>
      <c r="J294" s="44"/>
      <c r="K294" s="44"/>
      <c r="L294" s="48"/>
      <c r="M294" s="225"/>
      <c r="N294" s="226"/>
      <c r="O294" s="88"/>
      <c r="P294" s="88"/>
      <c r="Q294" s="88"/>
      <c r="R294" s="88"/>
      <c r="S294" s="88"/>
      <c r="T294" s="89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T294" s="20" t="s">
        <v>160</v>
      </c>
      <c r="AU294" s="20" t="s">
        <v>88</v>
      </c>
    </row>
    <row r="295" s="14" customFormat="1">
      <c r="A295" s="14"/>
      <c r="B295" s="239"/>
      <c r="C295" s="240"/>
      <c r="D295" s="229" t="s">
        <v>166</v>
      </c>
      <c r="E295" s="241" t="s">
        <v>32</v>
      </c>
      <c r="F295" s="242" t="s">
        <v>454</v>
      </c>
      <c r="G295" s="240"/>
      <c r="H295" s="241" t="s">
        <v>32</v>
      </c>
      <c r="I295" s="243"/>
      <c r="J295" s="240"/>
      <c r="K295" s="240"/>
      <c r="L295" s="244"/>
      <c r="M295" s="245"/>
      <c r="N295" s="246"/>
      <c r="O295" s="246"/>
      <c r="P295" s="246"/>
      <c r="Q295" s="246"/>
      <c r="R295" s="246"/>
      <c r="S295" s="246"/>
      <c r="T295" s="24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8" t="s">
        <v>166</v>
      </c>
      <c r="AU295" s="248" t="s">
        <v>88</v>
      </c>
      <c r="AV295" s="14" t="s">
        <v>86</v>
      </c>
      <c r="AW295" s="14" t="s">
        <v>39</v>
      </c>
      <c r="AX295" s="14" t="s">
        <v>78</v>
      </c>
      <c r="AY295" s="248" t="s">
        <v>152</v>
      </c>
    </row>
    <row r="296" s="13" customFormat="1">
      <c r="A296" s="13"/>
      <c r="B296" s="227"/>
      <c r="C296" s="228"/>
      <c r="D296" s="229" t="s">
        <v>166</v>
      </c>
      <c r="E296" s="230" t="s">
        <v>32</v>
      </c>
      <c r="F296" s="231" t="s">
        <v>455</v>
      </c>
      <c r="G296" s="228"/>
      <c r="H296" s="232">
        <v>2.0619999999999998</v>
      </c>
      <c r="I296" s="233"/>
      <c r="J296" s="228"/>
      <c r="K296" s="228"/>
      <c r="L296" s="234"/>
      <c r="M296" s="235"/>
      <c r="N296" s="236"/>
      <c r="O296" s="236"/>
      <c r="P296" s="236"/>
      <c r="Q296" s="236"/>
      <c r="R296" s="236"/>
      <c r="S296" s="236"/>
      <c r="T296" s="23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8" t="s">
        <v>166</v>
      </c>
      <c r="AU296" s="238" t="s">
        <v>88</v>
      </c>
      <c r="AV296" s="13" t="s">
        <v>88</v>
      </c>
      <c r="AW296" s="13" t="s">
        <v>39</v>
      </c>
      <c r="AX296" s="13" t="s">
        <v>78</v>
      </c>
      <c r="AY296" s="238" t="s">
        <v>152</v>
      </c>
    </row>
    <row r="297" s="15" customFormat="1">
      <c r="A297" s="15"/>
      <c r="B297" s="249"/>
      <c r="C297" s="250"/>
      <c r="D297" s="229" t="s">
        <v>166</v>
      </c>
      <c r="E297" s="251" t="s">
        <v>32</v>
      </c>
      <c r="F297" s="252" t="s">
        <v>178</v>
      </c>
      <c r="G297" s="250"/>
      <c r="H297" s="253">
        <v>2.0619999999999998</v>
      </c>
      <c r="I297" s="254"/>
      <c r="J297" s="250"/>
      <c r="K297" s="250"/>
      <c r="L297" s="255"/>
      <c r="M297" s="256"/>
      <c r="N297" s="257"/>
      <c r="O297" s="257"/>
      <c r="P297" s="257"/>
      <c r="Q297" s="257"/>
      <c r="R297" s="257"/>
      <c r="S297" s="257"/>
      <c r="T297" s="258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9" t="s">
        <v>166</v>
      </c>
      <c r="AU297" s="259" t="s">
        <v>88</v>
      </c>
      <c r="AV297" s="15" t="s">
        <v>158</v>
      </c>
      <c r="AW297" s="15" t="s">
        <v>39</v>
      </c>
      <c r="AX297" s="15" t="s">
        <v>86</v>
      </c>
      <c r="AY297" s="259" t="s">
        <v>152</v>
      </c>
    </row>
    <row r="298" s="2" customFormat="1" ht="24.15" customHeight="1">
      <c r="A298" s="42"/>
      <c r="B298" s="43"/>
      <c r="C298" s="209" t="s">
        <v>456</v>
      </c>
      <c r="D298" s="209" t="s">
        <v>154</v>
      </c>
      <c r="E298" s="210" t="s">
        <v>457</v>
      </c>
      <c r="F298" s="211" t="s">
        <v>458</v>
      </c>
      <c r="G298" s="212" t="s">
        <v>459</v>
      </c>
      <c r="H298" s="213">
        <v>11</v>
      </c>
      <c r="I298" s="214"/>
      <c r="J298" s="215">
        <f>ROUND(I298*H298,2)</f>
        <v>0</v>
      </c>
      <c r="K298" s="211" t="s">
        <v>32</v>
      </c>
      <c r="L298" s="48"/>
      <c r="M298" s="216" t="s">
        <v>32</v>
      </c>
      <c r="N298" s="217" t="s">
        <v>49</v>
      </c>
      <c r="O298" s="88"/>
      <c r="P298" s="218">
        <f>O298*H298</f>
        <v>0</v>
      </c>
      <c r="Q298" s="218">
        <v>1.24</v>
      </c>
      <c r="R298" s="218">
        <f>Q298*H298</f>
        <v>13.640000000000001</v>
      </c>
      <c r="S298" s="218">
        <v>0</v>
      </c>
      <c r="T298" s="219">
        <f>S298*H298</f>
        <v>0</v>
      </c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R298" s="220" t="s">
        <v>158</v>
      </c>
      <c r="AT298" s="220" t="s">
        <v>154</v>
      </c>
      <c r="AU298" s="220" t="s">
        <v>88</v>
      </c>
      <c r="AY298" s="20" t="s">
        <v>152</v>
      </c>
      <c r="BE298" s="221">
        <f>IF(N298="základní",J298,0)</f>
        <v>0</v>
      </c>
      <c r="BF298" s="221">
        <f>IF(N298="snížená",J298,0)</f>
        <v>0</v>
      </c>
      <c r="BG298" s="221">
        <f>IF(N298="zákl. přenesená",J298,0)</f>
        <v>0</v>
      </c>
      <c r="BH298" s="221">
        <f>IF(N298="sníž. přenesená",J298,0)</f>
        <v>0</v>
      </c>
      <c r="BI298" s="221">
        <f>IF(N298="nulová",J298,0)</f>
        <v>0</v>
      </c>
      <c r="BJ298" s="20" t="s">
        <v>86</v>
      </c>
      <c r="BK298" s="221">
        <f>ROUND(I298*H298,2)</f>
        <v>0</v>
      </c>
      <c r="BL298" s="20" t="s">
        <v>158</v>
      </c>
      <c r="BM298" s="220" t="s">
        <v>460</v>
      </c>
    </row>
    <row r="299" s="2" customFormat="1">
      <c r="A299" s="42"/>
      <c r="B299" s="43"/>
      <c r="C299" s="44"/>
      <c r="D299" s="229" t="s">
        <v>461</v>
      </c>
      <c r="E299" s="44"/>
      <c r="F299" s="270" t="s">
        <v>462</v>
      </c>
      <c r="G299" s="44"/>
      <c r="H299" s="44"/>
      <c r="I299" s="224"/>
      <c r="J299" s="44"/>
      <c r="K299" s="44"/>
      <c r="L299" s="48"/>
      <c r="M299" s="225"/>
      <c r="N299" s="226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T299" s="20" t="s">
        <v>461</v>
      </c>
      <c r="AU299" s="20" t="s">
        <v>88</v>
      </c>
    </row>
    <row r="300" s="2" customFormat="1" ht="37.8" customHeight="1">
      <c r="A300" s="42"/>
      <c r="B300" s="43"/>
      <c r="C300" s="209" t="s">
        <v>463</v>
      </c>
      <c r="D300" s="209" t="s">
        <v>154</v>
      </c>
      <c r="E300" s="210" t="s">
        <v>464</v>
      </c>
      <c r="F300" s="211" t="s">
        <v>465</v>
      </c>
      <c r="G300" s="212" t="s">
        <v>466</v>
      </c>
      <c r="H300" s="213">
        <v>3</v>
      </c>
      <c r="I300" s="214"/>
      <c r="J300" s="215">
        <f>ROUND(I300*H300,2)</f>
        <v>0</v>
      </c>
      <c r="K300" s="211" t="s">
        <v>157</v>
      </c>
      <c r="L300" s="48"/>
      <c r="M300" s="216" t="s">
        <v>32</v>
      </c>
      <c r="N300" s="217" t="s">
        <v>49</v>
      </c>
      <c r="O300" s="88"/>
      <c r="P300" s="218">
        <f>O300*H300</f>
        <v>0</v>
      </c>
      <c r="Q300" s="218">
        <v>0.62248000000000003</v>
      </c>
      <c r="R300" s="218">
        <f>Q300*H300</f>
        <v>1.8674400000000002</v>
      </c>
      <c r="S300" s="218">
        <v>0.62</v>
      </c>
      <c r="T300" s="219">
        <f>S300*H300</f>
        <v>1.8599999999999999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20" t="s">
        <v>158</v>
      </c>
      <c r="AT300" s="220" t="s">
        <v>154</v>
      </c>
      <c r="AU300" s="220" t="s">
        <v>88</v>
      </c>
      <c r="AY300" s="20" t="s">
        <v>152</v>
      </c>
      <c r="BE300" s="221">
        <f>IF(N300="základní",J300,0)</f>
        <v>0</v>
      </c>
      <c r="BF300" s="221">
        <f>IF(N300="snížená",J300,0)</f>
        <v>0</v>
      </c>
      <c r="BG300" s="221">
        <f>IF(N300="zákl. přenesená",J300,0)</f>
        <v>0</v>
      </c>
      <c r="BH300" s="221">
        <f>IF(N300="sníž. přenesená",J300,0)</f>
        <v>0</v>
      </c>
      <c r="BI300" s="221">
        <f>IF(N300="nulová",J300,0)</f>
        <v>0</v>
      </c>
      <c r="BJ300" s="20" t="s">
        <v>86</v>
      </c>
      <c r="BK300" s="221">
        <f>ROUND(I300*H300,2)</f>
        <v>0</v>
      </c>
      <c r="BL300" s="20" t="s">
        <v>158</v>
      </c>
      <c r="BM300" s="220" t="s">
        <v>467</v>
      </c>
    </row>
    <row r="301" s="2" customFormat="1">
      <c r="A301" s="42"/>
      <c r="B301" s="43"/>
      <c r="C301" s="44"/>
      <c r="D301" s="222" t="s">
        <v>160</v>
      </c>
      <c r="E301" s="44"/>
      <c r="F301" s="223" t="s">
        <v>468</v>
      </c>
      <c r="G301" s="44"/>
      <c r="H301" s="44"/>
      <c r="I301" s="224"/>
      <c r="J301" s="44"/>
      <c r="K301" s="44"/>
      <c r="L301" s="48"/>
      <c r="M301" s="225"/>
      <c r="N301" s="226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160</v>
      </c>
      <c r="AU301" s="20" t="s">
        <v>88</v>
      </c>
    </row>
    <row r="302" s="2" customFormat="1">
      <c r="A302" s="42"/>
      <c r="B302" s="43"/>
      <c r="C302" s="44"/>
      <c r="D302" s="229" t="s">
        <v>461</v>
      </c>
      <c r="E302" s="44"/>
      <c r="F302" s="270" t="s">
        <v>469</v>
      </c>
      <c r="G302" s="44"/>
      <c r="H302" s="44"/>
      <c r="I302" s="224"/>
      <c r="J302" s="44"/>
      <c r="K302" s="44"/>
      <c r="L302" s="48"/>
      <c r="M302" s="225"/>
      <c r="N302" s="226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T302" s="20" t="s">
        <v>461</v>
      </c>
      <c r="AU302" s="20" t="s">
        <v>88</v>
      </c>
    </row>
    <row r="303" s="2" customFormat="1" ht="24.15" customHeight="1">
      <c r="A303" s="42"/>
      <c r="B303" s="43"/>
      <c r="C303" s="209" t="s">
        <v>470</v>
      </c>
      <c r="D303" s="209" t="s">
        <v>154</v>
      </c>
      <c r="E303" s="210" t="s">
        <v>471</v>
      </c>
      <c r="F303" s="211" t="s">
        <v>472</v>
      </c>
      <c r="G303" s="212" t="s">
        <v>466</v>
      </c>
      <c r="H303" s="213">
        <v>5</v>
      </c>
      <c r="I303" s="214"/>
      <c r="J303" s="215">
        <f>ROUND(I303*H303,2)</f>
        <v>0</v>
      </c>
      <c r="K303" s="211" t="s">
        <v>32</v>
      </c>
      <c r="L303" s="48"/>
      <c r="M303" s="216" t="s">
        <v>32</v>
      </c>
      <c r="N303" s="217" t="s">
        <v>49</v>
      </c>
      <c r="O303" s="88"/>
      <c r="P303" s="218">
        <f>O303*H303</f>
        <v>0</v>
      </c>
      <c r="Q303" s="218">
        <v>0.10037</v>
      </c>
      <c r="R303" s="218">
        <f>Q303*H303</f>
        <v>0.50185000000000002</v>
      </c>
      <c r="S303" s="218">
        <v>0.10000000000000001</v>
      </c>
      <c r="T303" s="219">
        <f>S303*H303</f>
        <v>0.5</v>
      </c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R303" s="220" t="s">
        <v>158</v>
      </c>
      <c r="AT303" s="220" t="s">
        <v>154</v>
      </c>
      <c r="AU303" s="220" t="s">
        <v>88</v>
      </c>
      <c r="AY303" s="20" t="s">
        <v>152</v>
      </c>
      <c r="BE303" s="221">
        <f>IF(N303="základní",J303,0)</f>
        <v>0</v>
      </c>
      <c r="BF303" s="221">
        <f>IF(N303="snížená",J303,0)</f>
        <v>0</v>
      </c>
      <c r="BG303" s="221">
        <f>IF(N303="zákl. přenesená",J303,0)</f>
        <v>0</v>
      </c>
      <c r="BH303" s="221">
        <f>IF(N303="sníž. přenesená",J303,0)</f>
        <v>0</v>
      </c>
      <c r="BI303" s="221">
        <f>IF(N303="nulová",J303,0)</f>
        <v>0</v>
      </c>
      <c r="BJ303" s="20" t="s">
        <v>86</v>
      </c>
      <c r="BK303" s="221">
        <f>ROUND(I303*H303,2)</f>
        <v>0</v>
      </c>
      <c r="BL303" s="20" t="s">
        <v>158</v>
      </c>
      <c r="BM303" s="220" t="s">
        <v>473</v>
      </c>
    </row>
    <row r="304" s="2" customFormat="1">
      <c r="A304" s="42"/>
      <c r="B304" s="43"/>
      <c r="C304" s="44"/>
      <c r="D304" s="229" t="s">
        <v>461</v>
      </c>
      <c r="E304" s="44"/>
      <c r="F304" s="270" t="s">
        <v>474</v>
      </c>
      <c r="G304" s="44"/>
      <c r="H304" s="44"/>
      <c r="I304" s="224"/>
      <c r="J304" s="44"/>
      <c r="K304" s="44"/>
      <c r="L304" s="48"/>
      <c r="M304" s="225"/>
      <c r="N304" s="226"/>
      <c r="O304" s="88"/>
      <c r="P304" s="88"/>
      <c r="Q304" s="88"/>
      <c r="R304" s="88"/>
      <c r="S304" s="88"/>
      <c r="T304" s="89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T304" s="20" t="s">
        <v>461</v>
      </c>
      <c r="AU304" s="20" t="s">
        <v>88</v>
      </c>
    </row>
    <row r="305" s="14" customFormat="1">
      <c r="A305" s="14"/>
      <c r="B305" s="239"/>
      <c r="C305" s="240"/>
      <c r="D305" s="229" t="s">
        <v>166</v>
      </c>
      <c r="E305" s="241" t="s">
        <v>32</v>
      </c>
      <c r="F305" s="242" t="s">
        <v>475</v>
      </c>
      <c r="G305" s="240"/>
      <c r="H305" s="241" t="s">
        <v>32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166</v>
      </c>
      <c r="AU305" s="248" t="s">
        <v>88</v>
      </c>
      <c r="AV305" s="14" t="s">
        <v>86</v>
      </c>
      <c r="AW305" s="14" t="s">
        <v>39</v>
      </c>
      <c r="AX305" s="14" t="s">
        <v>78</v>
      </c>
      <c r="AY305" s="248" t="s">
        <v>152</v>
      </c>
    </row>
    <row r="306" s="13" customFormat="1">
      <c r="A306" s="13"/>
      <c r="B306" s="227"/>
      <c r="C306" s="228"/>
      <c r="D306" s="229" t="s">
        <v>166</v>
      </c>
      <c r="E306" s="230" t="s">
        <v>32</v>
      </c>
      <c r="F306" s="231" t="s">
        <v>179</v>
      </c>
      <c r="G306" s="228"/>
      <c r="H306" s="232">
        <v>5</v>
      </c>
      <c r="I306" s="233"/>
      <c r="J306" s="228"/>
      <c r="K306" s="228"/>
      <c r="L306" s="234"/>
      <c r="M306" s="235"/>
      <c r="N306" s="236"/>
      <c r="O306" s="236"/>
      <c r="P306" s="236"/>
      <c r="Q306" s="236"/>
      <c r="R306" s="236"/>
      <c r="S306" s="236"/>
      <c r="T306" s="23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8" t="s">
        <v>166</v>
      </c>
      <c r="AU306" s="238" t="s">
        <v>88</v>
      </c>
      <c r="AV306" s="13" t="s">
        <v>88</v>
      </c>
      <c r="AW306" s="13" t="s">
        <v>39</v>
      </c>
      <c r="AX306" s="13" t="s">
        <v>86</v>
      </c>
      <c r="AY306" s="238" t="s">
        <v>152</v>
      </c>
    </row>
    <row r="307" s="2" customFormat="1" ht="24.15" customHeight="1">
      <c r="A307" s="42"/>
      <c r="B307" s="43"/>
      <c r="C307" s="209" t="s">
        <v>476</v>
      </c>
      <c r="D307" s="209" t="s">
        <v>154</v>
      </c>
      <c r="E307" s="210" t="s">
        <v>477</v>
      </c>
      <c r="F307" s="211" t="s">
        <v>478</v>
      </c>
      <c r="G307" s="212" t="s">
        <v>466</v>
      </c>
      <c r="H307" s="213">
        <v>7</v>
      </c>
      <c r="I307" s="214"/>
      <c r="J307" s="215">
        <f>ROUND(I307*H307,2)</f>
        <v>0</v>
      </c>
      <c r="K307" s="211" t="s">
        <v>157</v>
      </c>
      <c r="L307" s="48"/>
      <c r="M307" s="216" t="s">
        <v>32</v>
      </c>
      <c r="N307" s="217" t="s">
        <v>49</v>
      </c>
      <c r="O307" s="88"/>
      <c r="P307" s="218">
        <f>O307*H307</f>
        <v>0</v>
      </c>
      <c r="Q307" s="218">
        <v>0</v>
      </c>
      <c r="R307" s="218">
        <f>Q307*H307</f>
        <v>0</v>
      </c>
      <c r="S307" s="218">
        <v>0.10000000000000001</v>
      </c>
      <c r="T307" s="219">
        <f>S307*H307</f>
        <v>0.70000000000000007</v>
      </c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R307" s="220" t="s">
        <v>158</v>
      </c>
      <c r="AT307" s="220" t="s">
        <v>154</v>
      </c>
      <c r="AU307" s="220" t="s">
        <v>88</v>
      </c>
      <c r="AY307" s="20" t="s">
        <v>152</v>
      </c>
      <c r="BE307" s="221">
        <f>IF(N307="základní",J307,0)</f>
        <v>0</v>
      </c>
      <c r="BF307" s="221">
        <f>IF(N307="snížená",J307,0)</f>
        <v>0</v>
      </c>
      <c r="BG307" s="221">
        <f>IF(N307="zákl. přenesená",J307,0)</f>
        <v>0</v>
      </c>
      <c r="BH307" s="221">
        <f>IF(N307="sníž. přenesená",J307,0)</f>
        <v>0</v>
      </c>
      <c r="BI307" s="221">
        <f>IF(N307="nulová",J307,0)</f>
        <v>0</v>
      </c>
      <c r="BJ307" s="20" t="s">
        <v>86</v>
      </c>
      <c r="BK307" s="221">
        <f>ROUND(I307*H307,2)</f>
        <v>0</v>
      </c>
      <c r="BL307" s="20" t="s">
        <v>158</v>
      </c>
      <c r="BM307" s="220" t="s">
        <v>479</v>
      </c>
    </row>
    <row r="308" s="2" customFormat="1">
      <c r="A308" s="42"/>
      <c r="B308" s="43"/>
      <c r="C308" s="44"/>
      <c r="D308" s="222" t="s">
        <v>160</v>
      </c>
      <c r="E308" s="44"/>
      <c r="F308" s="223" t="s">
        <v>480</v>
      </c>
      <c r="G308" s="44"/>
      <c r="H308" s="44"/>
      <c r="I308" s="224"/>
      <c r="J308" s="44"/>
      <c r="K308" s="44"/>
      <c r="L308" s="48"/>
      <c r="M308" s="225"/>
      <c r="N308" s="226"/>
      <c r="O308" s="88"/>
      <c r="P308" s="88"/>
      <c r="Q308" s="88"/>
      <c r="R308" s="88"/>
      <c r="S308" s="88"/>
      <c r="T308" s="89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T308" s="20" t="s">
        <v>160</v>
      </c>
      <c r="AU308" s="20" t="s">
        <v>88</v>
      </c>
    </row>
    <row r="309" s="14" customFormat="1">
      <c r="A309" s="14"/>
      <c r="B309" s="239"/>
      <c r="C309" s="240"/>
      <c r="D309" s="229" t="s">
        <v>166</v>
      </c>
      <c r="E309" s="241" t="s">
        <v>32</v>
      </c>
      <c r="F309" s="242" t="s">
        <v>481</v>
      </c>
      <c r="G309" s="240"/>
      <c r="H309" s="241" t="s">
        <v>32</v>
      </c>
      <c r="I309" s="243"/>
      <c r="J309" s="240"/>
      <c r="K309" s="240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166</v>
      </c>
      <c r="AU309" s="248" t="s">
        <v>88</v>
      </c>
      <c r="AV309" s="14" t="s">
        <v>86</v>
      </c>
      <c r="AW309" s="14" t="s">
        <v>39</v>
      </c>
      <c r="AX309" s="14" t="s">
        <v>78</v>
      </c>
      <c r="AY309" s="248" t="s">
        <v>152</v>
      </c>
    </row>
    <row r="310" s="13" customFormat="1">
      <c r="A310" s="13"/>
      <c r="B310" s="227"/>
      <c r="C310" s="228"/>
      <c r="D310" s="229" t="s">
        <v>166</v>
      </c>
      <c r="E310" s="230" t="s">
        <v>32</v>
      </c>
      <c r="F310" s="231" t="s">
        <v>192</v>
      </c>
      <c r="G310" s="228"/>
      <c r="H310" s="232">
        <v>7</v>
      </c>
      <c r="I310" s="233"/>
      <c r="J310" s="228"/>
      <c r="K310" s="228"/>
      <c r="L310" s="234"/>
      <c r="M310" s="235"/>
      <c r="N310" s="236"/>
      <c r="O310" s="236"/>
      <c r="P310" s="236"/>
      <c r="Q310" s="236"/>
      <c r="R310" s="236"/>
      <c r="S310" s="236"/>
      <c r="T310" s="23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8" t="s">
        <v>166</v>
      </c>
      <c r="AU310" s="238" t="s">
        <v>88</v>
      </c>
      <c r="AV310" s="13" t="s">
        <v>88</v>
      </c>
      <c r="AW310" s="13" t="s">
        <v>39</v>
      </c>
      <c r="AX310" s="13" t="s">
        <v>86</v>
      </c>
      <c r="AY310" s="238" t="s">
        <v>152</v>
      </c>
    </row>
    <row r="311" s="12" customFormat="1" ht="22.8" customHeight="1">
      <c r="A311" s="12"/>
      <c r="B311" s="193"/>
      <c r="C311" s="194"/>
      <c r="D311" s="195" t="s">
        <v>77</v>
      </c>
      <c r="E311" s="207" t="s">
        <v>204</v>
      </c>
      <c r="F311" s="207" t="s">
        <v>482</v>
      </c>
      <c r="G311" s="194"/>
      <c r="H311" s="194"/>
      <c r="I311" s="197"/>
      <c r="J311" s="208">
        <f>BK311</f>
        <v>0</v>
      </c>
      <c r="K311" s="194"/>
      <c r="L311" s="199"/>
      <c r="M311" s="200"/>
      <c r="N311" s="201"/>
      <c r="O311" s="201"/>
      <c r="P311" s="202">
        <f>SUM(P312:P437)</f>
        <v>0</v>
      </c>
      <c r="Q311" s="201"/>
      <c r="R311" s="202">
        <f>SUM(R312:R437)</f>
        <v>313.60537800000003</v>
      </c>
      <c r="S311" s="201"/>
      <c r="T311" s="203">
        <f>SUM(T312:T437)</f>
        <v>0.87600000000000011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4" t="s">
        <v>86</v>
      </c>
      <c r="AT311" s="205" t="s">
        <v>77</v>
      </c>
      <c r="AU311" s="205" t="s">
        <v>86</v>
      </c>
      <c r="AY311" s="204" t="s">
        <v>152</v>
      </c>
      <c r="BK311" s="206">
        <f>SUM(BK312:BK437)</f>
        <v>0</v>
      </c>
    </row>
    <row r="312" s="2" customFormat="1" ht="33" customHeight="1">
      <c r="A312" s="42"/>
      <c r="B312" s="43"/>
      <c r="C312" s="209" t="s">
        <v>483</v>
      </c>
      <c r="D312" s="209" t="s">
        <v>154</v>
      </c>
      <c r="E312" s="210" t="s">
        <v>484</v>
      </c>
      <c r="F312" s="211" t="s">
        <v>485</v>
      </c>
      <c r="G312" s="212" t="s">
        <v>466</v>
      </c>
      <c r="H312" s="213">
        <v>8</v>
      </c>
      <c r="I312" s="214"/>
      <c r="J312" s="215">
        <f>ROUND(I312*H312,2)</f>
        <v>0</v>
      </c>
      <c r="K312" s="211" t="s">
        <v>157</v>
      </c>
      <c r="L312" s="48"/>
      <c r="M312" s="216" t="s">
        <v>32</v>
      </c>
      <c r="N312" s="217" t="s">
        <v>49</v>
      </c>
      <c r="O312" s="88"/>
      <c r="P312" s="218">
        <f>O312*H312</f>
        <v>0</v>
      </c>
      <c r="Q312" s="218">
        <v>0</v>
      </c>
      <c r="R312" s="218">
        <f>Q312*H312</f>
        <v>0</v>
      </c>
      <c r="S312" s="218">
        <v>0</v>
      </c>
      <c r="T312" s="219">
        <f>S312*H312</f>
        <v>0</v>
      </c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R312" s="220" t="s">
        <v>158</v>
      </c>
      <c r="AT312" s="220" t="s">
        <v>154</v>
      </c>
      <c r="AU312" s="220" t="s">
        <v>88</v>
      </c>
      <c r="AY312" s="20" t="s">
        <v>152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20" t="s">
        <v>86</v>
      </c>
      <c r="BK312" s="221">
        <f>ROUND(I312*H312,2)</f>
        <v>0</v>
      </c>
      <c r="BL312" s="20" t="s">
        <v>158</v>
      </c>
      <c r="BM312" s="220" t="s">
        <v>486</v>
      </c>
    </row>
    <row r="313" s="2" customFormat="1">
      <c r="A313" s="42"/>
      <c r="B313" s="43"/>
      <c r="C313" s="44"/>
      <c r="D313" s="222" t="s">
        <v>160</v>
      </c>
      <c r="E313" s="44"/>
      <c r="F313" s="223" t="s">
        <v>487</v>
      </c>
      <c r="G313" s="44"/>
      <c r="H313" s="44"/>
      <c r="I313" s="224"/>
      <c r="J313" s="44"/>
      <c r="K313" s="44"/>
      <c r="L313" s="48"/>
      <c r="M313" s="225"/>
      <c r="N313" s="226"/>
      <c r="O313" s="88"/>
      <c r="P313" s="88"/>
      <c r="Q313" s="88"/>
      <c r="R313" s="88"/>
      <c r="S313" s="88"/>
      <c r="T313" s="89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T313" s="20" t="s">
        <v>160</v>
      </c>
      <c r="AU313" s="20" t="s">
        <v>88</v>
      </c>
    </row>
    <row r="314" s="2" customFormat="1" ht="21.75" customHeight="1">
      <c r="A314" s="42"/>
      <c r="B314" s="43"/>
      <c r="C314" s="260" t="s">
        <v>488</v>
      </c>
      <c r="D314" s="260" t="s">
        <v>283</v>
      </c>
      <c r="E314" s="261" t="s">
        <v>489</v>
      </c>
      <c r="F314" s="262" t="s">
        <v>490</v>
      </c>
      <c r="G314" s="263" t="s">
        <v>466</v>
      </c>
      <c r="H314" s="264">
        <v>8</v>
      </c>
      <c r="I314" s="265"/>
      <c r="J314" s="266">
        <f>ROUND(I314*H314,2)</f>
        <v>0</v>
      </c>
      <c r="K314" s="262" t="s">
        <v>32</v>
      </c>
      <c r="L314" s="267"/>
      <c r="M314" s="268" t="s">
        <v>32</v>
      </c>
      <c r="N314" s="269" t="s">
        <v>49</v>
      </c>
      <c r="O314" s="88"/>
      <c r="P314" s="218">
        <f>O314*H314</f>
        <v>0</v>
      </c>
      <c r="Q314" s="218">
        <v>0.0020999999999999999</v>
      </c>
      <c r="R314" s="218">
        <f>Q314*H314</f>
        <v>0.016799999999999999</v>
      </c>
      <c r="S314" s="218">
        <v>0</v>
      </c>
      <c r="T314" s="219">
        <f>S314*H314</f>
        <v>0</v>
      </c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R314" s="220" t="s">
        <v>197</v>
      </c>
      <c r="AT314" s="220" t="s">
        <v>283</v>
      </c>
      <c r="AU314" s="220" t="s">
        <v>88</v>
      </c>
      <c r="AY314" s="20" t="s">
        <v>152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20" t="s">
        <v>86</v>
      </c>
      <c r="BK314" s="221">
        <f>ROUND(I314*H314,2)</f>
        <v>0</v>
      </c>
      <c r="BL314" s="20" t="s">
        <v>158</v>
      </c>
      <c r="BM314" s="220" t="s">
        <v>491</v>
      </c>
    </row>
    <row r="315" s="2" customFormat="1" ht="24.15" customHeight="1">
      <c r="A315" s="42"/>
      <c r="B315" s="43"/>
      <c r="C315" s="209" t="s">
        <v>492</v>
      </c>
      <c r="D315" s="209" t="s">
        <v>154</v>
      </c>
      <c r="E315" s="210" t="s">
        <v>493</v>
      </c>
      <c r="F315" s="211" t="s">
        <v>494</v>
      </c>
      <c r="G315" s="212" t="s">
        <v>466</v>
      </c>
      <c r="H315" s="213">
        <v>20</v>
      </c>
      <c r="I315" s="214"/>
      <c r="J315" s="215">
        <f>ROUND(I315*H315,2)</f>
        <v>0</v>
      </c>
      <c r="K315" s="211" t="s">
        <v>157</v>
      </c>
      <c r="L315" s="48"/>
      <c r="M315" s="216" t="s">
        <v>32</v>
      </c>
      <c r="N315" s="217" t="s">
        <v>49</v>
      </c>
      <c r="O315" s="88"/>
      <c r="P315" s="218">
        <f>O315*H315</f>
        <v>0</v>
      </c>
      <c r="Q315" s="218">
        <v>0.00069999999999999999</v>
      </c>
      <c r="R315" s="218">
        <f>Q315*H315</f>
        <v>0.014</v>
      </c>
      <c r="S315" s="218">
        <v>0</v>
      </c>
      <c r="T315" s="219">
        <f>S315*H315</f>
        <v>0</v>
      </c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R315" s="220" t="s">
        <v>158</v>
      </c>
      <c r="AT315" s="220" t="s">
        <v>154</v>
      </c>
      <c r="AU315" s="220" t="s">
        <v>88</v>
      </c>
      <c r="AY315" s="20" t="s">
        <v>152</v>
      </c>
      <c r="BE315" s="221">
        <f>IF(N315="základní",J315,0)</f>
        <v>0</v>
      </c>
      <c r="BF315" s="221">
        <f>IF(N315="snížená",J315,0)</f>
        <v>0</v>
      </c>
      <c r="BG315" s="221">
        <f>IF(N315="zákl. přenesená",J315,0)</f>
        <v>0</v>
      </c>
      <c r="BH315" s="221">
        <f>IF(N315="sníž. přenesená",J315,0)</f>
        <v>0</v>
      </c>
      <c r="BI315" s="221">
        <f>IF(N315="nulová",J315,0)</f>
        <v>0</v>
      </c>
      <c r="BJ315" s="20" t="s">
        <v>86</v>
      </c>
      <c r="BK315" s="221">
        <f>ROUND(I315*H315,2)</f>
        <v>0</v>
      </c>
      <c r="BL315" s="20" t="s">
        <v>158</v>
      </c>
      <c r="BM315" s="220" t="s">
        <v>495</v>
      </c>
    </row>
    <row r="316" s="2" customFormat="1">
      <c r="A316" s="42"/>
      <c r="B316" s="43"/>
      <c r="C316" s="44"/>
      <c r="D316" s="222" t="s">
        <v>160</v>
      </c>
      <c r="E316" s="44"/>
      <c r="F316" s="223" t="s">
        <v>496</v>
      </c>
      <c r="G316" s="44"/>
      <c r="H316" s="44"/>
      <c r="I316" s="224"/>
      <c r="J316" s="44"/>
      <c r="K316" s="44"/>
      <c r="L316" s="48"/>
      <c r="M316" s="225"/>
      <c r="N316" s="226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T316" s="20" t="s">
        <v>160</v>
      </c>
      <c r="AU316" s="20" t="s">
        <v>88</v>
      </c>
    </row>
    <row r="317" s="14" customFormat="1">
      <c r="A317" s="14"/>
      <c r="B317" s="239"/>
      <c r="C317" s="240"/>
      <c r="D317" s="229" t="s">
        <v>166</v>
      </c>
      <c r="E317" s="241" t="s">
        <v>32</v>
      </c>
      <c r="F317" s="242" t="s">
        <v>497</v>
      </c>
      <c r="G317" s="240"/>
      <c r="H317" s="241" t="s">
        <v>32</v>
      </c>
      <c r="I317" s="243"/>
      <c r="J317" s="240"/>
      <c r="K317" s="240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166</v>
      </c>
      <c r="AU317" s="248" t="s">
        <v>88</v>
      </c>
      <c r="AV317" s="14" t="s">
        <v>86</v>
      </c>
      <c r="AW317" s="14" t="s">
        <v>39</v>
      </c>
      <c r="AX317" s="14" t="s">
        <v>78</v>
      </c>
      <c r="AY317" s="248" t="s">
        <v>152</v>
      </c>
    </row>
    <row r="318" s="13" customFormat="1">
      <c r="A318" s="13"/>
      <c r="B318" s="227"/>
      <c r="C318" s="228"/>
      <c r="D318" s="229" t="s">
        <v>166</v>
      </c>
      <c r="E318" s="230" t="s">
        <v>32</v>
      </c>
      <c r="F318" s="231" t="s">
        <v>498</v>
      </c>
      <c r="G318" s="228"/>
      <c r="H318" s="232">
        <v>1</v>
      </c>
      <c r="I318" s="233"/>
      <c r="J318" s="228"/>
      <c r="K318" s="228"/>
      <c r="L318" s="234"/>
      <c r="M318" s="235"/>
      <c r="N318" s="236"/>
      <c r="O318" s="236"/>
      <c r="P318" s="236"/>
      <c r="Q318" s="236"/>
      <c r="R318" s="236"/>
      <c r="S318" s="236"/>
      <c r="T318" s="23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8" t="s">
        <v>166</v>
      </c>
      <c r="AU318" s="238" t="s">
        <v>88</v>
      </c>
      <c r="AV318" s="13" t="s">
        <v>88</v>
      </c>
      <c r="AW318" s="13" t="s">
        <v>39</v>
      </c>
      <c r="AX318" s="13" t="s">
        <v>78</v>
      </c>
      <c r="AY318" s="238" t="s">
        <v>152</v>
      </c>
    </row>
    <row r="319" s="13" customFormat="1">
      <c r="A319" s="13"/>
      <c r="B319" s="227"/>
      <c r="C319" s="228"/>
      <c r="D319" s="229" t="s">
        <v>166</v>
      </c>
      <c r="E319" s="230" t="s">
        <v>32</v>
      </c>
      <c r="F319" s="231" t="s">
        <v>499</v>
      </c>
      <c r="G319" s="228"/>
      <c r="H319" s="232">
        <v>1</v>
      </c>
      <c r="I319" s="233"/>
      <c r="J319" s="228"/>
      <c r="K319" s="228"/>
      <c r="L319" s="234"/>
      <c r="M319" s="235"/>
      <c r="N319" s="236"/>
      <c r="O319" s="236"/>
      <c r="P319" s="236"/>
      <c r="Q319" s="236"/>
      <c r="R319" s="236"/>
      <c r="S319" s="236"/>
      <c r="T319" s="23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8" t="s">
        <v>166</v>
      </c>
      <c r="AU319" s="238" t="s">
        <v>88</v>
      </c>
      <c r="AV319" s="13" t="s">
        <v>88</v>
      </c>
      <c r="AW319" s="13" t="s">
        <v>39</v>
      </c>
      <c r="AX319" s="13" t="s">
        <v>78</v>
      </c>
      <c r="AY319" s="238" t="s">
        <v>152</v>
      </c>
    </row>
    <row r="320" s="13" customFormat="1">
      <c r="A320" s="13"/>
      <c r="B320" s="227"/>
      <c r="C320" s="228"/>
      <c r="D320" s="229" t="s">
        <v>166</v>
      </c>
      <c r="E320" s="230" t="s">
        <v>32</v>
      </c>
      <c r="F320" s="231" t="s">
        <v>500</v>
      </c>
      <c r="G320" s="228"/>
      <c r="H320" s="232">
        <v>1</v>
      </c>
      <c r="I320" s="233"/>
      <c r="J320" s="228"/>
      <c r="K320" s="228"/>
      <c r="L320" s="234"/>
      <c r="M320" s="235"/>
      <c r="N320" s="236"/>
      <c r="O320" s="236"/>
      <c r="P320" s="236"/>
      <c r="Q320" s="236"/>
      <c r="R320" s="236"/>
      <c r="S320" s="236"/>
      <c r="T320" s="23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8" t="s">
        <v>166</v>
      </c>
      <c r="AU320" s="238" t="s">
        <v>88</v>
      </c>
      <c r="AV320" s="13" t="s">
        <v>88</v>
      </c>
      <c r="AW320" s="13" t="s">
        <v>39</v>
      </c>
      <c r="AX320" s="13" t="s">
        <v>78</v>
      </c>
      <c r="AY320" s="238" t="s">
        <v>152</v>
      </c>
    </row>
    <row r="321" s="13" customFormat="1">
      <c r="A321" s="13"/>
      <c r="B321" s="227"/>
      <c r="C321" s="228"/>
      <c r="D321" s="229" t="s">
        <v>166</v>
      </c>
      <c r="E321" s="230" t="s">
        <v>32</v>
      </c>
      <c r="F321" s="231" t="s">
        <v>501</v>
      </c>
      <c r="G321" s="228"/>
      <c r="H321" s="232">
        <v>2</v>
      </c>
      <c r="I321" s="233"/>
      <c r="J321" s="228"/>
      <c r="K321" s="228"/>
      <c r="L321" s="234"/>
      <c r="M321" s="235"/>
      <c r="N321" s="236"/>
      <c r="O321" s="236"/>
      <c r="P321" s="236"/>
      <c r="Q321" s="236"/>
      <c r="R321" s="236"/>
      <c r="S321" s="236"/>
      <c r="T321" s="23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8" t="s">
        <v>166</v>
      </c>
      <c r="AU321" s="238" t="s">
        <v>88</v>
      </c>
      <c r="AV321" s="13" t="s">
        <v>88</v>
      </c>
      <c r="AW321" s="13" t="s">
        <v>39</v>
      </c>
      <c r="AX321" s="13" t="s">
        <v>78</v>
      </c>
      <c r="AY321" s="238" t="s">
        <v>152</v>
      </c>
    </row>
    <row r="322" s="13" customFormat="1">
      <c r="A322" s="13"/>
      <c r="B322" s="227"/>
      <c r="C322" s="228"/>
      <c r="D322" s="229" t="s">
        <v>166</v>
      </c>
      <c r="E322" s="230" t="s">
        <v>32</v>
      </c>
      <c r="F322" s="231" t="s">
        <v>502</v>
      </c>
      <c r="G322" s="228"/>
      <c r="H322" s="232">
        <v>2</v>
      </c>
      <c r="I322" s="233"/>
      <c r="J322" s="228"/>
      <c r="K322" s="228"/>
      <c r="L322" s="234"/>
      <c r="M322" s="235"/>
      <c r="N322" s="236"/>
      <c r="O322" s="236"/>
      <c r="P322" s="236"/>
      <c r="Q322" s="236"/>
      <c r="R322" s="236"/>
      <c r="S322" s="236"/>
      <c r="T322" s="23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8" t="s">
        <v>166</v>
      </c>
      <c r="AU322" s="238" t="s">
        <v>88</v>
      </c>
      <c r="AV322" s="13" t="s">
        <v>88</v>
      </c>
      <c r="AW322" s="13" t="s">
        <v>39</v>
      </c>
      <c r="AX322" s="13" t="s">
        <v>78</v>
      </c>
      <c r="AY322" s="238" t="s">
        <v>152</v>
      </c>
    </row>
    <row r="323" s="13" customFormat="1">
      <c r="A323" s="13"/>
      <c r="B323" s="227"/>
      <c r="C323" s="228"/>
      <c r="D323" s="229" t="s">
        <v>166</v>
      </c>
      <c r="E323" s="230" t="s">
        <v>32</v>
      </c>
      <c r="F323" s="231" t="s">
        <v>503</v>
      </c>
      <c r="G323" s="228"/>
      <c r="H323" s="232">
        <v>2</v>
      </c>
      <c r="I323" s="233"/>
      <c r="J323" s="228"/>
      <c r="K323" s="228"/>
      <c r="L323" s="234"/>
      <c r="M323" s="235"/>
      <c r="N323" s="236"/>
      <c r="O323" s="236"/>
      <c r="P323" s="236"/>
      <c r="Q323" s="236"/>
      <c r="R323" s="236"/>
      <c r="S323" s="236"/>
      <c r="T323" s="23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8" t="s">
        <v>166</v>
      </c>
      <c r="AU323" s="238" t="s">
        <v>88</v>
      </c>
      <c r="AV323" s="13" t="s">
        <v>88</v>
      </c>
      <c r="AW323" s="13" t="s">
        <v>39</v>
      </c>
      <c r="AX323" s="13" t="s">
        <v>78</v>
      </c>
      <c r="AY323" s="238" t="s">
        <v>152</v>
      </c>
    </row>
    <row r="324" s="13" customFormat="1">
      <c r="A324" s="13"/>
      <c r="B324" s="227"/>
      <c r="C324" s="228"/>
      <c r="D324" s="229" t="s">
        <v>166</v>
      </c>
      <c r="E324" s="230" t="s">
        <v>32</v>
      </c>
      <c r="F324" s="231" t="s">
        <v>504</v>
      </c>
      <c r="G324" s="228"/>
      <c r="H324" s="232">
        <v>3</v>
      </c>
      <c r="I324" s="233"/>
      <c r="J324" s="228"/>
      <c r="K324" s="228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166</v>
      </c>
      <c r="AU324" s="238" t="s">
        <v>88</v>
      </c>
      <c r="AV324" s="13" t="s">
        <v>88</v>
      </c>
      <c r="AW324" s="13" t="s">
        <v>39</v>
      </c>
      <c r="AX324" s="13" t="s">
        <v>78</v>
      </c>
      <c r="AY324" s="238" t="s">
        <v>152</v>
      </c>
    </row>
    <row r="325" s="13" customFormat="1">
      <c r="A325" s="13"/>
      <c r="B325" s="227"/>
      <c r="C325" s="228"/>
      <c r="D325" s="229" t="s">
        <v>166</v>
      </c>
      <c r="E325" s="230" t="s">
        <v>32</v>
      </c>
      <c r="F325" s="231" t="s">
        <v>505</v>
      </c>
      <c r="G325" s="228"/>
      <c r="H325" s="232">
        <v>2</v>
      </c>
      <c r="I325" s="233"/>
      <c r="J325" s="228"/>
      <c r="K325" s="228"/>
      <c r="L325" s="234"/>
      <c r="M325" s="235"/>
      <c r="N325" s="236"/>
      <c r="O325" s="236"/>
      <c r="P325" s="236"/>
      <c r="Q325" s="236"/>
      <c r="R325" s="236"/>
      <c r="S325" s="236"/>
      <c r="T325" s="23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8" t="s">
        <v>166</v>
      </c>
      <c r="AU325" s="238" t="s">
        <v>88</v>
      </c>
      <c r="AV325" s="13" t="s">
        <v>88</v>
      </c>
      <c r="AW325" s="13" t="s">
        <v>39</v>
      </c>
      <c r="AX325" s="13" t="s">
        <v>78</v>
      </c>
      <c r="AY325" s="238" t="s">
        <v>152</v>
      </c>
    </row>
    <row r="326" s="16" customFormat="1">
      <c r="A326" s="16"/>
      <c r="B326" s="271"/>
      <c r="C326" s="272"/>
      <c r="D326" s="229" t="s">
        <v>166</v>
      </c>
      <c r="E326" s="273" t="s">
        <v>32</v>
      </c>
      <c r="F326" s="274" t="s">
        <v>506</v>
      </c>
      <c r="G326" s="272"/>
      <c r="H326" s="275">
        <v>14</v>
      </c>
      <c r="I326" s="276"/>
      <c r="J326" s="272"/>
      <c r="K326" s="272"/>
      <c r="L326" s="277"/>
      <c r="M326" s="278"/>
      <c r="N326" s="279"/>
      <c r="O326" s="279"/>
      <c r="P326" s="279"/>
      <c r="Q326" s="279"/>
      <c r="R326" s="279"/>
      <c r="S326" s="279"/>
      <c r="T326" s="280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81" t="s">
        <v>166</v>
      </c>
      <c r="AU326" s="281" t="s">
        <v>88</v>
      </c>
      <c r="AV326" s="16" t="s">
        <v>106</v>
      </c>
      <c r="AW326" s="16" t="s">
        <v>39</v>
      </c>
      <c r="AX326" s="16" t="s">
        <v>78</v>
      </c>
      <c r="AY326" s="281" t="s">
        <v>152</v>
      </c>
    </row>
    <row r="327" s="14" customFormat="1">
      <c r="A327" s="14"/>
      <c r="B327" s="239"/>
      <c r="C327" s="240"/>
      <c r="D327" s="229" t="s">
        <v>166</v>
      </c>
      <c r="E327" s="241" t="s">
        <v>32</v>
      </c>
      <c r="F327" s="242" t="s">
        <v>507</v>
      </c>
      <c r="G327" s="240"/>
      <c r="H327" s="241" t="s">
        <v>32</v>
      </c>
      <c r="I327" s="243"/>
      <c r="J327" s="240"/>
      <c r="K327" s="240"/>
      <c r="L327" s="244"/>
      <c r="M327" s="245"/>
      <c r="N327" s="246"/>
      <c r="O327" s="246"/>
      <c r="P327" s="246"/>
      <c r="Q327" s="246"/>
      <c r="R327" s="246"/>
      <c r="S327" s="246"/>
      <c r="T327" s="24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8" t="s">
        <v>166</v>
      </c>
      <c r="AU327" s="248" t="s">
        <v>88</v>
      </c>
      <c r="AV327" s="14" t="s">
        <v>86</v>
      </c>
      <c r="AW327" s="14" t="s">
        <v>39</v>
      </c>
      <c r="AX327" s="14" t="s">
        <v>78</v>
      </c>
      <c r="AY327" s="248" t="s">
        <v>152</v>
      </c>
    </row>
    <row r="328" s="13" customFormat="1">
      <c r="A328" s="13"/>
      <c r="B328" s="227"/>
      <c r="C328" s="228"/>
      <c r="D328" s="229" t="s">
        <v>166</v>
      </c>
      <c r="E328" s="230" t="s">
        <v>32</v>
      </c>
      <c r="F328" s="231" t="s">
        <v>508</v>
      </c>
      <c r="G328" s="228"/>
      <c r="H328" s="232">
        <v>2</v>
      </c>
      <c r="I328" s="233"/>
      <c r="J328" s="228"/>
      <c r="K328" s="228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166</v>
      </c>
      <c r="AU328" s="238" t="s">
        <v>88</v>
      </c>
      <c r="AV328" s="13" t="s">
        <v>88</v>
      </c>
      <c r="AW328" s="13" t="s">
        <v>39</v>
      </c>
      <c r="AX328" s="13" t="s">
        <v>78</v>
      </c>
      <c r="AY328" s="238" t="s">
        <v>152</v>
      </c>
    </row>
    <row r="329" s="13" customFormat="1">
      <c r="A329" s="13"/>
      <c r="B329" s="227"/>
      <c r="C329" s="228"/>
      <c r="D329" s="229" t="s">
        <v>166</v>
      </c>
      <c r="E329" s="230" t="s">
        <v>32</v>
      </c>
      <c r="F329" s="231" t="s">
        <v>509</v>
      </c>
      <c r="G329" s="228"/>
      <c r="H329" s="232">
        <v>1</v>
      </c>
      <c r="I329" s="233"/>
      <c r="J329" s="228"/>
      <c r="K329" s="228"/>
      <c r="L329" s="234"/>
      <c r="M329" s="235"/>
      <c r="N329" s="236"/>
      <c r="O329" s="236"/>
      <c r="P329" s="236"/>
      <c r="Q329" s="236"/>
      <c r="R329" s="236"/>
      <c r="S329" s="236"/>
      <c r="T329" s="23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8" t="s">
        <v>166</v>
      </c>
      <c r="AU329" s="238" t="s">
        <v>88</v>
      </c>
      <c r="AV329" s="13" t="s">
        <v>88</v>
      </c>
      <c r="AW329" s="13" t="s">
        <v>39</v>
      </c>
      <c r="AX329" s="13" t="s">
        <v>78</v>
      </c>
      <c r="AY329" s="238" t="s">
        <v>152</v>
      </c>
    </row>
    <row r="330" s="13" customFormat="1">
      <c r="A330" s="13"/>
      <c r="B330" s="227"/>
      <c r="C330" s="228"/>
      <c r="D330" s="229" t="s">
        <v>166</v>
      </c>
      <c r="E330" s="230" t="s">
        <v>32</v>
      </c>
      <c r="F330" s="231" t="s">
        <v>510</v>
      </c>
      <c r="G330" s="228"/>
      <c r="H330" s="232">
        <v>1</v>
      </c>
      <c r="I330" s="233"/>
      <c r="J330" s="228"/>
      <c r="K330" s="228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166</v>
      </c>
      <c r="AU330" s="238" t="s">
        <v>88</v>
      </c>
      <c r="AV330" s="13" t="s">
        <v>88</v>
      </c>
      <c r="AW330" s="13" t="s">
        <v>39</v>
      </c>
      <c r="AX330" s="13" t="s">
        <v>78</v>
      </c>
      <c r="AY330" s="238" t="s">
        <v>152</v>
      </c>
    </row>
    <row r="331" s="13" customFormat="1">
      <c r="A331" s="13"/>
      <c r="B331" s="227"/>
      <c r="C331" s="228"/>
      <c r="D331" s="229" t="s">
        <v>166</v>
      </c>
      <c r="E331" s="230" t="s">
        <v>32</v>
      </c>
      <c r="F331" s="231" t="s">
        <v>511</v>
      </c>
      <c r="G331" s="228"/>
      <c r="H331" s="232">
        <v>2</v>
      </c>
      <c r="I331" s="233"/>
      <c r="J331" s="228"/>
      <c r="K331" s="228"/>
      <c r="L331" s="234"/>
      <c r="M331" s="235"/>
      <c r="N331" s="236"/>
      <c r="O331" s="236"/>
      <c r="P331" s="236"/>
      <c r="Q331" s="236"/>
      <c r="R331" s="236"/>
      <c r="S331" s="236"/>
      <c r="T331" s="23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8" t="s">
        <v>166</v>
      </c>
      <c r="AU331" s="238" t="s">
        <v>88</v>
      </c>
      <c r="AV331" s="13" t="s">
        <v>88</v>
      </c>
      <c r="AW331" s="13" t="s">
        <v>39</v>
      </c>
      <c r="AX331" s="13" t="s">
        <v>78</v>
      </c>
      <c r="AY331" s="238" t="s">
        <v>152</v>
      </c>
    </row>
    <row r="332" s="16" customFormat="1">
      <c r="A332" s="16"/>
      <c r="B332" s="271"/>
      <c r="C332" s="272"/>
      <c r="D332" s="229" t="s">
        <v>166</v>
      </c>
      <c r="E332" s="273" t="s">
        <v>32</v>
      </c>
      <c r="F332" s="274" t="s">
        <v>506</v>
      </c>
      <c r="G332" s="272"/>
      <c r="H332" s="275">
        <v>6</v>
      </c>
      <c r="I332" s="276"/>
      <c r="J332" s="272"/>
      <c r="K332" s="272"/>
      <c r="L332" s="277"/>
      <c r="M332" s="278"/>
      <c r="N332" s="279"/>
      <c r="O332" s="279"/>
      <c r="P332" s="279"/>
      <c r="Q332" s="279"/>
      <c r="R332" s="279"/>
      <c r="S332" s="279"/>
      <c r="T332" s="280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81" t="s">
        <v>166</v>
      </c>
      <c r="AU332" s="281" t="s">
        <v>88</v>
      </c>
      <c r="AV332" s="16" t="s">
        <v>106</v>
      </c>
      <c r="AW332" s="16" t="s">
        <v>39</v>
      </c>
      <c r="AX332" s="16" t="s">
        <v>78</v>
      </c>
      <c r="AY332" s="281" t="s">
        <v>152</v>
      </c>
    </row>
    <row r="333" s="15" customFormat="1">
      <c r="A333" s="15"/>
      <c r="B333" s="249"/>
      <c r="C333" s="250"/>
      <c r="D333" s="229" t="s">
        <v>166</v>
      </c>
      <c r="E333" s="251" t="s">
        <v>32</v>
      </c>
      <c r="F333" s="252" t="s">
        <v>178</v>
      </c>
      <c r="G333" s="250"/>
      <c r="H333" s="253">
        <v>20</v>
      </c>
      <c r="I333" s="254"/>
      <c r="J333" s="250"/>
      <c r="K333" s="250"/>
      <c r="L333" s="255"/>
      <c r="M333" s="256"/>
      <c r="N333" s="257"/>
      <c r="O333" s="257"/>
      <c r="P333" s="257"/>
      <c r="Q333" s="257"/>
      <c r="R333" s="257"/>
      <c r="S333" s="257"/>
      <c r="T333" s="258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9" t="s">
        <v>166</v>
      </c>
      <c r="AU333" s="259" t="s">
        <v>88</v>
      </c>
      <c r="AV333" s="15" t="s">
        <v>158</v>
      </c>
      <c r="AW333" s="15" t="s">
        <v>39</v>
      </c>
      <c r="AX333" s="15" t="s">
        <v>86</v>
      </c>
      <c r="AY333" s="259" t="s">
        <v>152</v>
      </c>
    </row>
    <row r="334" s="2" customFormat="1" ht="16.5" customHeight="1">
      <c r="A334" s="42"/>
      <c r="B334" s="43"/>
      <c r="C334" s="260" t="s">
        <v>512</v>
      </c>
      <c r="D334" s="260" t="s">
        <v>283</v>
      </c>
      <c r="E334" s="261" t="s">
        <v>513</v>
      </c>
      <c r="F334" s="262" t="s">
        <v>514</v>
      </c>
      <c r="G334" s="263" t="s">
        <v>466</v>
      </c>
      <c r="H334" s="264">
        <v>1</v>
      </c>
      <c r="I334" s="265"/>
      <c r="J334" s="266">
        <f>ROUND(I334*H334,2)</f>
        <v>0</v>
      </c>
      <c r="K334" s="262" t="s">
        <v>157</v>
      </c>
      <c r="L334" s="267"/>
      <c r="M334" s="268" t="s">
        <v>32</v>
      </c>
      <c r="N334" s="269" t="s">
        <v>49</v>
      </c>
      <c r="O334" s="88"/>
      <c r="P334" s="218">
        <f>O334*H334</f>
        <v>0</v>
      </c>
      <c r="Q334" s="218">
        <v>0.0050000000000000001</v>
      </c>
      <c r="R334" s="218">
        <f>Q334*H334</f>
        <v>0.0050000000000000001</v>
      </c>
      <c r="S334" s="218">
        <v>0</v>
      </c>
      <c r="T334" s="219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20" t="s">
        <v>197</v>
      </c>
      <c r="AT334" s="220" t="s">
        <v>283</v>
      </c>
      <c r="AU334" s="220" t="s">
        <v>88</v>
      </c>
      <c r="AY334" s="20" t="s">
        <v>152</v>
      </c>
      <c r="BE334" s="221">
        <f>IF(N334="základní",J334,0)</f>
        <v>0</v>
      </c>
      <c r="BF334" s="221">
        <f>IF(N334="snížená",J334,0)</f>
        <v>0</v>
      </c>
      <c r="BG334" s="221">
        <f>IF(N334="zákl. přenesená",J334,0)</f>
        <v>0</v>
      </c>
      <c r="BH334" s="221">
        <f>IF(N334="sníž. přenesená",J334,0)</f>
        <v>0</v>
      </c>
      <c r="BI334" s="221">
        <f>IF(N334="nulová",J334,0)</f>
        <v>0</v>
      </c>
      <c r="BJ334" s="20" t="s">
        <v>86</v>
      </c>
      <c r="BK334" s="221">
        <f>ROUND(I334*H334,2)</f>
        <v>0</v>
      </c>
      <c r="BL334" s="20" t="s">
        <v>158</v>
      </c>
      <c r="BM334" s="220" t="s">
        <v>515</v>
      </c>
    </row>
    <row r="335" s="13" customFormat="1">
      <c r="A335" s="13"/>
      <c r="B335" s="227"/>
      <c r="C335" s="228"/>
      <c r="D335" s="229" t="s">
        <v>166</v>
      </c>
      <c r="E335" s="230" t="s">
        <v>32</v>
      </c>
      <c r="F335" s="231" t="s">
        <v>516</v>
      </c>
      <c r="G335" s="228"/>
      <c r="H335" s="232">
        <v>1</v>
      </c>
      <c r="I335" s="233"/>
      <c r="J335" s="228"/>
      <c r="K335" s="228"/>
      <c r="L335" s="234"/>
      <c r="M335" s="235"/>
      <c r="N335" s="236"/>
      <c r="O335" s="236"/>
      <c r="P335" s="236"/>
      <c r="Q335" s="236"/>
      <c r="R335" s="236"/>
      <c r="S335" s="236"/>
      <c r="T335" s="23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8" t="s">
        <v>166</v>
      </c>
      <c r="AU335" s="238" t="s">
        <v>88</v>
      </c>
      <c r="AV335" s="13" t="s">
        <v>88</v>
      </c>
      <c r="AW335" s="13" t="s">
        <v>39</v>
      </c>
      <c r="AX335" s="13" t="s">
        <v>86</v>
      </c>
      <c r="AY335" s="238" t="s">
        <v>152</v>
      </c>
    </row>
    <row r="336" s="2" customFormat="1" ht="21.75" customHeight="1">
      <c r="A336" s="42"/>
      <c r="B336" s="43"/>
      <c r="C336" s="260" t="s">
        <v>517</v>
      </c>
      <c r="D336" s="260" t="s">
        <v>283</v>
      </c>
      <c r="E336" s="261" t="s">
        <v>518</v>
      </c>
      <c r="F336" s="262" t="s">
        <v>519</v>
      </c>
      <c r="G336" s="263" t="s">
        <v>466</v>
      </c>
      <c r="H336" s="264">
        <v>1</v>
      </c>
      <c r="I336" s="265"/>
      <c r="J336" s="266">
        <f>ROUND(I336*H336,2)</f>
        <v>0</v>
      </c>
      <c r="K336" s="262" t="s">
        <v>157</v>
      </c>
      <c r="L336" s="267"/>
      <c r="M336" s="268" t="s">
        <v>32</v>
      </c>
      <c r="N336" s="269" t="s">
        <v>49</v>
      </c>
      <c r="O336" s="88"/>
      <c r="P336" s="218">
        <f>O336*H336</f>
        <v>0</v>
      </c>
      <c r="Q336" s="218">
        <v>0.0050000000000000001</v>
      </c>
      <c r="R336" s="218">
        <f>Q336*H336</f>
        <v>0.0050000000000000001</v>
      </c>
      <c r="S336" s="218">
        <v>0</v>
      </c>
      <c r="T336" s="219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20" t="s">
        <v>197</v>
      </c>
      <c r="AT336" s="220" t="s">
        <v>283</v>
      </c>
      <c r="AU336" s="220" t="s">
        <v>88</v>
      </c>
      <c r="AY336" s="20" t="s">
        <v>152</v>
      </c>
      <c r="BE336" s="221">
        <f>IF(N336="základní",J336,0)</f>
        <v>0</v>
      </c>
      <c r="BF336" s="221">
        <f>IF(N336="snížená",J336,0)</f>
        <v>0</v>
      </c>
      <c r="BG336" s="221">
        <f>IF(N336="zákl. přenesená",J336,0)</f>
        <v>0</v>
      </c>
      <c r="BH336" s="221">
        <f>IF(N336="sníž. přenesená",J336,0)</f>
        <v>0</v>
      </c>
      <c r="BI336" s="221">
        <f>IF(N336="nulová",J336,0)</f>
        <v>0</v>
      </c>
      <c r="BJ336" s="20" t="s">
        <v>86</v>
      </c>
      <c r="BK336" s="221">
        <f>ROUND(I336*H336,2)</f>
        <v>0</v>
      </c>
      <c r="BL336" s="20" t="s">
        <v>158</v>
      </c>
      <c r="BM336" s="220" t="s">
        <v>520</v>
      </c>
    </row>
    <row r="337" s="13" customFormat="1">
      <c r="A337" s="13"/>
      <c r="B337" s="227"/>
      <c r="C337" s="228"/>
      <c r="D337" s="229" t="s">
        <v>166</v>
      </c>
      <c r="E337" s="230" t="s">
        <v>32</v>
      </c>
      <c r="F337" s="231" t="s">
        <v>521</v>
      </c>
      <c r="G337" s="228"/>
      <c r="H337" s="232">
        <v>1</v>
      </c>
      <c r="I337" s="233"/>
      <c r="J337" s="228"/>
      <c r="K337" s="228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166</v>
      </c>
      <c r="AU337" s="238" t="s">
        <v>88</v>
      </c>
      <c r="AV337" s="13" t="s">
        <v>88</v>
      </c>
      <c r="AW337" s="13" t="s">
        <v>39</v>
      </c>
      <c r="AX337" s="13" t="s">
        <v>86</v>
      </c>
      <c r="AY337" s="238" t="s">
        <v>152</v>
      </c>
    </row>
    <row r="338" s="2" customFormat="1" ht="21.75" customHeight="1">
      <c r="A338" s="42"/>
      <c r="B338" s="43"/>
      <c r="C338" s="260" t="s">
        <v>522</v>
      </c>
      <c r="D338" s="260" t="s">
        <v>283</v>
      </c>
      <c r="E338" s="261" t="s">
        <v>523</v>
      </c>
      <c r="F338" s="262" t="s">
        <v>524</v>
      </c>
      <c r="G338" s="263" t="s">
        <v>466</v>
      </c>
      <c r="H338" s="264">
        <v>1</v>
      </c>
      <c r="I338" s="265"/>
      <c r="J338" s="266">
        <f>ROUND(I338*H338,2)</f>
        <v>0</v>
      </c>
      <c r="K338" s="262" t="s">
        <v>157</v>
      </c>
      <c r="L338" s="267"/>
      <c r="M338" s="268" t="s">
        <v>32</v>
      </c>
      <c r="N338" s="269" t="s">
        <v>49</v>
      </c>
      <c r="O338" s="88"/>
      <c r="P338" s="218">
        <f>O338*H338</f>
        <v>0</v>
      </c>
      <c r="Q338" s="218">
        <v>0.00089999999999999998</v>
      </c>
      <c r="R338" s="218">
        <f>Q338*H338</f>
        <v>0.00089999999999999998</v>
      </c>
      <c r="S338" s="218">
        <v>0</v>
      </c>
      <c r="T338" s="219">
        <f>S338*H338</f>
        <v>0</v>
      </c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R338" s="220" t="s">
        <v>197</v>
      </c>
      <c r="AT338" s="220" t="s">
        <v>283</v>
      </c>
      <c r="AU338" s="220" t="s">
        <v>88</v>
      </c>
      <c r="AY338" s="20" t="s">
        <v>152</v>
      </c>
      <c r="BE338" s="221">
        <f>IF(N338="základní",J338,0)</f>
        <v>0</v>
      </c>
      <c r="BF338" s="221">
        <f>IF(N338="snížená",J338,0)</f>
        <v>0</v>
      </c>
      <c r="BG338" s="221">
        <f>IF(N338="zákl. přenesená",J338,0)</f>
        <v>0</v>
      </c>
      <c r="BH338" s="221">
        <f>IF(N338="sníž. přenesená",J338,0)</f>
        <v>0</v>
      </c>
      <c r="BI338" s="221">
        <f>IF(N338="nulová",J338,0)</f>
        <v>0</v>
      </c>
      <c r="BJ338" s="20" t="s">
        <v>86</v>
      </c>
      <c r="BK338" s="221">
        <f>ROUND(I338*H338,2)</f>
        <v>0</v>
      </c>
      <c r="BL338" s="20" t="s">
        <v>158</v>
      </c>
      <c r="BM338" s="220" t="s">
        <v>525</v>
      </c>
    </row>
    <row r="339" s="13" customFormat="1">
      <c r="A339" s="13"/>
      <c r="B339" s="227"/>
      <c r="C339" s="228"/>
      <c r="D339" s="229" t="s">
        <v>166</v>
      </c>
      <c r="E339" s="230" t="s">
        <v>32</v>
      </c>
      <c r="F339" s="231" t="s">
        <v>526</v>
      </c>
      <c r="G339" s="228"/>
      <c r="H339" s="232">
        <v>1</v>
      </c>
      <c r="I339" s="233"/>
      <c r="J339" s="228"/>
      <c r="K339" s="228"/>
      <c r="L339" s="234"/>
      <c r="M339" s="235"/>
      <c r="N339" s="236"/>
      <c r="O339" s="236"/>
      <c r="P339" s="236"/>
      <c r="Q339" s="236"/>
      <c r="R339" s="236"/>
      <c r="S339" s="236"/>
      <c r="T339" s="23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8" t="s">
        <v>166</v>
      </c>
      <c r="AU339" s="238" t="s">
        <v>88</v>
      </c>
      <c r="AV339" s="13" t="s">
        <v>88</v>
      </c>
      <c r="AW339" s="13" t="s">
        <v>39</v>
      </c>
      <c r="AX339" s="13" t="s">
        <v>86</v>
      </c>
      <c r="AY339" s="238" t="s">
        <v>152</v>
      </c>
    </row>
    <row r="340" s="2" customFormat="1" ht="16.5" customHeight="1">
      <c r="A340" s="42"/>
      <c r="B340" s="43"/>
      <c r="C340" s="260" t="s">
        <v>527</v>
      </c>
      <c r="D340" s="260" t="s">
        <v>283</v>
      </c>
      <c r="E340" s="261" t="s">
        <v>528</v>
      </c>
      <c r="F340" s="262" t="s">
        <v>529</v>
      </c>
      <c r="G340" s="263" t="s">
        <v>466</v>
      </c>
      <c r="H340" s="264">
        <v>1</v>
      </c>
      <c r="I340" s="265"/>
      <c r="J340" s="266">
        <f>ROUND(I340*H340,2)</f>
        <v>0</v>
      </c>
      <c r="K340" s="262" t="s">
        <v>157</v>
      </c>
      <c r="L340" s="267"/>
      <c r="M340" s="268" t="s">
        <v>32</v>
      </c>
      <c r="N340" s="269" t="s">
        <v>49</v>
      </c>
      <c r="O340" s="88"/>
      <c r="P340" s="218">
        <f>O340*H340</f>
        <v>0</v>
      </c>
      <c r="Q340" s="218">
        <v>0.0016999999999999999</v>
      </c>
      <c r="R340" s="218">
        <f>Q340*H340</f>
        <v>0.0016999999999999999</v>
      </c>
      <c r="S340" s="218">
        <v>0</v>
      </c>
      <c r="T340" s="219">
        <f>S340*H340</f>
        <v>0</v>
      </c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R340" s="220" t="s">
        <v>197</v>
      </c>
      <c r="AT340" s="220" t="s">
        <v>283</v>
      </c>
      <c r="AU340" s="220" t="s">
        <v>88</v>
      </c>
      <c r="AY340" s="20" t="s">
        <v>152</v>
      </c>
      <c r="BE340" s="221">
        <f>IF(N340="základní",J340,0)</f>
        <v>0</v>
      </c>
      <c r="BF340" s="221">
        <f>IF(N340="snížená",J340,0)</f>
        <v>0</v>
      </c>
      <c r="BG340" s="221">
        <f>IF(N340="zákl. přenesená",J340,0)</f>
        <v>0</v>
      </c>
      <c r="BH340" s="221">
        <f>IF(N340="sníž. přenesená",J340,0)</f>
        <v>0</v>
      </c>
      <c r="BI340" s="221">
        <f>IF(N340="nulová",J340,0)</f>
        <v>0</v>
      </c>
      <c r="BJ340" s="20" t="s">
        <v>86</v>
      </c>
      <c r="BK340" s="221">
        <f>ROUND(I340*H340,2)</f>
        <v>0</v>
      </c>
      <c r="BL340" s="20" t="s">
        <v>158</v>
      </c>
      <c r="BM340" s="220" t="s">
        <v>530</v>
      </c>
    </row>
    <row r="341" s="13" customFormat="1">
      <c r="A341" s="13"/>
      <c r="B341" s="227"/>
      <c r="C341" s="228"/>
      <c r="D341" s="229" t="s">
        <v>166</v>
      </c>
      <c r="E341" s="230" t="s">
        <v>32</v>
      </c>
      <c r="F341" s="231" t="s">
        <v>531</v>
      </c>
      <c r="G341" s="228"/>
      <c r="H341" s="232">
        <v>1</v>
      </c>
      <c r="I341" s="233"/>
      <c r="J341" s="228"/>
      <c r="K341" s="228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166</v>
      </c>
      <c r="AU341" s="238" t="s">
        <v>88</v>
      </c>
      <c r="AV341" s="13" t="s">
        <v>88</v>
      </c>
      <c r="AW341" s="13" t="s">
        <v>39</v>
      </c>
      <c r="AX341" s="13" t="s">
        <v>86</v>
      </c>
      <c r="AY341" s="238" t="s">
        <v>152</v>
      </c>
    </row>
    <row r="342" s="2" customFormat="1" ht="24.15" customHeight="1">
      <c r="A342" s="42"/>
      <c r="B342" s="43"/>
      <c r="C342" s="260" t="s">
        <v>440</v>
      </c>
      <c r="D342" s="260" t="s">
        <v>283</v>
      </c>
      <c r="E342" s="261" t="s">
        <v>532</v>
      </c>
      <c r="F342" s="262" t="s">
        <v>533</v>
      </c>
      <c r="G342" s="263" t="s">
        <v>466</v>
      </c>
      <c r="H342" s="264">
        <v>3</v>
      </c>
      <c r="I342" s="265"/>
      <c r="J342" s="266">
        <f>ROUND(I342*H342,2)</f>
        <v>0</v>
      </c>
      <c r="K342" s="262" t="s">
        <v>157</v>
      </c>
      <c r="L342" s="267"/>
      <c r="M342" s="268" t="s">
        <v>32</v>
      </c>
      <c r="N342" s="269" t="s">
        <v>49</v>
      </c>
      <c r="O342" s="88"/>
      <c r="P342" s="218">
        <f>O342*H342</f>
        <v>0</v>
      </c>
      <c r="Q342" s="218">
        <v>0.0025000000000000001</v>
      </c>
      <c r="R342" s="218">
        <f>Q342*H342</f>
        <v>0.0074999999999999997</v>
      </c>
      <c r="S342" s="218">
        <v>0</v>
      </c>
      <c r="T342" s="219">
        <f>S342*H342</f>
        <v>0</v>
      </c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R342" s="220" t="s">
        <v>197</v>
      </c>
      <c r="AT342" s="220" t="s">
        <v>283</v>
      </c>
      <c r="AU342" s="220" t="s">
        <v>88</v>
      </c>
      <c r="AY342" s="20" t="s">
        <v>152</v>
      </c>
      <c r="BE342" s="221">
        <f>IF(N342="základní",J342,0)</f>
        <v>0</v>
      </c>
      <c r="BF342" s="221">
        <f>IF(N342="snížená",J342,0)</f>
        <v>0</v>
      </c>
      <c r="BG342" s="221">
        <f>IF(N342="zákl. přenesená",J342,0)</f>
        <v>0</v>
      </c>
      <c r="BH342" s="221">
        <f>IF(N342="sníž. přenesená",J342,0)</f>
        <v>0</v>
      </c>
      <c r="BI342" s="221">
        <f>IF(N342="nulová",J342,0)</f>
        <v>0</v>
      </c>
      <c r="BJ342" s="20" t="s">
        <v>86</v>
      </c>
      <c r="BK342" s="221">
        <f>ROUND(I342*H342,2)</f>
        <v>0</v>
      </c>
      <c r="BL342" s="20" t="s">
        <v>158</v>
      </c>
      <c r="BM342" s="220" t="s">
        <v>534</v>
      </c>
    </row>
    <row r="343" s="13" customFormat="1">
      <c r="A343" s="13"/>
      <c r="B343" s="227"/>
      <c r="C343" s="228"/>
      <c r="D343" s="229" t="s">
        <v>166</v>
      </c>
      <c r="E343" s="230" t="s">
        <v>32</v>
      </c>
      <c r="F343" s="231" t="s">
        <v>500</v>
      </c>
      <c r="G343" s="228"/>
      <c r="H343" s="232">
        <v>1</v>
      </c>
      <c r="I343" s="233"/>
      <c r="J343" s="228"/>
      <c r="K343" s="228"/>
      <c r="L343" s="234"/>
      <c r="M343" s="235"/>
      <c r="N343" s="236"/>
      <c r="O343" s="236"/>
      <c r="P343" s="236"/>
      <c r="Q343" s="236"/>
      <c r="R343" s="236"/>
      <c r="S343" s="236"/>
      <c r="T343" s="23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8" t="s">
        <v>166</v>
      </c>
      <c r="AU343" s="238" t="s">
        <v>88</v>
      </c>
      <c r="AV343" s="13" t="s">
        <v>88</v>
      </c>
      <c r="AW343" s="13" t="s">
        <v>39</v>
      </c>
      <c r="AX343" s="13" t="s">
        <v>78</v>
      </c>
      <c r="AY343" s="238" t="s">
        <v>152</v>
      </c>
    </row>
    <row r="344" s="13" customFormat="1">
      <c r="A344" s="13"/>
      <c r="B344" s="227"/>
      <c r="C344" s="228"/>
      <c r="D344" s="229" t="s">
        <v>166</v>
      </c>
      <c r="E344" s="230" t="s">
        <v>32</v>
      </c>
      <c r="F344" s="231" t="s">
        <v>535</v>
      </c>
      <c r="G344" s="228"/>
      <c r="H344" s="232">
        <v>1</v>
      </c>
      <c r="I344" s="233"/>
      <c r="J344" s="228"/>
      <c r="K344" s="228"/>
      <c r="L344" s="234"/>
      <c r="M344" s="235"/>
      <c r="N344" s="236"/>
      <c r="O344" s="236"/>
      <c r="P344" s="236"/>
      <c r="Q344" s="236"/>
      <c r="R344" s="236"/>
      <c r="S344" s="236"/>
      <c r="T344" s="23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8" t="s">
        <v>166</v>
      </c>
      <c r="AU344" s="238" t="s">
        <v>88</v>
      </c>
      <c r="AV344" s="13" t="s">
        <v>88</v>
      </c>
      <c r="AW344" s="13" t="s">
        <v>39</v>
      </c>
      <c r="AX344" s="13" t="s">
        <v>78</v>
      </c>
      <c r="AY344" s="238" t="s">
        <v>152</v>
      </c>
    </row>
    <row r="345" s="13" customFormat="1">
      <c r="A345" s="13"/>
      <c r="B345" s="227"/>
      <c r="C345" s="228"/>
      <c r="D345" s="229" t="s">
        <v>166</v>
      </c>
      <c r="E345" s="230" t="s">
        <v>32</v>
      </c>
      <c r="F345" s="231" t="s">
        <v>536</v>
      </c>
      <c r="G345" s="228"/>
      <c r="H345" s="232">
        <v>1</v>
      </c>
      <c r="I345" s="233"/>
      <c r="J345" s="228"/>
      <c r="K345" s="228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166</v>
      </c>
      <c r="AU345" s="238" t="s">
        <v>88</v>
      </c>
      <c r="AV345" s="13" t="s">
        <v>88</v>
      </c>
      <c r="AW345" s="13" t="s">
        <v>39</v>
      </c>
      <c r="AX345" s="13" t="s">
        <v>78</v>
      </c>
      <c r="AY345" s="238" t="s">
        <v>152</v>
      </c>
    </row>
    <row r="346" s="15" customFormat="1">
      <c r="A346" s="15"/>
      <c r="B346" s="249"/>
      <c r="C346" s="250"/>
      <c r="D346" s="229" t="s">
        <v>166</v>
      </c>
      <c r="E346" s="251" t="s">
        <v>32</v>
      </c>
      <c r="F346" s="252" t="s">
        <v>178</v>
      </c>
      <c r="G346" s="250"/>
      <c r="H346" s="253">
        <v>3</v>
      </c>
      <c r="I346" s="254"/>
      <c r="J346" s="250"/>
      <c r="K346" s="250"/>
      <c r="L346" s="255"/>
      <c r="M346" s="256"/>
      <c r="N346" s="257"/>
      <c r="O346" s="257"/>
      <c r="P346" s="257"/>
      <c r="Q346" s="257"/>
      <c r="R346" s="257"/>
      <c r="S346" s="257"/>
      <c r="T346" s="258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9" t="s">
        <v>166</v>
      </c>
      <c r="AU346" s="259" t="s">
        <v>88</v>
      </c>
      <c r="AV346" s="15" t="s">
        <v>158</v>
      </c>
      <c r="AW346" s="15" t="s">
        <v>39</v>
      </c>
      <c r="AX346" s="15" t="s">
        <v>86</v>
      </c>
      <c r="AY346" s="259" t="s">
        <v>152</v>
      </c>
    </row>
    <row r="347" s="2" customFormat="1" ht="24.15" customHeight="1">
      <c r="A347" s="42"/>
      <c r="B347" s="43"/>
      <c r="C347" s="260" t="s">
        <v>537</v>
      </c>
      <c r="D347" s="260" t="s">
        <v>283</v>
      </c>
      <c r="E347" s="261" t="s">
        <v>538</v>
      </c>
      <c r="F347" s="262" t="s">
        <v>539</v>
      </c>
      <c r="G347" s="263" t="s">
        <v>466</v>
      </c>
      <c r="H347" s="264">
        <v>3</v>
      </c>
      <c r="I347" s="265"/>
      <c r="J347" s="266">
        <f>ROUND(I347*H347,2)</f>
        <v>0</v>
      </c>
      <c r="K347" s="262" t="s">
        <v>157</v>
      </c>
      <c r="L347" s="267"/>
      <c r="M347" s="268" t="s">
        <v>32</v>
      </c>
      <c r="N347" s="269" t="s">
        <v>49</v>
      </c>
      <c r="O347" s="88"/>
      <c r="P347" s="218">
        <f>O347*H347</f>
        <v>0</v>
      </c>
      <c r="Q347" s="218">
        <v>0.0040000000000000001</v>
      </c>
      <c r="R347" s="218">
        <f>Q347*H347</f>
        <v>0.012</v>
      </c>
      <c r="S347" s="218">
        <v>0</v>
      </c>
      <c r="T347" s="219">
        <f>S347*H347</f>
        <v>0</v>
      </c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R347" s="220" t="s">
        <v>197</v>
      </c>
      <c r="AT347" s="220" t="s">
        <v>283</v>
      </c>
      <c r="AU347" s="220" t="s">
        <v>88</v>
      </c>
      <c r="AY347" s="20" t="s">
        <v>152</v>
      </c>
      <c r="BE347" s="221">
        <f>IF(N347="základní",J347,0)</f>
        <v>0</v>
      </c>
      <c r="BF347" s="221">
        <f>IF(N347="snížená",J347,0)</f>
        <v>0</v>
      </c>
      <c r="BG347" s="221">
        <f>IF(N347="zákl. přenesená",J347,0)</f>
        <v>0</v>
      </c>
      <c r="BH347" s="221">
        <f>IF(N347="sníž. přenesená",J347,0)</f>
        <v>0</v>
      </c>
      <c r="BI347" s="221">
        <f>IF(N347="nulová",J347,0)</f>
        <v>0</v>
      </c>
      <c r="BJ347" s="20" t="s">
        <v>86</v>
      </c>
      <c r="BK347" s="221">
        <f>ROUND(I347*H347,2)</f>
        <v>0</v>
      </c>
      <c r="BL347" s="20" t="s">
        <v>158</v>
      </c>
      <c r="BM347" s="220" t="s">
        <v>540</v>
      </c>
    </row>
    <row r="348" s="13" customFormat="1">
      <c r="A348" s="13"/>
      <c r="B348" s="227"/>
      <c r="C348" s="228"/>
      <c r="D348" s="229" t="s">
        <v>166</v>
      </c>
      <c r="E348" s="230" t="s">
        <v>32</v>
      </c>
      <c r="F348" s="231" t="s">
        <v>541</v>
      </c>
      <c r="G348" s="228"/>
      <c r="H348" s="232">
        <v>2</v>
      </c>
      <c r="I348" s="233"/>
      <c r="J348" s="228"/>
      <c r="K348" s="228"/>
      <c r="L348" s="234"/>
      <c r="M348" s="235"/>
      <c r="N348" s="236"/>
      <c r="O348" s="236"/>
      <c r="P348" s="236"/>
      <c r="Q348" s="236"/>
      <c r="R348" s="236"/>
      <c r="S348" s="236"/>
      <c r="T348" s="23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8" t="s">
        <v>166</v>
      </c>
      <c r="AU348" s="238" t="s">
        <v>88</v>
      </c>
      <c r="AV348" s="13" t="s">
        <v>88</v>
      </c>
      <c r="AW348" s="13" t="s">
        <v>39</v>
      </c>
      <c r="AX348" s="13" t="s">
        <v>78</v>
      </c>
      <c r="AY348" s="238" t="s">
        <v>152</v>
      </c>
    </row>
    <row r="349" s="13" customFormat="1">
      <c r="A349" s="13"/>
      <c r="B349" s="227"/>
      <c r="C349" s="228"/>
      <c r="D349" s="229" t="s">
        <v>166</v>
      </c>
      <c r="E349" s="230" t="s">
        <v>32</v>
      </c>
      <c r="F349" s="231" t="s">
        <v>542</v>
      </c>
      <c r="G349" s="228"/>
      <c r="H349" s="232">
        <v>1</v>
      </c>
      <c r="I349" s="233"/>
      <c r="J349" s="228"/>
      <c r="K349" s="228"/>
      <c r="L349" s="234"/>
      <c r="M349" s="235"/>
      <c r="N349" s="236"/>
      <c r="O349" s="236"/>
      <c r="P349" s="236"/>
      <c r="Q349" s="236"/>
      <c r="R349" s="236"/>
      <c r="S349" s="236"/>
      <c r="T349" s="23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8" t="s">
        <v>166</v>
      </c>
      <c r="AU349" s="238" t="s">
        <v>88</v>
      </c>
      <c r="AV349" s="13" t="s">
        <v>88</v>
      </c>
      <c r="AW349" s="13" t="s">
        <v>39</v>
      </c>
      <c r="AX349" s="13" t="s">
        <v>78</v>
      </c>
      <c r="AY349" s="238" t="s">
        <v>152</v>
      </c>
    </row>
    <row r="350" s="15" customFormat="1">
      <c r="A350" s="15"/>
      <c r="B350" s="249"/>
      <c r="C350" s="250"/>
      <c r="D350" s="229" t="s">
        <v>166</v>
      </c>
      <c r="E350" s="251" t="s">
        <v>32</v>
      </c>
      <c r="F350" s="252" t="s">
        <v>178</v>
      </c>
      <c r="G350" s="250"/>
      <c r="H350" s="253">
        <v>3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9" t="s">
        <v>166</v>
      </c>
      <c r="AU350" s="259" t="s">
        <v>88</v>
      </c>
      <c r="AV350" s="15" t="s">
        <v>158</v>
      </c>
      <c r="AW350" s="15" t="s">
        <v>39</v>
      </c>
      <c r="AX350" s="15" t="s">
        <v>86</v>
      </c>
      <c r="AY350" s="259" t="s">
        <v>152</v>
      </c>
    </row>
    <row r="351" s="2" customFormat="1" ht="24.15" customHeight="1">
      <c r="A351" s="42"/>
      <c r="B351" s="43"/>
      <c r="C351" s="260" t="s">
        <v>543</v>
      </c>
      <c r="D351" s="260" t="s">
        <v>283</v>
      </c>
      <c r="E351" s="261" t="s">
        <v>544</v>
      </c>
      <c r="F351" s="262" t="s">
        <v>545</v>
      </c>
      <c r="G351" s="263" t="s">
        <v>466</v>
      </c>
      <c r="H351" s="264">
        <v>4</v>
      </c>
      <c r="I351" s="265"/>
      <c r="J351" s="266">
        <f>ROUND(I351*H351,2)</f>
        <v>0</v>
      </c>
      <c r="K351" s="262" t="s">
        <v>157</v>
      </c>
      <c r="L351" s="267"/>
      <c r="M351" s="268" t="s">
        <v>32</v>
      </c>
      <c r="N351" s="269" t="s">
        <v>49</v>
      </c>
      <c r="O351" s="88"/>
      <c r="P351" s="218">
        <f>O351*H351</f>
        <v>0</v>
      </c>
      <c r="Q351" s="218">
        <v>0.0035000000000000001</v>
      </c>
      <c r="R351" s="218">
        <f>Q351*H351</f>
        <v>0.014</v>
      </c>
      <c r="S351" s="218">
        <v>0</v>
      </c>
      <c r="T351" s="219">
        <f>S351*H351</f>
        <v>0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20" t="s">
        <v>197</v>
      </c>
      <c r="AT351" s="220" t="s">
        <v>283</v>
      </c>
      <c r="AU351" s="220" t="s">
        <v>88</v>
      </c>
      <c r="AY351" s="20" t="s">
        <v>152</v>
      </c>
      <c r="BE351" s="221">
        <f>IF(N351="základní",J351,0)</f>
        <v>0</v>
      </c>
      <c r="BF351" s="221">
        <f>IF(N351="snížená",J351,0)</f>
        <v>0</v>
      </c>
      <c r="BG351" s="221">
        <f>IF(N351="zákl. přenesená",J351,0)</f>
        <v>0</v>
      </c>
      <c r="BH351" s="221">
        <f>IF(N351="sníž. přenesená",J351,0)</f>
        <v>0</v>
      </c>
      <c r="BI351" s="221">
        <f>IF(N351="nulová",J351,0)</f>
        <v>0</v>
      </c>
      <c r="BJ351" s="20" t="s">
        <v>86</v>
      </c>
      <c r="BK351" s="221">
        <f>ROUND(I351*H351,2)</f>
        <v>0</v>
      </c>
      <c r="BL351" s="20" t="s">
        <v>158</v>
      </c>
      <c r="BM351" s="220" t="s">
        <v>546</v>
      </c>
    </row>
    <row r="352" s="13" customFormat="1">
      <c r="A352" s="13"/>
      <c r="B352" s="227"/>
      <c r="C352" s="228"/>
      <c r="D352" s="229" t="s">
        <v>166</v>
      </c>
      <c r="E352" s="230" t="s">
        <v>32</v>
      </c>
      <c r="F352" s="231" t="s">
        <v>498</v>
      </c>
      <c r="G352" s="228"/>
      <c r="H352" s="232">
        <v>1</v>
      </c>
      <c r="I352" s="233"/>
      <c r="J352" s="228"/>
      <c r="K352" s="228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166</v>
      </c>
      <c r="AU352" s="238" t="s">
        <v>88</v>
      </c>
      <c r="AV352" s="13" t="s">
        <v>88</v>
      </c>
      <c r="AW352" s="13" t="s">
        <v>39</v>
      </c>
      <c r="AX352" s="13" t="s">
        <v>78</v>
      </c>
      <c r="AY352" s="238" t="s">
        <v>152</v>
      </c>
    </row>
    <row r="353" s="13" customFormat="1">
      <c r="A353" s="13"/>
      <c r="B353" s="227"/>
      <c r="C353" s="228"/>
      <c r="D353" s="229" t="s">
        <v>166</v>
      </c>
      <c r="E353" s="230" t="s">
        <v>32</v>
      </c>
      <c r="F353" s="231" t="s">
        <v>547</v>
      </c>
      <c r="G353" s="228"/>
      <c r="H353" s="232">
        <v>1</v>
      </c>
      <c r="I353" s="233"/>
      <c r="J353" s="228"/>
      <c r="K353" s="228"/>
      <c r="L353" s="234"/>
      <c r="M353" s="235"/>
      <c r="N353" s="236"/>
      <c r="O353" s="236"/>
      <c r="P353" s="236"/>
      <c r="Q353" s="236"/>
      <c r="R353" s="236"/>
      <c r="S353" s="236"/>
      <c r="T353" s="23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8" t="s">
        <v>166</v>
      </c>
      <c r="AU353" s="238" t="s">
        <v>88</v>
      </c>
      <c r="AV353" s="13" t="s">
        <v>88</v>
      </c>
      <c r="AW353" s="13" t="s">
        <v>39</v>
      </c>
      <c r="AX353" s="13" t="s">
        <v>78</v>
      </c>
      <c r="AY353" s="238" t="s">
        <v>152</v>
      </c>
    </row>
    <row r="354" s="13" customFormat="1">
      <c r="A354" s="13"/>
      <c r="B354" s="227"/>
      <c r="C354" s="228"/>
      <c r="D354" s="229" t="s">
        <v>166</v>
      </c>
      <c r="E354" s="230" t="s">
        <v>32</v>
      </c>
      <c r="F354" s="231" t="s">
        <v>503</v>
      </c>
      <c r="G354" s="228"/>
      <c r="H354" s="232">
        <v>2</v>
      </c>
      <c r="I354" s="233"/>
      <c r="J354" s="228"/>
      <c r="K354" s="228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166</v>
      </c>
      <c r="AU354" s="238" t="s">
        <v>88</v>
      </c>
      <c r="AV354" s="13" t="s">
        <v>88</v>
      </c>
      <c r="AW354" s="13" t="s">
        <v>39</v>
      </c>
      <c r="AX354" s="13" t="s">
        <v>78</v>
      </c>
      <c r="AY354" s="238" t="s">
        <v>152</v>
      </c>
    </row>
    <row r="355" s="15" customFormat="1">
      <c r="A355" s="15"/>
      <c r="B355" s="249"/>
      <c r="C355" s="250"/>
      <c r="D355" s="229" t="s">
        <v>166</v>
      </c>
      <c r="E355" s="251" t="s">
        <v>32</v>
      </c>
      <c r="F355" s="252" t="s">
        <v>178</v>
      </c>
      <c r="G355" s="250"/>
      <c r="H355" s="253">
        <v>4</v>
      </c>
      <c r="I355" s="254"/>
      <c r="J355" s="250"/>
      <c r="K355" s="250"/>
      <c r="L355" s="255"/>
      <c r="M355" s="256"/>
      <c r="N355" s="257"/>
      <c r="O355" s="257"/>
      <c r="P355" s="257"/>
      <c r="Q355" s="257"/>
      <c r="R355" s="257"/>
      <c r="S355" s="257"/>
      <c r="T355" s="25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9" t="s">
        <v>166</v>
      </c>
      <c r="AU355" s="259" t="s">
        <v>88</v>
      </c>
      <c r="AV355" s="15" t="s">
        <v>158</v>
      </c>
      <c r="AW355" s="15" t="s">
        <v>39</v>
      </c>
      <c r="AX355" s="15" t="s">
        <v>86</v>
      </c>
      <c r="AY355" s="259" t="s">
        <v>152</v>
      </c>
    </row>
    <row r="356" s="2" customFormat="1" ht="24.15" customHeight="1">
      <c r="A356" s="42"/>
      <c r="B356" s="43"/>
      <c r="C356" s="209" t="s">
        <v>548</v>
      </c>
      <c r="D356" s="209" t="s">
        <v>154</v>
      </c>
      <c r="E356" s="210" t="s">
        <v>549</v>
      </c>
      <c r="F356" s="211" t="s">
        <v>550</v>
      </c>
      <c r="G356" s="212" t="s">
        <v>466</v>
      </c>
      <c r="H356" s="213">
        <v>1</v>
      </c>
      <c r="I356" s="214"/>
      <c r="J356" s="215">
        <f>ROUND(I356*H356,2)</f>
        <v>0</v>
      </c>
      <c r="K356" s="211" t="s">
        <v>157</v>
      </c>
      <c r="L356" s="48"/>
      <c r="M356" s="216" t="s">
        <v>32</v>
      </c>
      <c r="N356" s="217" t="s">
        <v>49</v>
      </c>
      <c r="O356" s="88"/>
      <c r="P356" s="218">
        <f>O356*H356</f>
        <v>0</v>
      </c>
      <c r="Q356" s="218">
        <v>1.0000000000000001E-05</v>
      </c>
      <c r="R356" s="218">
        <f>Q356*H356</f>
        <v>1.0000000000000001E-05</v>
      </c>
      <c r="S356" s="218">
        <v>0</v>
      </c>
      <c r="T356" s="219">
        <f>S356*H356</f>
        <v>0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20" t="s">
        <v>158</v>
      </c>
      <c r="AT356" s="220" t="s">
        <v>154</v>
      </c>
      <c r="AU356" s="220" t="s">
        <v>88</v>
      </c>
      <c r="AY356" s="20" t="s">
        <v>152</v>
      </c>
      <c r="BE356" s="221">
        <f>IF(N356="základní",J356,0)</f>
        <v>0</v>
      </c>
      <c r="BF356" s="221">
        <f>IF(N356="snížená",J356,0)</f>
        <v>0</v>
      </c>
      <c r="BG356" s="221">
        <f>IF(N356="zákl. přenesená",J356,0)</f>
        <v>0</v>
      </c>
      <c r="BH356" s="221">
        <f>IF(N356="sníž. přenesená",J356,0)</f>
        <v>0</v>
      </c>
      <c r="BI356" s="221">
        <f>IF(N356="nulová",J356,0)</f>
        <v>0</v>
      </c>
      <c r="BJ356" s="20" t="s">
        <v>86</v>
      </c>
      <c r="BK356" s="221">
        <f>ROUND(I356*H356,2)</f>
        <v>0</v>
      </c>
      <c r="BL356" s="20" t="s">
        <v>158</v>
      </c>
      <c r="BM356" s="220" t="s">
        <v>551</v>
      </c>
    </row>
    <row r="357" s="2" customFormat="1">
      <c r="A357" s="42"/>
      <c r="B357" s="43"/>
      <c r="C357" s="44"/>
      <c r="D357" s="222" t="s">
        <v>160</v>
      </c>
      <c r="E357" s="44"/>
      <c r="F357" s="223" t="s">
        <v>552</v>
      </c>
      <c r="G357" s="44"/>
      <c r="H357" s="44"/>
      <c r="I357" s="224"/>
      <c r="J357" s="44"/>
      <c r="K357" s="44"/>
      <c r="L357" s="48"/>
      <c r="M357" s="225"/>
      <c r="N357" s="226"/>
      <c r="O357" s="88"/>
      <c r="P357" s="88"/>
      <c r="Q357" s="88"/>
      <c r="R357" s="88"/>
      <c r="S357" s="88"/>
      <c r="T357" s="89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T357" s="20" t="s">
        <v>160</v>
      </c>
      <c r="AU357" s="20" t="s">
        <v>88</v>
      </c>
    </row>
    <row r="358" s="13" customFormat="1">
      <c r="A358" s="13"/>
      <c r="B358" s="227"/>
      <c r="C358" s="228"/>
      <c r="D358" s="229" t="s">
        <v>166</v>
      </c>
      <c r="E358" s="230" t="s">
        <v>32</v>
      </c>
      <c r="F358" s="231" t="s">
        <v>553</v>
      </c>
      <c r="G358" s="228"/>
      <c r="H358" s="232">
        <v>1</v>
      </c>
      <c r="I358" s="233"/>
      <c r="J358" s="228"/>
      <c r="K358" s="228"/>
      <c r="L358" s="234"/>
      <c r="M358" s="235"/>
      <c r="N358" s="236"/>
      <c r="O358" s="236"/>
      <c r="P358" s="236"/>
      <c r="Q358" s="236"/>
      <c r="R358" s="236"/>
      <c r="S358" s="236"/>
      <c r="T358" s="23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8" t="s">
        <v>166</v>
      </c>
      <c r="AU358" s="238" t="s">
        <v>88</v>
      </c>
      <c r="AV358" s="13" t="s">
        <v>88</v>
      </c>
      <c r="AW358" s="13" t="s">
        <v>39</v>
      </c>
      <c r="AX358" s="13" t="s">
        <v>86</v>
      </c>
      <c r="AY358" s="238" t="s">
        <v>152</v>
      </c>
    </row>
    <row r="359" s="2" customFormat="1" ht="24.15" customHeight="1">
      <c r="A359" s="42"/>
      <c r="B359" s="43"/>
      <c r="C359" s="209" t="s">
        <v>554</v>
      </c>
      <c r="D359" s="209" t="s">
        <v>154</v>
      </c>
      <c r="E359" s="210" t="s">
        <v>555</v>
      </c>
      <c r="F359" s="211" t="s">
        <v>556</v>
      </c>
      <c r="G359" s="212" t="s">
        <v>466</v>
      </c>
      <c r="H359" s="213">
        <v>14</v>
      </c>
      <c r="I359" s="214"/>
      <c r="J359" s="215">
        <f>ROUND(I359*H359,2)</f>
        <v>0</v>
      </c>
      <c r="K359" s="211" t="s">
        <v>157</v>
      </c>
      <c r="L359" s="48"/>
      <c r="M359" s="216" t="s">
        <v>32</v>
      </c>
      <c r="N359" s="217" t="s">
        <v>49</v>
      </c>
      <c r="O359" s="88"/>
      <c r="P359" s="218">
        <f>O359*H359</f>
        <v>0</v>
      </c>
      <c r="Q359" s="218">
        <v>0.10940999999999999</v>
      </c>
      <c r="R359" s="218">
        <f>Q359*H359</f>
        <v>1.5317399999999999</v>
      </c>
      <c r="S359" s="218">
        <v>0</v>
      </c>
      <c r="T359" s="219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0" t="s">
        <v>158</v>
      </c>
      <c r="AT359" s="220" t="s">
        <v>154</v>
      </c>
      <c r="AU359" s="220" t="s">
        <v>88</v>
      </c>
      <c r="AY359" s="20" t="s">
        <v>152</v>
      </c>
      <c r="BE359" s="221">
        <f>IF(N359="základní",J359,0)</f>
        <v>0</v>
      </c>
      <c r="BF359" s="221">
        <f>IF(N359="snížená",J359,0)</f>
        <v>0</v>
      </c>
      <c r="BG359" s="221">
        <f>IF(N359="zákl. přenesená",J359,0)</f>
        <v>0</v>
      </c>
      <c r="BH359" s="221">
        <f>IF(N359="sníž. přenesená",J359,0)</f>
        <v>0</v>
      </c>
      <c r="BI359" s="221">
        <f>IF(N359="nulová",J359,0)</f>
        <v>0</v>
      </c>
      <c r="BJ359" s="20" t="s">
        <v>86</v>
      </c>
      <c r="BK359" s="221">
        <f>ROUND(I359*H359,2)</f>
        <v>0</v>
      </c>
      <c r="BL359" s="20" t="s">
        <v>158</v>
      </c>
      <c r="BM359" s="220" t="s">
        <v>557</v>
      </c>
    </row>
    <row r="360" s="2" customFormat="1">
      <c r="A360" s="42"/>
      <c r="B360" s="43"/>
      <c r="C360" s="44"/>
      <c r="D360" s="222" t="s">
        <v>160</v>
      </c>
      <c r="E360" s="44"/>
      <c r="F360" s="223" t="s">
        <v>558</v>
      </c>
      <c r="G360" s="44"/>
      <c r="H360" s="44"/>
      <c r="I360" s="224"/>
      <c r="J360" s="44"/>
      <c r="K360" s="44"/>
      <c r="L360" s="48"/>
      <c r="M360" s="225"/>
      <c r="N360" s="226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0" t="s">
        <v>160</v>
      </c>
      <c r="AU360" s="20" t="s">
        <v>88</v>
      </c>
    </row>
    <row r="361" s="14" customFormat="1">
      <c r="A361" s="14"/>
      <c r="B361" s="239"/>
      <c r="C361" s="240"/>
      <c r="D361" s="229" t="s">
        <v>166</v>
      </c>
      <c r="E361" s="241" t="s">
        <v>32</v>
      </c>
      <c r="F361" s="242" t="s">
        <v>497</v>
      </c>
      <c r="G361" s="240"/>
      <c r="H361" s="241" t="s">
        <v>32</v>
      </c>
      <c r="I361" s="243"/>
      <c r="J361" s="240"/>
      <c r="K361" s="240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166</v>
      </c>
      <c r="AU361" s="248" t="s">
        <v>88</v>
      </c>
      <c r="AV361" s="14" t="s">
        <v>86</v>
      </c>
      <c r="AW361" s="14" t="s">
        <v>39</v>
      </c>
      <c r="AX361" s="14" t="s">
        <v>78</v>
      </c>
      <c r="AY361" s="248" t="s">
        <v>152</v>
      </c>
    </row>
    <row r="362" s="13" customFormat="1">
      <c r="A362" s="13"/>
      <c r="B362" s="227"/>
      <c r="C362" s="228"/>
      <c r="D362" s="229" t="s">
        <v>166</v>
      </c>
      <c r="E362" s="230" t="s">
        <v>32</v>
      </c>
      <c r="F362" s="231" t="s">
        <v>498</v>
      </c>
      <c r="G362" s="228"/>
      <c r="H362" s="232">
        <v>1</v>
      </c>
      <c r="I362" s="233"/>
      <c r="J362" s="228"/>
      <c r="K362" s="228"/>
      <c r="L362" s="234"/>
      <c r="M362" s="235"/>
      <c r="N362" s="236"/>
      <c r="O362" s="236"/>
      <c r="P362" s="236"/>
      <c r="Q362" s="236"/>
      <c r="R362" s="236"/>
      <c r="S362" s="236"/>
      <c r="T362" s="23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8" t="s">
        <v>166</v>
      </c>
      <c r="AU362" s="238" t="s">
        <v>88</v>
      </c>
      <c r="AV362" s="13" t="s">
        <v>88</v>
      </c>
      <c r="AW362" s="13" t="s">
        <v>39</v>
      </c>
      <c r="AX362" s="13" t="s">
        <v>78</v>
      </c>
      <c r="AY362" s="238" t="s">
        <v>152</v>
      </c>
    </row>
    <row r="363" s="13" customFormat="1">
      <c r="A363" s="13"/>
      <c r="B363" s="227"/>
      <c r="C363" s="228"/>
      <c r="D363" s="229" t="s">
        <v>166</v>
      </c>
      <c r="E363" s="230" t="s">
        <v>32</v>
      </c>
      <c r="F363" s="231" t="s">
        <v>499</v>
      </c>
      <c r="G363" s="228"/>
      <c r="H363" s="232">
        <v>1</v>
      </c>
      <c r="I363" s="233"/>
      <c r="J363" s="228"/>
      <c r="K363" s="228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166</v>
      </c>
      <c r="AU363" s="238" t="s">
        <v>88</v>
      </c>
      <c r="AV363" s="13" t="s">
        <v>88</v>
      </c>
      <c r="AW363" s="13" t="s">
        <v>39</v>
      </c>
      <c r="AX363" s="13" t="s">
        <v>78</v>
      </c>
      <c r="AY363" s="238" t="s">
        <v>152</v>
      </c>
    </row>
    <row r="364" s="13" customFormat="1">
      <c r="A364" s="13"/>
      <c r="B364" s="227"/>
      <c r="C364" s="228"/>
      <c r="D364" s="229" t="s">
        <v>166</v>
      </c>
      <c r="E364" s="230" t="s">
        <v>32</v>
      </c>
      <c r="F364" s="231" t="s">
        <v>500</v>
      </c>
      <c r="G364" s="228"/>
      <c r="H364" s="232">
        <v>1</v>
      </c>
      <c r="I364" s="233"/>
      <c r="J364" s="228"/>
      <c r="K364" s="228"/>
      <c r="L364" s="234"/>
      <c r="M364" s="235"/>
      <c r="N364" s="236"/>
      <c r="O364" s="236"/>
      <c r="P364" s="236"/>
      <c r="Q364" s="236"/>
      <c r="R364" s="236"/>
      <c r="S364" s="236"/>
      <c r="T364" s="23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8" t="s">
        <v>166</v>
      </c>
      <c r="AU364" s="238" t="s">
        <v>88</v>
      </c>
      <c r="AV364" s="13" t="s">
        <v>88</v>
      </c>
      <c r="AW364" s="13" t="s">
        <v>39</v>
      </c>
      <c r="AX364" s="13" t="s">
        <v>78</v>
      </c>
      <c r="AY364" s="238" t="s">
        <v>152</v>
      </c>
    </row>
    <row r="365" s="13" customFormat="1">
      <c r="A365" s="13"/>
      <c r="B365" s="227"/>
      <c r="C365" s="228"/>
      <c r="D365" s="229" t="s">
        <v>166</v>
      </c>
      <c r="E365" s="230" t="s">
        <v>32</v>
      </c>
      <c r="F365" s="231" t="s">
        <v>559</v>
      </c>
      <c r="G365" s="228"/>
      <c r="H365" s="232">
        <v>1</v>
      </c>
      <c r="I365" s="233"/>
      <c r="J365" s="228"/>
      <c r="K365" s="228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166</v>
      </c>
      <c r="AU365" s="238" t="s">
        <v>88</v>
      </c>
      <c r="AV365" s="13" t="s">
        <v>88</v>
      </c>
      <c r="AW365" s="13" t="s">
        <v>39</v>
      </c>
      <c r="AX365" s="13" t="s">
        <v>78</v>
      </c>
      <c r="AY365" s="238" t="s">
        <v>152</v>
      </c>
    </row>
    <row r="366" s="13" customFormat="1">
      <c r="A366" s="13"/>
      <c r="B366" s="227"/>
      <c r="C366" s="228"/>
      <c r="D366" s="229" t="s">
        <v>166</v>
      </c>
      <c r="E366" s="230" t="s">
        <v>32</v>
      </c>
      <c r="F366" s="231" t="s">
        <v>560</v>
      </c>
      <c r="G366" s="228"/>
      <c r="H366" s="232">
        <v>1</v>
      </c>
      <c r="I366" s="233"/>
      <c r="J366" s="228"/>
      <c r="K366" s="228"/>
      <c r="L366" s="234"/>
      <c r="M366" s="235"/>
      <c r="N366" s="236"/>
      <c r="O366" s="236"/>
      <c r="P366" s="236"/>
      <c r="Q366" s="236"/>
      <c r="R366" s="236"/>
      <c r="S366" s="236"/>
      <c r="T366" s="23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8" t="s">
        <v>166</v>
      </c>
      <c r="AU366" s="238" t="s">
        <v>88</v>
      </c>
      <c r="AV366" s="13" t="s">
        <v>88</v>
      </c>
      <c r="AW366" s="13" t="s">
        <v>39</v>
      </c>
      <c r="AX366" s="13" t="s">
        <v>78</v>
      </c>
      <c r="AY366" s="238" t="s">
        <v>152</v>
      </c>
    </row>
    <row r="367" s="13" customFormat="1">
      <c r="A367" s="13"/>
      <c r="B367" s="227"/>
      <c r="C367" s="228"/>
      <c r="D367" s="229" t="s">
        <v>166</v>
      </c>
      <c r="E367" s="230" t="s">
        <v>32</v>
      </c>
      <c r="F367" s="231" t="s">
        <v>503</v>
      </c>
      <c r="G367" s="228"/>
      <c r="H367" s="232">
        <v>2</v>
      </c>
      <c r="I367" s="233"/>
      <c r="J367" s="228"/>
      <c r="K367" s="228"/>
      <c r="L367" s="234"/>
      <c r="M367" s="235"/>
      <c r="N367" s="236"/>
      <c r="O367" s="236"/>
      <c r="P367" s="236"/>
      <c r="Q367" s="236"/>
      <c r="R367" s="236"/>
      <c r="S367" s="236"/>
      <c r="T367" s="23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8" t="s">
        <v>166</v>
      </c>
      <c r="AU367" s="238" t="s">
        <v>88</v>
      </c>
      <c r="AV367" s="13" t="s">
        <v>88</v>
      </c>
      <c r="AW367" s="13" t="s">
        <v>39</v>
      </c>
      <c r="AX367" s="13" t="s">
        <v>78</v>
      </c>
      <c r="AY367" s="238" t="s">
        <v>152</v>
      </c>
    </row>
    <row r="368" s="13" customFormat="1">
      <c r="A368" s="13"/>
      <c r="B368" s="227"/>
      <c r="C368" s="228"/>
      <c r="D368" s="229" t="s">
        <v>166</v>
      </c>
      <c r="E368" s="230" t="s">
        <v>32</v>
      </c>
      <c r="F368" s="231" t="s">
        <v>561</v>
      </c>
      <c r="G368" s="228"/>
      <c r="H368" s="232">
        <v>1</v>
      </c>
      <c r="I368" s="233"/>
      <c r="J368" s="228"/>
      <c r="K368" s="228"/>
      <c r="L368" s="234"/>
      <c r="M368" s="235"/>
      <c r="N368" s="236"/>
      <c r="O368" s="236"/>
      <c r="P368" s="236"/>
      <c r="Q368" s="236"/>
      <c r="R368" s="236"/>
      <c r="S368" s="236"/>
      <c r="T368" s="23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8" t="s">
        <v>166</v>
      </c>
      <c r="AU368" s="238" t="s">
        <v>88</v>
      </c>
      <c r="AV368" s="13" t="s">
        <v>88</v>
      </c>
      <c r="AW368" s="13" t="s">
        <v>39</v>
      </c>
      <c r="AX368" s="13" t="s">
        <v>78</v>
      </c>
      <c r="AY368" s="238" t="s">
        <v>152</v>
      </c>
    </row>
    <row r="369" s="13" customFormat="1">
      <c r="A369" s="13"/>
      <c r="B369" s="227"/>
      <c r="C369" s="228"/>
      <c r="D369" s="229" t="s">
        <v>166</v>
      </c>
      <c r="E369" s="230" t="s">
        <v>32</v>
      </c>
      <c r="F369" s="231" t="s">
        <v>562</v>
      </c>
      <c r="G369" s="228"/>
      <c r="H369" s="232">
        <v>1</v>
      </c>
      <c r="I369" s="233"/>
      <c r="J369" s="228"/>
      <c r="K369" s="228"/>
      <c r="L369" s="234"/>
      <c r="M369" s="235"/>
      <c r="N369" s="236"/>
      <c r="O369" s="236"/>
      <c r="P369" s="236"/>
      <c r="Q369" s="236"/>
      <c r="R369" s="236"/>
      <c r="S369" s="236"/>
      <c r="T369" s="23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8" t="s">
        <v>166</v>
      </c>
      <c r="AU369" s="238" t="s">
        <v>88</v>
      </c>
      <c r="AV369" s="13" t="s">
        <v>88</v>
      </c>
      <c r="AW369" s="13" t="s">
        <v>39</v>
      </c>
      <c r="AX369" s="13" t="s">
        <v>78</v>
      </c>
      <c r="AY369" s="238" t="s">
        <v>152</v>
      </c>
    </row>
    <row r="370" s="16" customFormat="1">
      <c r="A370" s="16"/>
      <c r="B370" s="271"/>
      <c r="C370" s="272"/>
      <c r="D370" s="229" t="s">
        <v>166</v>
      </c>
      <c r="E370" s="273" t="s">
        <v>32</v>
      </c>
      <c r="F370" s="274" t="s">
        <v>506</v>
      </c>
      <c r="G370" s="272"/>
      <c r="H370" s="275">
        <v>9</v>
      </c>
      <c r="I370" s="276"/>
      <c r="J370" s="272"/>
      <c r="K370" s="272"/>
      <c r="L370" s="277"/>
      <c r="M370" s="278"/>
      <c r="N370" s="279"/>
      <c r="O370" s="279"/>
      <c r="P370" s="279"/>
      <c r="Q370" s="279"/>
      <c r="R370" s="279"/>
      <c r="S370" s="279"/>
      <c r="T370" s="280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81" t="s">
        <v>166</v>
      </c>
      <c r="AU370" s="281" t="s">
        <v>88</v>
      </c>
      <c r="AV370" s="16" t="s">
        <v>106</v>
      </c>
      <c r="AW370" s="16" t="s">
        <v>39</v>
      </c>
      <c r="AX370" s="16" t="s">
        <v>78</v>
      </c>
      <c r="AY370" s="281" t="s">
        <v>152</v>
      </c>
    </row>
    <row r="371" s="14" customFormat="1">
      <c r="A371" s="14"/>
      <c r="B371" s="239"/>
      <c r="C371" s="240"/>
      <c r="D371" s="229" t="s">
        <v>166</v>
      </c>
      <c r="E371" s="241" t="s">
        <v>32</v>
      </c>
      <c r="F371" s="242" t="s">
        <v>507</v>
      </c>
      <c r="G371" s="240"/>
      <c r="H371" s="241" t="s">
        <v>32</v>
      </c>
      <c r="I371" s="243"/>
      <c r="J371" s="240"/>
      <c r="K371" s="240"/>
      <c r="L371" s="244"/>
      <c r="M371" s="245"/>
      <c r="N371" s="246"/>
      <c r="O371" s="246"/>
      <c r="P371" s="246"/>
      <c r="Q371" s="246"/>
      <c r="R371" s="246"/>
      <c r="S371" s="246"/>
      <c r="T371" s="24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8" t="s">
        <v>166</v>
      </c>
      <c r="AU371" s="248" t="s">
        <v>88</v>
      </c>
      <c r="AV371" s="14" t="s">
        <v>86</v>
      </c>
      <c r="AW371" s="14" t="s">
        <v>39</v>
      </c>
      <c r="AX371" s="14" t="s">
        <v>78</v>
      </c>
      <c r="AY371" s="248" t="s">
        <v>152</v>
      </c>
    </row>
    <row r="372" s="13" customFormat="1">
      <c r="A372" s="13"/>
      <c r="B372" s="227"/>
      <c r="C372" s="228"/>
      <c r="D372" s="229" t="s">
        <v>166</v>
      </c>
      <c r="E372" s="230" t="s">
        <v>32</v>
      </c>
      <c r="F372" s="231" t="s">
        <v>508</v>
      </c>
      <c r="G372" s="228"/>
      <c r="H372" s="232">
        <v>2</v>
      </c>
      <c r="I372" s="233"/>
      <c r="J372" s="228"/>
      <c r="K372" s="228"/>
      <c r="L372" s="234"/>
      <c r="M372" s="235"/>
      <c r="N372" s="236"/>
      <c r="O372" s="236"/>
      <c r="P372" s="236"/>
      <c r="Q372" s="236"/>
      <c r="R372" s="236"/>
      <c r="S372" s="236"/>
      <c r="T372" s="23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8" t="s">
        <v>166</v>
      </c>
      <c r="AU372" s="238" t="s">
        <v>88</v>
      </c>
      <c r="AV372" s="13" t="s">
        <v>88</v>
      </c>
      <c r="AW372" s="13" t="s">
        <v>39</v>
      </c>
      <c r="AX372" s="13" t="s">
        <v>78</v>
      </c>
      <c r="AY372" s="238" t="s">
        <v>152</v>
      </c>
    </row>
    <row r="373" s="13" customFormat="1">
      <c r="A373" s="13"/>
      <c r="B373" s="227"/>
      <c r="C373" s="228"/>
      <c r="D373" s="229" t="s">
        <v>166</v>
      </c>
      <c r="E373" s="230" t="s">
        <v>32</v>
      </c>
      <c r="F373" s="231" t="s">
        <v>509</v>
      </c>
      <c r="G373" s="228"/>
      <c r="H373" s="232">
        <v>1</v>
      </c>
      <c r="I373" s="233"/>
      <c r="J373" s="228"/>
      <c r="K373" s="228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166</v>
      </c>
      <c r="AU373" s="238" t="s">
        <v>88</v>
      </c>
      <c r="AV373" s="13" t="s">
        <v>88</v>
      </c>
      <c r="AW373" s="13" t="s">
        <v>39</v>
      </c>
      <c r="AX373" s="13" t="s">
        <v>78</v>
      </c>
      <c r="AY373" s="238" t="s">
        <v>152</v>
      </c>
    </row>
    <row r="374" s="13" customFormat="1">
      <c r="A374" s="13"/>
      <c r="B374" s="227"/>
      <c r="C374" s="228"/>
      <c r="D374" s="229" t="s">
        <v>166</v>
      </c>
      <c r="E374" s="230" t="s">
        <v>32</v>
      </c>
      <c r="F374" s="231" t="s">
        <v>510</v>
      </c>
      <c r="G374" s="228"/>
      <c r="H374" s="232">
        <v>1</v>
      </c>
      <c r="I374" s="233"/>
      <c r="J374" s="228"/>
      <c r="K374" s="228"/>
      <c r="L374" s="234"/>
      <c r="M374" s="235"/>
      <c r="N374" s="236"/>
      <c r="O374" s="236"/>
      <c r="P374" s="236"/>
      <c r="Q374" s="236"/>
      <c r="R374" s="236"/>
      <c r="S374" s="236"/>
      <c r="T374" s="23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8" t="s">
        <v>166</v>
      </c>
      <c r="AU374" s="238" t="s">
        <v>88</v>
      </c>
      <c r="AV374" s="13" t="s">
        <v>88</v>
      </c>
      <c r="AW374" s="13" t="s">
        <v>39</v>
      </c>
      <c r="AX374" s="13" t="s">
        <v>78</v>
      </c>
      <c r="AY374" s="238" t="s">
        <v>152</v>
      </c>
    </row>
    <row r="375" s="13" customFormat="1">
      <c r="A375" s="13"/>
      <c r="B375" s="227"/>
      <c r="C375" s="228"/>
      <c r="D375" s="229" t="s">
        <v>166</v>
      </c>
      <c r="E375" s="230" t="s">
        <v>32</v>
      </c>
      <c r="F375" s="231" t="s">
        <v>563</v>
      </c>
      <c r="G375" s="228"/>
      <c r="H375" s="232">
        <v>1</v>
      </c>
      <c r="I375" s="233"/>
      <c r="J375" s="228"/>
      <c r="K375" s="228"/>
      <c r="L375" s="234"/>
      <c r="M375" s="235"/>
      <c r="N375" s="236"/>
      <c r="O375" s="236"/>
      <c r="P375" s="236"/>
      <c r="Q375" s="236"/>
      <c r="R375" s="236"/>
      <c r="S375" s="236"/>
      <c r="T375" s="23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8" t="s">
        <v>166</v>
      </c>
      <c r="AU375" s="238" t="s">
        <v>88</v>
      </c>
      <c r="AV375" s="13" t="s">
        <v>88</v>
      </c>
      <c r="AW375" s="13" t="s">
        <v>39</v>
      </c>
      <c r="AX375" s="13" t="s">
        <v>78</v>
      </c>
      <c r="AY375" s="238" t="s">
        <v>152</v>
      </c>
    </row>
    <row r="376" s="16" customFormat="1">
      <c r="A376" s="16"/>
      <c r="B376" s="271"/>
      <c r="C376" s="272"/>
      <c r="D376" s="229" t="s">
        <v>166</v>
      </c>
      <c r="E376" s="273" t="s">
        <v>32</v>
      </c>
      <c r="F376" s="274" t="s">
        <v>506</v>
      </c>
      <c r="G376" s="272"/>
      <c r="H376" s="275">
        <v>5</v>
      </c>
      <c r="I376" s="276"/>
      <c r="J376" s="272"/>
      <c r="K376" s="272"/>
      <c r="L376" s="277"/>
      <c r="M376" s="278"/>
      <c r="N376" s="279"/>
      <c r="O376" s="279"/>
      <c r="P376" s="279"/>
      <c r="Q376" s="279"/>
      <c r="R376" s="279"/>
      <c r="S376" s="279"/>
      <c r="T376" s="280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81" t="s">
        <v>166</v>
      </c>
      <c r="AU376" s="281" t="s">
        <v>88</v>
      </c>
      <c r="AV376" s="16" t="s">
        <v>106</v>
      </c>
      <c r="AW376" s="16" t="s">
        <v>39</v>
      </c>
      <c r="AX376" s="16" t="s">
        <v>78</v>
      </c>
      <c r="AY376" s="281" t="s">
        <v>152</v>
      </c>
    </row>
    <row r="377" s="15" customFormat="1">
      <c r="A377" s="15"/>
      <c r="B377" s="249"/>
      <c r="C377" s="250"/>
      <c r="D377" s="229" t="s">
        <v>166</v>
      </c>
      <c r="E377" s="251" t="s">
        <v>32</v>
      </c>
      <c r="F377" s="252" t="s">
        <v>178</v>
      </c>
      <c r="G377" s="250"/>
      <c r="H377" s="253">
        <v>14</v>
      </c>
      <c r="I377" s="254"/>
      <c r="J377" s="250"/>
      <c r="K377" s="250"/>
      <c r="L377" s="255"/>
      <c r="M377" s="256"/>
      <c r="N377" s="257"/>
      <c r="O377" s="257"/>
      <c r="P377" s="257"/>
      <c r="Q377" s="257"/>
      <c r="R377" s="257"/>
      <c r="S377" s="257"/>
      <c r="T377" s="25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9" t="s">
        <v>166</v>
      </c>
      <c r="AU377" s="259" t="s">
        <v>88</v>
      </c>
      <c r="AV377" s="15" t="s">
        <v>158</v>
      </c>
      <c r="AW377" s="15" t="s">
        <v>39</v>
      </c>
      <c r="AX377" s="15" t="s">
        <v>86</v>
      </c>
      <c r="AY377" s="259" t="s">
        <v>152</v>
      </c>
    </row>
    <row r="378" s="2" customFormat="1" ht="21.75" customHeight="1">
      <c r="A378" s="42"/>
      <c r="B378" s="43"/>
      <c r="C378" s="260" t="s">
        <v>564</v>
      </c>
      <c r="D378" s="260" t="s">
        <v>283</v>
      </c>
      <c r="E378" s="261" t="s">
        <v>565</v>
      </c>
      <c r="F378" s="262" t="s">
        <v>566</v>
      </c>
      <c r="G378" s="263" t="s">
        <v>466</v>
      </c>
      <c r="H378" s="264">
        <v>9</v>
      </c>
      <c r="I378" s="265"/>
      <c r="J378" s="266">
        <f>ROUND(I378*H378,2)</f>
        <v>0</v>
      </c>
      <c r="K378" s="262" t="s">
        <v>157</v>
      </c>
      <c r="L378" s="267"/>
      <c r="M378" s="268" t="s">
        <v>32</v>
      </c>
      <c r="N378" s="269" t="s">
        <v>49</v>
      </c>
      <c r="O378" s="88"/>
      <c r="P378" s="218">
        <f>O378*H378</f>
        <v>0</v>
      </c>
      <c r="Q378" s="218">
        <v>0.0061000000000000004</v>
      </c>
      <c r="R378" s="218">
        <f>Q378*H378</f>
        <v>0.054900000000000004</v>
      </c>
      <c r="S378" s="218">
        <v>0</v>
      </c>
      <c r="T378" s="219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0" t="s">
        <v>197</v>
      </c>
      <c r="AT378" s="220" t="s">
        <v>283</v>
      </c>
      <c r="AU378" s="220" t="s">
        <v>88</v>
      </c>
      <c r="AY378" s="20" t="s">
        <v>152</v>
      </c>
      <c r="BE378" s="221">
        <f>IF(N378="základní",J378,0)</f>
        <v>0</v>
      </c>
      <c r="BF378" s="221">
        <f>IF(N378="snížená",J378,0)</f>
        <v>0</v>
      </c>
      <c r="BG378" s="221">
        <f>IF(N378="zákl. přenesená",J378,0)</f>
        <v>0</v>
      </c>
      <c r="BH378" s="221">
        <f>IF(N378="sníž. přenesená",J378,0)</f>
        <v>0</v>
      </c>
      <c r="BI378" s="221">
        <f>IF(N378="nulová",J378,0)</f>
        <v>0</v>
      </c>
      <c r="BJ378" s="20" t="s">
        <v>86</v>
      </c>
      <c r="BK378" s="221">
        <f>ROUND(I378*H378,2)</f>
        <v>0</v>
      </c>
      <c r="BL378" s="20" t="s">
        <v>158</v>
      </c>
      <c r="BM378" s="220" t="s">
        <v>567</v>
      </c>
    </row>
    <row r="379" s="2" customFormat="1" ht="24.15" customHeight="1">
      <c r="A379" s="42"/>
      <c r="B379" s="43"/>
      <c r="C379" s="209" t="s">
        <v>568</v>
      </c>
      <c r="D379" s="209" t="s">
        <v>154</v>
      </c>
      <c r="E379" s="210" t="s">
        <v>569</v>
      </c>
      <c r="F379" s="211" t="s">
        <v>570</v>
      </c>
      <c r="G379" s="212" t="s">
        <v>218</v>
      </c>
      <c r="H379" s="213">
        <v>338</v>
      </c>
      <c r="I379" s="214"/>
      <c r="J379" s="215">
        <f>ROUND(I379*H379,2)</f>
        <v>0</v>
      </c>
      <c r="K379" s="211" t="s">
        <v>157</v>
      </c>
      <c r="L379" s="48"/>
      <c r="M379" s="216" t="s">
        <v>32</v>
      </c>
      <c r="N379" s="217" t="s">
        <v>49</v>
      </c>
      <c r="O379" s="88"/>
      <c r="P379" s="218">
        <f>O379*H379</f>
        <v>0</v>
      </c>
      <c r="Q379" s="218">
        <v>0.00020000000000000001</v>
      </c>
      <c r="R379" s="218">
        <f>Q379*H379</f>
        <v>0.067600000000000007</v>
      </c>
      <c r="S379" s="218">
        <v>0</v>
      </c>
      <c r="T379" s="219">
        <f>S379*H379</f>
        <v>0</v>
      </c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R379" s="220" t="s">
        <v>158</v>
      </c>
      <c r="AT379" s="220" t="s">
        <v>154</v>
      </c>
      <c r="AU379" s="220" t="s">
        <v>88</v>
      </c>
      <c r="AY379" s="20" t="s">
        <v>152</v>
      </c>
      <c r="BE379" s="221">
        <f>IF(N379="základní",J379,0)</f>
        <v>0</v>
      </c>
      <c r="BF379" s="221">
        <f>IF(N379="snížená",J379,0)</f>
        <v>0</v>
      </c>
      <c r="BG379" s="221">
        <f>IF(N379="zákl. přenesená",J379,0)</f>
        <v>0</v>
      </c>
      <c r="BH379" s="221">
        <f>IF(N379="sníž. přenesená",J379,0)</f>
        <v>0</v>
      </c>
      <c r="BI379" s="221">
        <f>IF(N379="nulová",J379,0)</f>
        <v>0</v>
      </c>
      <c r="BJ379" s="20" t="s">
        <v>86</v>
      </c>
      <c r="BK379" s="221">
        <f>ROUND(I379*H379,2)</f>
        <v>0</v>
      </c>
      <c r="BL379" s="20" t="s">
        <v>158</v>
      </c>
      <c r="BM379" s="220" t="s">
        <v>571</v>
      </c>
    </row>
    <row r="380" s="2" customFormat="1">
      <c r="A380" s="42"/>
      <c r="B380" s="43"/>
      <c r="C380" s="44"/>
      <c r="D380" s="222" t="s">
        <v>160</v>
      </c>
      <c r="E380" s="44"/>
      <c r="F380" s="223" t="s">
        <v>572</v>
      </c>
      <c r="G380" s="44"/>
      <c r="H380" s="44"/>
      <c r="I380" s="224"/>
      <c r="J380" s="44"/>
      <c r="K380" s="44"/>
      <c r="L380" s="48"/>
      <c r="M380" s="225"/>
      <c r="N380" s="226"/>
      <c r="O380" s="88"/>
      <c r="P380" s="88"/>
      <c r="Q380" s="88"/>
      <c r="R380" s="88"/>
      <c r="S380" s="88"/>
      <c r="T380" s="89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T380" s="20" t="s">
        <v>160</v>
      </c>
      <c r="AU380" s="20" t="s">
        <v>88</v>
      </c>
    </row>
    <row r="381" s="13" customFormat="1">
      <c r="A381" s="13"/>
      <c r="B381" s="227"/>
      <c r="C381" s="228"/>
      <c r="D381" s="229" t="s">
        <v>166</v>
      </c>
      <c r="E381" s="230" t="s">
        <v>32</v>
      </c>
      <c r="F381" s="231" t="s">
        <v>573</v>
      </c>
      <c r="G381" s="228"/>
      <c r="H381" s="232">
        <v>338</v>
      </c>
      <c r="I381" s="233"/>
      <c r="J381" s="228"/>
      <c r="K381" s="228"/>
      <c r="L381" s="234"/>
      <c r="M381" s="235"/>
      <c r="N381" s="236"/>
      <c r="O381" s="236"/>
      <c r="P381" s="236"/>
      <c r="Q381" s="236"/>
      <c r="R381" s="236"/>
      <c r="S381" s="236"/>
      <c r="T381" s="23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8" t="s">
        <v>166</v>
      </c>
      <c r="AU381" s="238" t="s">
        <v>88</v>
      </c>
      <c r="AV381" s="13" t="s">
        <v>88</v>
      </c>
      <c r="AW381" s="13" t="s">
        <v>39</v>
      </c>
      <c r="AX381" s="13" t="s">
        <v>86</v>
      </c>
      <c r="AY381" s="238" t="s">
        <v>152</v>
      </c>
    </row>
    <row r="382" s="2" customFormat="1" ht="24.15" customHeight="1">
      <c r="A382" s="42"/>
      <c r="B382" s="43"/>
      <c r="C382" s="209" t="s">
        <v>574</v>
      </c>
      <c r="D382" s="209" t="s">
        <v>154</v>
      </c>
      <c r="E382" s="210" t="s">
        <v>575</v>
      </c>
      <c r="F382" s="211" t="s">
        <v>576</v>
      </c>
      <c r="G382" s="212" t="s">
        <v>218</v>
      </c>
      <c r="H382" s="213">
        <v>51</v>
      </c>
      <c r="I382" s="214"/>
      <c r="J382" s="215">
        <f>ROUND(I382*H382,2)</f>
        <v>0</v>
      </c>
      <c r="K382" s="211" t="s">
        <v>157</v>
      </c>
      <c r="L382" s="48"/>
      <c r="M382" s="216" t="s">
        <v>32</v>
      </c>
      <c r="N382" s="217" t="s">
        <v>49</v>
      </c>
      <c r="O382" s="88"/>
      <c r="P382" s="218">
        <f>O382*H382</f>
        <v>0</v>
      </c>
      <c r="Q382" s="218">
        <v>0.00020000000000000001</v>
      </c>
      <c r="R382" s="218">
        <f>Q382*H382</f>
        <v>0.010200000000000001</v>
      </c>
      <c r="S382" s="218">
        <v>0</v>
      </c>
      <c r="T382" s="219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20" t="s">
        <v>158</v>
      </c>
      <c r="AT382" s="220" t="s">
        <v>154</v>
      </c>
      <c r="AU382" s="220" t="s">
        <v>88</v>
      </c>
      <c r="AY382" s="20" t="s">
        <v>152</v>
      </c>
      <c r="BE382" s="221">
        <f>IF(N382="základní",J382,0)</f>
        <v>0</v>
      </c>
      <c r="BF382" s="221">
        <f>IF(N382="snížená",J382,0)</f>
        <v>0</v>
      </c>
      <c r="BG382" s="221">
        <f>IF(N382="zákl. přenesená",J382,0)</f>
        <v>0</v>
      </c>
      <c r="BH382" s="221">
        <f>IF(N382="sníž. přenesená",J382,0)</f>
        <v>0</v>
      </c>
      <c r="BI382" s="221">
        <f>IF(N382="nulová",J382,0)</f>
        <v>0</v>
      </c>
      <c r="BJ382" s="20" t="s">
        <v>86</v>
      </c>
      <c r="BK382" s="221">
        <f>ROUND(I382*H382,2)</f>
        <v>0</v>
      </c>
      <c r="BL382" s="20" t="s">
        <v>158</v>
      </c>
      <c r="BM382" s="220" t="s">
        <v>577</v>
      </c>
    </row>
    <row r="383" s="2" customFormat="1">
      <c r="A383" s="42"/>
      <c r="B383" s="43"/>
      <c r="C383" s="44"/>
      <c r="D383" s="222" t="s">
        <v>160</v>
      </c>
      <c r="E383" s="44"/>
      <c r="F383" s="223" t="s">
        <v>578</v>
      </c>
      <c r="G383" s="44"/>
      <c r="H383" s="44"/>
      <c r="I383" s="224"/>
      <c r="J383" s="44"/>
      <c r="K383" s="44"/>
      <c r="L383" s="48"/>
      <c r="M383" s="225"/>
      <c r="N383" s="226"/>
      <c r="O383" s="88"/>
      <c r="P383" s="88"/>
      <c r="Q383" s="88"/>
      <c r="R383" s="88"/>
      <c r="S383" s="88"/>
      <c r="T383" s="89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T383" s="20" t="s">
        <v>160</v>
      </c>
      <c r="AU383" s="20" t="s">
        <v>88</v>
      </c>
    </row>
    <row r="384" s="13" customFormat="1">
      <c r="A384" s="13"/>
      <c r="B384" s="227"/>
      <c r="C384" s="228"/>
      <c r="D384" s="229" t="s">
        <v>166</v>
      </c>
      <c r="E384" s="230" t="s">
        <v>32</v>
      </c>
      <c r="F384" s="231" t="s">
        <v>579</v>
      </c>
      <c r="G384" s="228"/>
      <c r="H384" s="232">
        <v>51</v>
      </c>
      <c r="I384" s="233"/>
      <c r="J384" s="228"/>
      <c r="K384" s="228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166</v>
      </c>
      <c r="AU384" s="238" t="s">
        <v>88</v>
      </c>
      <c r="AV384" s="13" t="s">
        <v>88</v>
      </c>
      <c r="AW384" s="13" t="s">
        <v>39</v>
      </c>
      <c r="AX384" s="13" t="s">
        <v>86</v>
      </c>
      <c r="AY384" s="238" t="s">
        <v>152</v>
      </c>
    </row>
    <row r="385" s="2" customFormat="1" ht="24.15" customHeight="1">
      <c r="A385" s="42"/>
      <c r="B385" s="43"/>
      <c r="C385" s="209" t="s">
        <v>580</v>
      </c>
      <c r="D385" s="209" t="s">
        <v>154</v>
      </c>
      <c r="E385" s="210" t="s">
        <v>581</v>
      </c>
      <c r="F385" s="211" t="s">
        <v>582</v>
      </c>
      <c r="G385" s="212" t="s">
        <v>218</v>
      </c>
      <c r="H385" s="213">
        <v>8.8000000000000007</v>
      </c>
      <c r="I385" s="214"/>
      <c r="J385" s="215">
        <f>ROUND(I385*H385,2)</f>
        <v>0</v>
      </c>
      <c r="K385" s="211" t="s">
        <v>157</v>
      </c>
      <c r="L385" s="48"/>
      <c r="M385" s="216" t="s">
        <v>32</v>
      </c>
      <c r="N385" s="217" t="s">
        <v>49</v>
      </c>
      <c r="O385" s="88"/>
      <c r="P385" s="218">
        <f>O385*H385</f>
        <v>0</v>
      </c>
      <c r="Q385" s="218">
        <v>0.00040000000000000002</v>
      </c>
      <c r="R385" s="218">
        <f>Q385*H385</f>
        <v>0.0035200000000000006</v>
      </c>
      <c r="S385" s="218">
        <v>0</v>
      </c>
      <c r="T385" s="219">
        <f>S385*H385</f>
        <v>0</v>
      </c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R385" s="220" t="s">
        <v>158</v>
      </c>
      <c r="AT385" s="220" t="s">
        <v>154</v>
      </c>
      <c r="AU385" s="220" t="s">
        <v>88</v>
      </c>
      <c r="AY385" s="20" t="s">
        <v>152</v>
      </c>
      <c r="BE385" s="221">
        <f>IF(N385="základní",J385,0)</f>
        <v>0</v>
      </c>
      <c r="BF385" s="221">
        <f>IF(N385="snížená",J385,0)</f>
        <v>0</v>
      </c>
      <c r="BG385" s="221">
        <f>IF(N385="zákl. přenesená",J385,0)</f>
        <v>0</v>
      </c>
      <c r="BH385" s="221">
        <f>IF(N385="sníž. přenesená",J385,0)</f>
        <v>0</v>
      </c>
      <c r="BI385" s="221">
        <f>IF(N385="nulová",J385,0)</f>
        <v>0</v>
      </c>
      <c r="BJ385" s="20" t="s">
        <v>86</v>
      </c>
      <c r="BK385" s="221">
        <f>ROUND(I385*H385,2)</f>
        <v>0</v>
      </c>
      <c r="BL385" s="20" t="s">
        <v>158</v>
      </c>
      <c r="BM385" s="220" t="s">
        <v>583</v>
      </c>
    </row>
    <row r="386" s="2" customFormat="1">
      <c r="A386" s="42"/>
      <c r="B386" s="43"/>
      <c r="C386" s="44"/>
      <c r="D386" s="222" t="s">
        <v>160</v>
      </c>
      <c r="E386" s="44"/>
      <c r="F386" s="223" t="s">
        <v>584</v>
      </c>
      <c r="G386" s="44"/>
      <c r="H386" s="44"/>
      <c r="I386" s="224"/>
      <c r="J386" s="44"/>
      <c r="K386" s="44"/>
      <c r="L386" s="48"/>
      <c r="M386" s="225"/>
      <c r="N386" s="226"/>
      <c r="O386" s="88"/>
      <c r="P386" s="88"/>
      <c r="Q386" s="88"/>
      <c r="R386" s="88"/>
      <c r="S386" s="88"/>
      <c r="T386" s="89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T386" s="20" t="s">
        <v>160</v>
      </c>
      <c r="AU386" s="20" t="s">
        <v>88</v>
      </c>
    </row>
    <row r="387" s="13" customFormat="1">
      <c r="A387" s="13"/>
      <c r="B387" s="227"/>
      <c r="C387" s="228"/>
      <c r="D387" s="229" t="s">
        <v>166</v>
      </c>
      <c r="E387" s="230" t="s">
        <v>32</v>
      </c>
      <c r="F387" s="231" t="s">
        <v>585</v>
      </c>
      <c r="G387" s="228"/>
      <c r="H387" s="232">
        <v>8.8000000000000007</v>
      </c>
      <c r="I387" s="233"/>
      <c r="J387" s="228"/>
      <c r="K387" s="228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166</v>
      </c>
      <c r="AU387" s="238" t="s">
        <v>88</v>
      </c>
      <c r="AV387" s="13" t="s">
        <v>88</v>
      </c>
      <c r="AW387" s="13" t="s">
        <v>39</v>
      </c>
      <c r="AX387" s="13" t="s">
        <v>86</v>
      </c>
      <c r="AY387" s="238" t="s">
        <v>152</v>
      </c>
    </row>
    <row r="388" s="2" customFormat="1" ht="37.8" customHeight="1">
      <c r="A388" s="42"/>
      <c r="B388" s="43"/>
      <c r="C388" s="209" t="s">
        <v>586</v>
      </c>
      <c r="D388" s="209" t="s">
        <v>154</v>
      </c>
      <c r="E388" s="210" t="s">
        <v>587</v>
      </c>
      <c r="F388" s="211" t="s">
        <v>588</v>
      </c>
      <c r="G388" s="212" t="s">
        <v>104</v>
      </c>
      <c r="H388" s="213">
        <v>6.4000000000000004</v>
      </c>
      <c r="I388" s="214"/>
      <c r="J388" s="215">
        <f>ROUND(I388*H388,2)</f>
        <v>0</v>
      </c>
      <c r="K388" s="211" t="s">
        <v>157</v>
      </c>
      <c r="L388" s="48"/>
      <c r="M388" s="216" t="s">
        <v>32</v>
      </c>
      <c r="N388" s="217" t="s">
        <v>49</v>
      </c>
      <c r="O388" s="88"/>
      <c r="P388" s="218">
        <f>O388*H388</f>
        <v>0</v>
      </c>
      <c r="Q388" s="218">
        <v>0.0016000000000000001</v>
      </c>
      <c r="R388" s="218">
        <f>Q388*H388</f>
        <v>0.010240000000000001</v>
      </c>
      <c r="S388" s="218">
        <v>0</v>
      </c>
      <c r="T388" s="219">
        <f>S388*H388</f>
        <v>0</v>
      </c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R388" s="220" t="s">
        <v>158</v>
      </c>
      <c r="AT388" s="220" t="s">
        <v>154</v>
      </c>
      <c r="AU388" s="220" t="s">
        <v>88</v>
      </c>
      <c r="AY388" s="20" t="s">
        <v>152</v>
      </c>
      <c r="BE388" s="221">
        <f>IF(N388="základní",J388,0)</f>
        <v>0</v>
      </c>
      <c r="BF388" s="221">
        <f>IF(N388="snížená",J388,0)</f>
        <v>0</v>
      </c>
      <c r="BG388" s="221">
        <f>IF(N388="zákl. přenesená",J388,0)</f>
        <v>0</v>
      </c>
      <c r="BH388" s="221">
        <f>IF(N388="sníž. přenesená",J388,0)</f>
        <v>0</v>
      </c>
      <c r="BI388" s="221">
        <f>IF(N388="nulová",J388,0)</f>
        <v>0</v>
      </c>
      <c r="BJ388" s="20" t="s">
        <v>86</v>
      </c>
      <c r="BK388" s="221">
        <f>ROUND(I388*H388,2)</f>
        <v>0</v>
      </c>
      <c r="BL388" s="20" t="s">
        <v>158</v>
      </c>
      <c r="BM388" s="220" t="s">
        <v>589</v>
      </c>
    </row>
    <row r="389" s="2" customFormat="1">
      <c r="A389" s="42"/>
      <c r="B389" s="43"/>
      <c r="C389" s="44"/>
      <c r="D389" s="222" t="s">
        <v>160</v>
      </c>
      <c r="E389" s="44"/>
      <c r="F389" s="223" t="s">
        <v>590</v>
      </c>
      <c r="G389" s="44"/>
      <c r="H389" s="44"/>
      <c r="I389" s="224"/>
      <c r="J389" s="44"/>
      <c r="K389" s="44"/>
      <c r="L389" s="48"/>
      <c r="M389" s="225"/>
      <c r="N389" s="226"/>
      <c r="O389" s="88"/>
      <c r="P389" s="88"/>
      <c r="Q389" s="88"/>
      <c r="R389" s="88"/>
      <c r="S389" s="88"/>
      <c r="T389" s="89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T389" s="20" t="s">
        <v>160</v>
      </c>
      <c r="AU389" s="20" t="s">
        <v>88</v>
      </c>
    </row>
    <row r="390" s="13" customFormat="1">
      <c r="A390" s="13"/>
      <c r="B390" s="227"/>
      <c r="C390" s="228"/>
      <c r="D390" s="229" t="s">
        <v>166</v>
      </c>
      <c r="E390" s="230" t="s">
        <v>32</v>
      </c>
      <c r="F390" s="231" t="s">
        <v>591</v>
      </c>
      <c r="G390" s="228"/>
      <c r="H390" s="232">
        <v>3</v>
      </c>
      <c r="I390" s="233"/>
      <c r="J390" s="228"/>
      <c r="K390" s="228"/>
      <c r="L390" s="234"/>
      <c r="M390" s="235"/>
      <c r="N390" s="236"/>
      <c r="O390" s="236"/>
      <c r="P390" s="236"/>
      <c r="Q390" s="236"/>
      <c r="R390" s="236"/>
      <c r="S390" s="236"/>
      <c r="T390" s="23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8" t="s">
        <v>166</v>
      </c>
      <c r="AU390" s="238" t="s">
        <v>88</v>
      </c>
      <c r="AV390" s="13" t="s">
        <v>88</v>
      </c>
      <c r="AW390" s="13" t="s">
        <v>39</v>
      </c>
      <c r="AX390" s="13" t="s">
        <v>78</v>
      </c>
      <c r="AY390" s="238" t="s">
        <v>152</v>
      </c>
    </row>
    <row r="391" s="13" customFormat="1">
      <c r="A391" s="13"/>
      <c r="B391" s="227"/>
      <c r="C391" s="228"/>
      <c r="D391" s="229" t="s">
        <v>166</v>
      </c>
      <c r="E391" s="230" t="s">
        <v>32</v>
      </c>
      <c r="F391" s="231" t="s">
        <v>592</v>
      </c>
      <c r="G391" s="228"/>
      <c r="H391" s="232">
        <v>3.3999999999999999</v>
      </c>
      <c r="I391" s="233"/>
      <c r="J391" s="228"/>
      <c r="K391" s="228"/>
      <c r="L391" s="234"/>
      <c r="M391" s="235"/>
      <c r="N391" s="236"/>
      <c r="O391" s="236"/>
      <c r="P391" s="236"/>
      <c r="Q391" s="236"/>
      <c r="R391" s="236"/>
      <c r="S391" s="236"/>
      <c r="T391" s="23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8" t="s">
        <v>166</v>
      </c>
      <c r="AU391" s="238" t="s">
        <v>88</v>
      </c>
      <c r="AV391" s="13" t="s">
        <v>88</v>
      </c>
      <c r="AW391" s="13" t="s">
        <v>39</v>
      </c>
      <c r="AX391" s="13" t="s">
        <v>78</v>
      </c>
      <c r="AY391" s="238" t="s">
        <v>152</v>
      </c>
    </row>
    <row r="392" s="15" customFormat="1">
      <c r="A392" s="15"/>
      <c r="B392" s="249"/>
      <c r="C392" s="250"/>
      <c r="D392" s="229" t="s">
        <v>166</v>
      </c>
      <c r="E392" s="251" t="s">
        <v>32</v>
      </c>
      <c r="F392" s="252" t="s">
        <v>178</v>
      </c>
      <c r="G392" s="250"/>
      <c r="H392" s="253">
        <v>6.4000000000000004</v>
      </c>
      <c r="I392" s="254"/>
      <c r="J392" s="250"/>
      <c r="K392" s="250"/>
      <c r="L392" s="255"/>
      <c r="M392" s="256"/>
      <c r="N392" s="257"/>
      <c r="O392" s="257"/>
      <c r="P392" s="257"/>
      <c r="Q392" s="257"/>
      <c r="R392" s="257"/>
      <c r="S392" s="257"/>
      <c r="T392" s="258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9" t="s">
        <v>166</v>
      </c>
      <c r="AU392" s="259" t="s">
        <v>88</v>
      </c>
      <c r="AV392" s="15" t="s">
        <v>158</v>
      </c>
      <c r="AW392" s="15" t="s">
        <v>39</v>
      </c>
      <c r="AX392" s="15" t="s">
        <v>86</v>
      </c>
      <c r="AY392" s="259" t="s">
        <v>152</v>
      </c>
    </row>
    <row r="393" s="2" customFormat="1" ht="37.8" customHeight="1">
      <c r="A393" s="42"/>
      <c r="B393" s="43"/>
      <c r="C393" s="209" t="s">
        <v>593</v>
      </c>
      <c r="D393" s="209" t="s">
        <v>154</v>
      </c>
      <c r="E393" s="210" t="s">
        <v>594</v>
      </c>
      <c r="F393" s="211" t="s">
        <v>595</v>
      </c>
      <c r="G393" s="212" t="s">
        <v>218</v>
      </c>
      <c r="H393" s="213">
        <v>397.80000000000001</v>
      </c>
      <c r="I393" s="214"/>
      <c r="J393" s="215">
        <f>ROUND(I393*H393,2)</f>
        <v>0</v>
      </c>
      <c r="K393" s="211" t="s">
        <v>157</v>
      </c>
      <c r="L393" s="48"/>
      <c r="M393" s="216" t="s">
        <v>32</v>
      </c>
      <c r="N393" s="217" t="s">
        <v>49</v>
      </c>
      <c r="O393" s="88"/>
      <c r="P393" s="218">
        <f>O393*H393</f>
        <v>0</v>
      </c>
      <c r="Q393" s="218">
        <v>0</v>
      </c>
      <c r="R393" s="218">
        <f>Q393*H393</f>
        <v>0</v>
      </c>
      <c r="S393" s="218">
        <v>0</v>
      </c>
      <c r="T393" s="219">
        <f>S393*H393</f>
        <v>0</v>
      </c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R393" s="220" t="s">
        <v>158</v>
      </c>
      <c r="AT393" s="220" t="s">
        <v>154</v>
      </c>
      <c r="AU393" s="220" t="s">
        <v>88</v>
      </c>
      <c r="AY393" s="20" t="s">
        <v>152</v>
      </c>
      <c r="BE393" s="221">
        <f>IF(N393="základní",J393,0)</f>
        <v>0</v>
      </c>
      <c r="BF393" s="221">
        <f>IF(N393="snížená",J393,0)</f>
        <v>0</v>
      </c>
      <c r="BG393" s="221">
        <f>IF(N393="zákl. přenesená",J393,0)</f>
        <v>0</v>
      </c>
      <c r="BH393" s="221">
        <f>IF(N393="sníž. přenesená",J393,0)</f>
        <v>0</v>
      </c>
      <c r="BI393" s="221">
        <f>IF(N393="nulová",J393,0)</f>
        <v>0</v>
      </c>
      <c r="BJ393" s="20" t="s">
        <v>86</v>
      </c>
      <c r="BK393" s="221">
        <f>ROUND(I393*H393,2)</f>
        <v>0</v>
      </c>
      <c r="BL393" s="20" t="s">
        <v>158</v>
      </c>
      <c r="BM393" s="220" t="s">
        <v>596</v>
      </c>
    </row>
    <row r="394" s="2" customFormat="1">
      <c r="A394" s="42"/>
      <c r="B394" s="43"/>
      <c r="C394" s="44"/>
      <c r="D394" s="222" t="s">
        <v>160</v>
      </c>
      <c r="E394" s="44"/>
      <c r="F394" s="223" t="s">
        <v>597</v>
      </c>
      <c r="G394" s="44"/>
      <c r="H394" s="44"/>
      <c r="I394" s="224"/>
      <c r="J394" s="44"/>
      <c r="K394" s="44"/>
      <c r="L394" s="48"/>
      <c r="M394" s="225"/>
      <c r="N394" s="226"/>
      <c r="O394" s="88"/>
      <c r="P394" s="88"/>
      <c r="Q394" s="88"/>
      <c r="R394" s="88"/>
      <c r="S394" s="88"/>
      <c r="T394" s="89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T394" s="20" t="s">
        <v>160</v>
      </c>
      <c r="AU394" s="20" t="s">
        <v>88</v>
      </c>
    </row>
    <row r="395" s="2" customFormat="1" ht="37.8" customHeight="1">
      <c r="A395" s="42"/>
      <c r="B395" s="43"/>
      <c r="C395" s="209" t="s">
        <v>598</v>
      </c>
      <c r="D395" s="209" t="s">
        <v>154</v>
      </c>
      <c r="E395" s="210" t="s">
        <v>599</v>
      </c>
      <c r="F395" s="211" t="s">
        <v>600</v>
      </c>
      <c r="G395" s="212" t="s">
        <v>104</v>
      </c>
      <c r="H395" s="213">
        <v>6.4000000000000004</v>
      </c>
      <c r="I395" s="214"/>
      <c r="J395" s="215">
        <f>ROUND(I395*H395,2)</f>
        <v>0</v>
      </c>
      <c r="K395" s="211" t="s">
        <v>157</v>
      </c>
      <c r="L395" s="48"/>
      <c r="M395" s="216" t="s">
        <v>32</v>
      </c>
      <c r="N395" s="217" t="s">
        <v>49</v>
      </c>
      <c r="O395" s="88"/>
      <c r="P395" s="218">
        <f>O395*H395</f>
        <v>0</v>
      </c>
      <c r="Q395" s="218">
        <v>1.0000000000000001E-05</v>
      </c>
      <c r="R395" s="218">
        <f>Q395*H395</f>
        <v>6.4000000000000011E-05</v>
      </c>
      <c r="S395" s="218">
        <v>0</v>
      </c>
      <c r="T395" s="219">
        <f>S395*H395</f>
        <v>0</v>
      </c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R395" s="220" t="s">
        <v>158</v>
      </c>
      <c r="AT395" s="220" t="s">
        <v>154</v>
      </c>
      <c r="AU395" s="220" t="s">
        <v>88</v>
      </c>
      <c r="AY395" s="20" t="s">
        <v>152</v>
      </c>
      <c r="BE395" s="221">
        <f>IF(N395="základní",J395,0)</f>
        <v>0</v>
      </c>
      <c r="BF395" s="221">
        <f>IF(N395="snížená",J395,0)</f>
        <v>0</v>
      </c>
      <c r="BG395" s="221">
        <f>IF(N395="zákl. přenesená",J395,0)</f>
        <v>0</v>
      </c>
      <c r="BH395" s="221">
        <f>IF(N395="sníž. přenesená",J395,0)</f>
        <v>0</v>
      </c>
      <c r="BI395" s="221">
        <f>IF(N395="nulová",J395,0)</f>
        <v>0</v>
      </c>
      <c r="BJ395" s="20" t="s">
        <v>86</v>
      </c>
      <c r="BK395" s="221">
        <f>ROUND(I395*H395,2)</f>
        <v>0</v>
      </c>
      <c r="BL395" s="20" t="s">
        <v>158</v>
      </c>
      <c r="BM395" s="220" t="s">
        <v>601</v>
      </c>
    </row>
    <row r="396" s="2" customFormat="1">
      <c r="A396" s="42"/>
      <c r="B396" s="43"/>
      <c r="C396" s="44"/>
      <c r="D396" s="222" t="s">
        <v>160</v>
      </c>
      <c r="E396" s="44"/>
      <c r="F396" s="223" t="s">
        <v>602</v>
      </c>
      <c r="G396" s="44"/>
      <c r="H396" s="44"/>
      <c r="I396" s="224"/>
      <c r="J396" s="44"/>
      <c r="K396" s="44"/>
      <c r="L396" s="48"/>
      <c r="M396" s="225"/>
      <c r="N396" s="226"/>
      <c r="O396" s="88"/>
      <c r="P396" s="88"/>
      <c r="Q396" s="88"/>
      <c r="R396" s="88"/>
      <c r="S396" s="88"/>
      <c r="T396" s="89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T396" s="20" t="s">
        <v>160</v>
      </c>
      <c r="AU396" s="20" t="s">
        <v>88</v>
      </c>
    </row>
    <row r="397" s="2" customFormat="1" ht="49.05" customHeight="1">
      <c r="A397" s="42"/>
      <c r="B397" s="43"/>
      <c r="C397" s="209" t="s">
        <v>603</v>
      </c>
      <c r="D397" s="209" t="s">
        <v>154</v>
      </c>
      <c r="E397" s="210" t="s">
        <v>604</v>
      </c>
      <c r="F397" s="211" t="s">
        <v>605</v>
      </c>
      <c r="G397" s="212" t="s">
        <v>218</v>
      </c>
      <c r="H397" s="213">
        <v>1006.7000000000001</v>
      </c>
      <c r="I397" s="214"/>
      <c r="J397" s="215">
        <f>ROUND(I397*H397,2)</f>
        <v>0</v>
      </c>
      <c r="K397" s="211" t="s">
        <v>157</v>
      </c>
      <c r="L397" s="48"/>
      <c r="M397" s="216" t="s">
        <v>32</v>
      </c>
      <c r="N397" s="217" t="s">
        <v>49</v>
      </c>
      <c r="O397" s="88"/>
      <c r="P397" s="218">
        <f>O397*H397</f>
        <v>0</v>
      </c>
      <c r="Q397" s="218">
        <v>0.16850000000000001</v>
      </c>
      <c r="R397" s="218">
        <f>Q397*H397</f>
        <v>169.62895000000003</v>
      </c>
      <c r="S397" s="218">
        <v>0</v>
      </c>
      <c r="T397" s="219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0" t="s">
        <v>158</v>
      </c>
      <c r="AT397" s="220" t="s">
        <v>154</v>
      </c>
      <c r="AU397" s="220" t="s">
        <v>88</v>
      </c>
      <c r="AY397" s="20" t="s">
        <v>152</v>
      </c>
      <c r="BE397" s="221">
        <f>IF(N397="základní",J397,0)</f>
        <v>0</v>
      </c>
      <c r="BF397" s="221">
        <f>IF(N397="snížená",J397,0)</f>
        <v>0</v>
      </c>
      <c r="BG397" s="221">
        <f>IF(N397="zákl. přenesená",J397,0)</f>
        <v>0</v>
      </c>
      <c r="BH397" s="221">
        <f>IF(N397="sníž. přenesená",J397,0)</f>
        <v>0</v>
      </c>
      <c r="BI397" s="221">
        <f>IF(N397="nulová",J397,0)</f>
        <v>0</v>
      </c>
      <c r="BJ397" s="20" t="s">
        <v>86</v>
      </c>
      <c r="BK397" s="221">
        <f>ROUND(I397*H397,2)</f>
        <v>0</v>
      </c>
      <c r="BL397" s="20" t="s">
        <v>158</v>
      </c>
      <c r="BM397" s="220" t="s">
        <v>606</v>
      </c>
    </row>
    <row r="398" s="2" customFormat="1">
      <c r="A398" s="42"/>
      <c r="B398" s="43"/>
      <c r="C398" s="44"/>
      <c r="D398" s="222" t="s">
        <v>160</v>
      </c>
      <c r="E398" s="44"/>
      <c r="F398" s="223" t="s">
        <v>607</v>
      </c>
      <c r="G398" s="44"/>
      <c r="H398" s="44"/>
      <c r="I398" s="224"/>
      <c r="J398" s="44"/>
      <c r="K398" s="44"/>
      <c r="L398" s="48"/>
      <c r="M398" s="225"/>
      <c r="N398" s="226"/>
      <c r="O398" s="88"/>
      <c r="P398" s="88"/>
      <c r="Q398" s="88"/>
      <c r="R398" s="88"/>
      <c r="S398" s="88"/>
      <c r="T398" s="89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T398" s="20" t="s">
        <v>160</v>
      </c>
      <c r="AU398" s="20" t="s">
        <v>88</v>
      </c>
    </row>
    <row r="399" s="2" customFormat="1" ht="16.5" customHeight="1">
      <c r="A399" s="42"/>
      <c r="B399" s="43"/>
      <c r="C399" s="260" t="s">
        <v>608</v>
      </c>
      <c r="D399" s="260" t="s">
        <v>283</v>
      </c>
      <c r="E399" s="261" t="s">
        <v>609</v>
      </c>
      <c r="F399" s="262" t="s">
        <v>610</v>
      </c>
      <c r="G399" s="263" t="s">
        <v>218</v>
      </c>
      <c r="H399" s="264">
        <v>736.33799999999997</v>
      </c>
      <c r="I399" s="265"/>
      <c r="J399" s="266">
        <f>ROUND(I399*H399,2)</f>
        <v>0</v>
      </c>
      <c r="K399" s="262" t="s">
        <v>157</v>
      </c>
      <c r="L399" s="267"/>
      <c r="M399" s="268" t="s">
        <v>32</v>
      </c>
      <c r="N399" s="269" t="s">
        <v>49</v>
      </c>
      <c r="O399" s="88"/>
      <c r="P399" s="218">
        <f>O399*H399</f>
        <v>0</v>
      </c>
      <c r="Q399" s="218">
        <v>0.080000000000000002</v>
      </c>
      <c r="R399" s="218">
        <f>Q399*H399</f>
        <v>58.907039999999995</v>
      </c>
      <c r="S399" s="218">
        <v>0</v>
      </c>
      <c r="T399" s="219">
        <f>S399*H399</f>
        <v>0</v>
      </c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R399" s="220" t="s">
        <v>197</v>
      </c>
      <c r="AT399" s="220" t="s">
        <v>283</v>
      </c>
      <c r="AU399" s="220" t="s">
        <v>88</v>
      </c>
      <c r="AY399" s="20" t="s">
        <v>152</v>
      </c>
      <c r="BE399" s="221">
        <f>IF(N399="základní",J399,0)</f>
        <v>0</v>
      </c>
      <c r="BF399" s="221">
        <f>IF(N399="snížená",J399,0)</f>
        <v>0</v>
      </c>
      <c r="BG399" s="221">
        <f>IF(N399="zákl. přenesená",J399,0)</f>
        <v>0</v>
      </c>
      <c r="BH399" s="221">
        <f>IF(N399="sníž. přenesená",J399,0)</f>
        <v>0</v>
      </c>
      <c r="BI399" s="221">
        <f>IF(N399="nulová",J399,0)</f>
        <v>0</v>
      </c>
      <c r="BJ399" s="20" t="s">
        <v>86</v>
      </c>
      <c r="BK399" s="221">
        <f>ROUND(I399*H399,2)</f>
        <v>0</v>
      </c>
      <c r="BL399" s="20" t="s">
        <v>158</v>
      </c>
      <c r="BM399" s="220" t="s">
        <v>611</v>
      </c>
    </row>
    <row r="400" s="14" customFormat="1">
      <c r="A400" s="14"/>
      <c r="B400" s="239"/>
      <c r="C400" s="240"/>
      <c r="D400" s="229" t="s">
        <v>166</v>
      </c>
      <c r="E400" s="241" t="s">
        <v>32</v>
      </c>
      <c r="F400" s="242" t="s">
        <v>612</v>
      </c>
      <c r="G400" s="240"/>
      <c r="H400" s="241" t="s">
        <v>32</v>
      </c>
      <c r="I400" s="243"/>
      <c r="J400" s="240"/>
      <c r="K400" s="240"/>
      <c r="L400" s="244"/>
      <c r="M400" s="245"/>
      <c r="N400" s="246"/>
      <c r="O400" s="246"/>
      <c r="P400" s="246"/>
      <c r="Q400" s="246"/>
      <c r="R400" s="246"/>
      <c r="S400" s="246"/>
      <c r="T400" s="24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8" t="s">
        <v>166</v>
      </c>
      <c r="AU400" s="248" t="s">
        <v>88</v>
      </c>
      <c r="AV400" s="14" t="s">
        <v>86</v>
      </c>
      <c r="AW400" s="14" t="s">
        <v>39</v>
      </c>
      <c r="AX400" s="14" t="s">
        <v>78</v>
      </c>
      <c r="AY400" s="248" t="s">
        <v>152</v>
      </c>
    </row>
    <row r="401" s="13" customFormat="1">
      <c r="A401" s="13"/>
      <c r="B401" s="227"/>
      <c r="C401" s="228"/>
      <c r="D401" s="229" t="s">
        <v>166</v>
      </c>
      <c r="E401" s="230" t="s">
        <v>32</v>
      </c>
      <c r="F401" s="231" t="s">
        <v>613</v>
      </c>
      <c r="G401" s="228"/>
      <c r="H401" s="232">
        <v>721.89999999999998</v>
      </c>
      <c r="I401" s="233"/>
      <c r="J401" s="228"/>
      <c r="K401" s="228"/>
      <c r="L401" s="234"/>
      <c r="M401" s="235"/>
      <c r="N401" s="236"/>
      <c r="O401" s="236"/>
      <c r="P401" s="236"/>
      <c r="Q401" s="236"/>
      <c r="R401" s="236"/>
      <c r="S401" s="236"/>
      <c r="T401" s="23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8" t="s">
        <v>166</v>
      </c>
      <c r="AU401" s="238" t="s">
        <v>88</v>
      </c>
      <c r="AV401" s="13" t="s">
        <v>88</v>
      </c>
      <c r="AW401" s="13" t="s">
        <v>39</v>
      </c>
      <c r="AX401" s="13" t="s">
        <v>78</v>
      </c>
      <c r="AY401" s="238" t="s">
        <v>152</v>
      </c>
    </row>
    <row r="402" s="15" customFormat="1">
      <c r="A402" s="15"/>
      <c r="B402" s="249"/>
      <c r="C402" s="250"/>
      <c r="D402" s="229" t="s">
        <v>166</v>
      </c>
      <c r="E402" s="251" t="s">
        <v>32</v>
      </c>
      <c r="F402" s="252" t="s">
        <v>178</v>
      </c>
      <c r="G402" s="250"/>
      <c r="H402" s="253">
        <v>721.89999999999998</v>
      </c>
      <c r="I402" s="254"/>
      <c r="J402" s="250"/>
      <c r="K402" s="250"/>
      <c r="L402" s="255"/>
      <c r="M402" s="256"/>
      <c r="N402" s="257"/>
      <c r="O402" s="257"/>
      <c r="P402" s="257"/>
      <c r="Q402" s="257"/>
      <c r="R402" s="257"/>
      <c r="S402" s="257"/>
      <c r="T402" s="25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9" t="s">
        <v>166</v>
      </c>
      <c r="AU402" s="259" t="s">
        <v>88</v>
      </c>
      <c r="AV402" s="15" t="s">
        <v>158</v>
      </c>
      <c r="AW402" s="15" t="s">
        <v>39</v>
      </c>
      <c r="AX402" s="15" t="s">
        <v>86</v>
      </c>
      <c r="AY402" s="259" t="s">
        <v>152</v>
      </c>
    </row>
    <row r="403" s="13" customFormat="1">
      <c r="A403" s="13"/>
      <c r="B403" s="227"/>
      <c r="C403" s="228"/>
      <c r="D403" s="229" t="s">
        <v>166</v>
      </c>
      <c r="E403" s="228"/>
      <c r="F403" s="231" t="s">
        <v>614</v>
      </c>
      <c r="G403" s="228"/>
      <c r="H403" s="232">
        <v>736.33799999999997</v>
      </c>
      <c r="I403" s="233"/>
      <c r="J403" s="228"/>
      <c r="K403" s="228"/>
      <c r="L403" s="234"/>
      <c r="M403" s="235"/>
      <c r="N403" s="236"/>
      <c r="O403" s="236"/>
      <c r="P403" s="236"/>
      <c r="Q403" s="236"/>
      <c r="R403" s="236"/>
      <c r="S403" s="236"/>
      <c r="T403" s="23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8" t="s">
        <v>166</v>
      </c>
      <c r="AU403" s="238" t="s">
        <v>88</v>
      </c>
      <c r="AV403" s="13" t="s">
        <v>88</v>
      </c>
      <c r="AW403" s="13" t="s">
        <v>4</v>
      </c>
      <c r="AX403" s="13" t="s">
        <v>86</v>
      </c>
      <c r="AY403" s="238" t="s">
        <v>152</v>
      </c>
    </row>
    <row r="404" s="2" customFormat="1" ht="16.5" customHeight="1">
      <c r="A404" s="42"/>
      <c r="B404" s="43"/>
      <c r="C404" s="260" t="s">
        <v>615</v>
      </c>
      <c r="D404" s="260" t="s">
        <v>283</v>
      </c>
      <c r="E404" s="261" t="s">
        <v>616</v>
      </c>
      <c r="F404" s="262" t="s">
        <v>617</v>
      </c>
      <c r="G404" s="263" t="s">
        <v>218</v>
      </c>
      <c r="H404" s="264">
        <v>284.80000000000001</v>
      </c>
      <c r="I404" s="265"/>
      <c r="J404" s="266">
        <f>ROUND(I404*H404,2)</f>
        <v>0</v>
      </c>
      <c r="K404" s="262" t="s">
        <v>157</v>
      </c>
      <c r="L404" s="267"/>
      <c r="M404" s="268" t="s">
        <v>32</v>
      </c>
      <c r="N404" s="269" t="s">
        <v>49</v>
      </c>
      <c r="O404" s="88"/>
      <c r="P404" s="218">
        <f>O404*H404</f>
        <v>0</v>
      </c>
      <c r="Q404" s="218">
        <v>0.048000000000000001</v>
      </c>
      <c r="R404" s="218">
        <f>Q404*H404</f>
        <v>13.670400000000001</v>
      </c>
      <c r="S404" s="218">
        <v>0</v>
      </c>
      <c r="T404" s="219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0" t="s">
        <v>197</v>
      </c>
      <c r="AT404" s="220" t="s">
        <v>283</v>
      </c>
      <c r="AU404" s="220" t="s">
        <v>88</v>
      </c>
      <c r="AY404" s="20" t="s">
        <v>152</v>
      </c>
      <c r="BE404" s="221">
        <f>IF(N404="základní",J404,0)</f>
        <v>0</v>
      </c>
      <c r="BF404" s="221">
        <f>IF(N404="snížená",J404,0)</f>
        <v>0</v>
      </c>
      <c r="BG404" s="221">
        <f>IF(N404="zákl. přenesená",J404,0)</f>
        <v>0</v>
      </c>
      <c r="BH404" s="221">
        <f>IF(N404="sníž. přenesená",J404,0)</f>
        <v>0</v>
      </c>
      <c r="BI404" s="221">
        <f>IF(N404="nulová",J404,0)</f>
        <v>0</v>
      </c>
      <c r="BJ404" s="20" t="s">
        <v>86</v>
      </c>
      <c r="BK404" s="221">
        <f>ROUND(I404*H404,2)</f>
        <v>0</v>
      </c>
      <c r="BL404" s="20" t="s">
        <v>158</v>
      </c>
      <c r="BM404" s="220" t="s">
        <v>618</v>
      </c>
    </row>
    <row r="405" s="14" customFormat="1">
      <c r="A405" s="14"/>
      <c r="B405" s="239"/>
      <c r="C405" s="240"/>
      <c r="D405" s="229" t="s">
        <v>166</v>
      </c>
      <c r="E405" s="241" t="s">
        <v>32</v>
      </c>
      <c r="F405" s="242" t="s">
        <v>619</v>
      </c>
      <c r="G405" s="240"/>
      <c r="H405" s="241" t="s">
        <v>32</v>
      </c>
      <c r="I405" s="243"/>
      <c r="J405" s="240"/>
      <c r="K405" s="240"/>
      <c r="L405" s="244"/>
      <c r="M405" s="245"/>
      <c r="N405" s="246"/>
      <c r="O405" s="246"/>
      <c r="P405" s="246"/>
      <c r="Q405" s="246"/>
      <c r="R405" s="246"/>
      <c r="S405" s="246"/>
      <c r="T405" s="24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8" t="s">
        <v>166</v>
      </c>
      <c r="AU405" s="248" t="s">
        <v>88</v>
      </c>
      <c r="AV405" s="14" t="s">
        <v>86</v>
      </c>
      <c r="AW405" s="14" t="s">
        <v>39</v>
      </c>
      <c r="AX405" s="14" t="s">
        <v>78</v>
      </c>
      <c r="AY405" s="248" t="s">
        <v>152</v>
      </c>
    </row>
    <row r="406" s="13" customFormat="1">
      <c r="A406" s="13"/>
      <c r="B406" s="227"/>
      <c r="C406" s="228"/>
      <c r="D406" s="229" t="s">
        <v>166</v>
      </c>
      <c r="E406" s="230" t="s">
        <v>32</v>
      </c>
      <c r="F406" s="231" t="s">
        <v>620</v>
      </c>
      <c r="G406" s="228"/>
      <c r="H406" s="232">
        <v>284.80000000000001</v>
      </c>
      <c r="I406" s="233"/>
      <c r="J406" s="228"/>
      <c r="K406" s="228"/>
      <c r="L406" s="234"/>
      <c r="M406" s="235"/>
      <c r="N406" s="236"/>
      <c r="O406" s="236"/>
      <c r="P406" s="236"/>
      <c r="Q406" s="236"/>
      <c r="R406" s="236"/>
      <c r="S406" s="236"/>
      <c r="T406" s="23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8" t="s">
        <v>166</v>
      </c>
      <c r="AU406" s="238" t="s">
        <v>88</v>
      </c>
      <c r="AV406" s="13" t="s">
        <v>88</v>
      </c>
      <c r="AW406" s="13" t="s">
        <v>39</v>
      </c>
      <c r="AX406" s="13" t="s">
        <v>78</v>
      </c>
      <c r="AY406" s="238" t="s">
        <v>152</v>
      </c>
    </row>
    <row r="407" s="15" customFormat="1">
      <c r="A407" s="15"/>
      <c r="B407" s="249"/>
      <c r="C407" s="250"/>
      <c r="D407" s="229" t="s">
        <v>166</v>
      </c>
      <c r="E407" s="251" t="s">
        <v>32</v>
      </c>
      <c r="F407" s="252" t="s">
        <v>178</v>
      </c>
      <c r="G407" s="250"/>
      <c r="H407" s="253">
        <v>284.80000000000001</v>
      </c>
      <c r="I407" s="254"/>
      <c r="J407" s="250"/>
      <c r="K407" s="250"/>
      <c r="L407" s="255"/>
      <c r="M407" s="256"/>
      <c r="N407" s="257"/>
      <c r="O407" s="257"/>
      <c r="P407" s="257"/>
      <c r="Q407" s="257"/>
      <c r="R407" s="257"/>
      <c r="S407" s="257"/>
      <c r="T407" s="258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9" t="s">
        <v>166</v>
      </c>
      <c r="AU407" s="259" t="s">
        <v>88</v>
      </c>
      <c r="AV407" s="15" t="s">
        <v>158</v>
      </c>
      <c r="AW407" s="15" t="s">
        <v>39</v>
      </c>
      <c r="AX407" s="15" t="s">
        <v>86</v>
      </c>
      <c r="AY407" s="259" t="s">
        <v>152</v>
      </c>
    </row>
    <row r="408" s="2" customFormat="1" ht="49.05" customHeight="1">
      <c r="A408" s="42"/>
      <c r="B408" s="43"/>
      <c r="C408" s="209" t="s">
        <v>621</v>
      </c>
      <c r="D408" s="209" t="s">
        <v>154</v>
      </c>
      <c r="E408" s="210" t="s">
        <v>622</v>
      </c>
      <c r="F408" s="211" t="s">
        <v>623</v>
      </c>
      <c r="G408" s="212" t="s">
        <v>218</v>
      </c>
      <c r="H408" s="213">
        <v>393.10000000000002</v>
      </c>
      <c r="I408" s="214"/>
      <c r="J408" s="215">
        <f>ROUND(I408*H408,2)</f>
        <v>0</v>
      </c>
      <c r="K408" s="211" t="s">
        <v>157</v>
      </c>
      <c r="L408" s="48"/>
      <c r="M408" s="216" t="s">
        <v>32</v>
      </c>
      <c r="N408" s="217" t="s">
        <v>49</v>
      </c>
      <c r="O408" s="88"/>
      <c r="P408" s="218">
        <f>O408*H408</f>
        <v>0</v>
      </c>
      <c r="Q408" s="218">
        <v>0.14041999999999999</v>
      </c>
      <c r="R408" s="218">
        <f>Q408*H408</f>
        <v>55.199101999999996</v>
      </c>
      <c r="S408" s="218">
        <v>0</v>
      </c>
      <c r="T408" s="219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0" t="s">
        <v>158</v>
      </c>
      <c r="AT408" s="220" t="s">
        <v>154</v>
      </c>
      <c r="AU408" s="220" t="s">
        <v>88</v>
      </c>
      <c r="AY408" s="20" t="s">
        <v>152</v>
      </c>
      <c r="BE408" s="221">
        <f>IF(N408="základní",J408,0)</f>
        <v>0</v>
      </c>
      <c r="BF408" s="221">
        <f>IF(N408="snížená",J408,0)</f>
        <v>0</v>
      </c>
      <c r="BG408" s="221">
        <f>IF(N408="zákl. přenesená",J408,0)</f>
        <v>0</v>
      </c>
      <c r="BH408" s="221">
        <f>IF(N408="sníž. přenesená",J408,0)</f>
        <v>0</v>
      </c>
      <c r="BI408" s="221">
        <f>IF(N408="nulová",J408,0)</f>
        <v>0</v>
      </c>
      <c r="BJ408" s="20" t="s">
        <v>86</v>
      </c>
      <c r="BK408" s="221">
        <f>ROUND(I408*H408,2)</f>
        <v>0</v>
      </c>
      <c r="BL408" s="20" t="s">
        <v>158</v>
      </c>
      <c r="BM408" s="220" t="s">
        <v>624</v>
      </c>
    </row>
    <row r="409" s="2" customFormat="1">
      <c r="A409" s="42"/>
      <c r="B409" s="43"/>
      <c r="C409" s="44"/>
      <c r="D409" s="222" t="s">
        <v>160</v>
      </c>
      <c r="E409" s="44"/>
      <c r="F409" s="223" t="s">
        <v>625</v>
      </c>
      <c r="G409" s="44"/>
      <c r="H409" s="44"/>
      <c r="I409" s="224"/>
      <c r="J409" s="44"/>
      <c r="K409" s="44"/>
      <c r="L409" s="48"/>
      <c r="M409" s="225"/>
      <c r="N409" s="226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160</v>
      </c>
      <c r="AU409" s="20" t="s">
        <v>88</v>
      </c>
    </row>
    <row r="410" s="2" customFormat="1" ht="16.5" customHeight="1">
      <c r="A410" s="42"/>
      <c r="B410" s="43"/>
      <c r="C410" s="260" t="s">
        <v>626</v>
      </c>
      <c r="D410" s="260" t="s">
        <v>283</v>
      </c>
      <c r="E410" s="261" t="s">
        <v>627</v>
      </c>
      <c r="F410" s="262" t="s">
        <v>628</v>
      </c>
      <c r="G410" s="263" t="s">
        <v>218</v>
      </c>
      <c r="H410" s="264">
        <v>400.96199999999999</v>
      </c>
      <c r="I410" s="265"/>
      <c r="J410" s="266">
        <f>ROUND(I410*H410,2)</f>
        <v>0</v>
      </c>
      <c r="K410" s="262" t="s">
        <v>157</v>
      </c>
      <c r="L410" s="267"/>
      <c r="M410" s="268" t="s">
        <v>32</v>
      </c>
      <c r="N410" s="269" t="s">
        <v>49</v>
      </c>
      <c r="O410" s="88"/>
      <c r="P410" s="218">
        <f>O410*H410</f>
        <v>0</v>
      </c>
      <c r="Q410" s="218">
        <v>0.035999999999999997</v>
      </c>
      <c r="R410" s="218">
        <f>Q410*H410</f>
        <v>14.434631999999999</v>
      </c>
      <c r="S410" s="218">
        <v>0</v>
      </c>
      <c r="T410" s="219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0" t="s">
        <v>197</v>
      </c>
      <c r="AT410" s="220" t="s">
        <v>283</v>
      </c>
      <c r="AU410" s="220" t="s">
        <v>88</v>
      </c>
      <c r="AY410" s="20" t="s">
        <v>152</v>
      </c>
      <c r="BE410" s="221">
        <f>IF(N410="základní",J410,0)</f>
        <v>0</v>
      </c>
      <c r="BF410" s="221">
        <f>IF(N410="snížená",J410,0)</f>
        <v>0</v>
      </c>
      <c r="BG410" s="221">
        <f>IF(N410="zákl. přenesená",J410,0)</f>
        <v>0</v>
      </c>
      <c r="BH410" s="221">
        <f>IF(N410="sníž. přenesená",J410,0)</f>
        <v>0</v>
      </c>
      <c r="BI410" s="221">
        <f>IF(N410="nulová",J410,0)</f>
        <v>0</v>
      </c>
      <c r="BJ410" s="20" t="s">
        <v>86</v>
      </c>
      <c r="BK410" s="221">
        <f>ROUND(I410*H410,2)</f>
        <v>0</v>
      </c>
      <c r="BL410" s="20" t="s">
        <v>158</v>
      </c>
      <c r="BM410" s="220" t="s">
        <v>629</v>
      </c>
    </row>
    <row r="411" s="14" customFormat="1">
      <c r="A411" s="14"/>
      <c r="B411" s="239"/>
      <c r="C411" s="240"/>
      <c r="D411" s="229" t="s">
        <v>166</v>
      </c>
      <c r="E411" s="241" t="s">
        <v>32</v>
      </c>
      <c r="F411" s="242" t="s">
        <v>630</v>
      </c>
      <c r="G411" s="240"/>
      <c r="H411" s="241" t="s">
        <v>32</v>
      </c>
      <c r="I411" s="243"/>
      <c r="J411" s="240"/>
      <c r="K411" s="240"/>
      <c r="L411" s="244"/>
      <c r="M411" s="245"/>
      <c r="N411" s="246"/>
      <c r="O411" s="246"/>
      <c r="P411" s="246"/>
      <c r="Q411" s="246"/>
      <c r="R411" s="246"/>
      <c r="S411" s="246"/>
      <c r="T411" s="24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8" t="s">
        <v>166</v>
      </c>
      <c r="AU411" s="248" t="s">
        <v>88</v>
      </c>
      <c r="AV411" s="14" t="s">
        <v>86</v>
      </c>
      <c r="AW411" s="14" t="s">
        <v>39</v>
      </c>
      <c r="AX411" s="14" t="s">
        <v>78</v>
      </c>
      <c r="AY411" s="248" t="s">
        <v>152</v>
      </c>
    </row>
    <row r="412" s="13" customFormat="1">
      <c r="A412" s="13"/>
      <c r="B412" s="227"/>
      <c r="C412" s="228"/>
      <c r="D412" s="229" t="s">
        <v>166</v>
      </c>
      <c r="E412" s="230" t="s">
        <v>32</v>
      </c>
      <c r="F412" s="231" t="s">
        <v>631</v>
      </c>
      <c r="G412" s="228"/>
      <c r="H412" s="232">
        <v>393.10000000000002</v>
      </c>
      <c r="I412" s="233"/>
      <c r="J412" s="228"/>
      <c r="K412" s="228"/>
      <c r="L412" s="234"/>
      <c r="M412" s="235"/>
      <c r="N412" s="236"/>
      <c r="O412" s="236"/>
      <c r="P412" s="236"/>
      <c r="Q412" s="236"/>
      <c r="R412" s="236"/>
      <c r="S412" s="236"/>
      <c r="T412" s="23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8" t="s">
        <v>166</v>
      </c>
      <c r="AU412" s="238" t="s">
        <v>88</v>
      </c>
      <c r="AV412" s="13" t="s">
        <v>88</v>
      </c>
      <c r="AW412" s="13" t="s">
        <v>39</v>
      </c>
      <c r="AX412" s="13" t="s">
        <v>78</v>
      </c>
      <c r="AY412" s="238" t="s">
        <v>152</v>
      </c>
    </row>
    <row r="413" s="15" customFormat="1">
      <c r="A413" s="15"/>
      <c r="B413" s="249"/>
      <c r="C413" s="250"/>
      <c r="D413" s="229" t="s">
        <v>166</v>
      </c>
      <c r="E413" s="251" t="s">
        <v>32</v>
      </c>
      <c r="F413" s="252" t="s">
        <v>178</v>
      </c>
      <c r="G413" s="250"/>
      <c r="H413" s="253">
        <v>393.10000000000002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9" t="s">
        <v>166</v>
      </c>
      <c r="AU413" s="259" t="s">
        <v>88</v>
      </c>
      <c r="AV413" s="15" t="s">
        <v>158</v>
      </c>
      <c r="AW413" s="15" t="s">
        <v>39</v>
      </c>
      <c r="AX413" s="15" t="s">
        <v>86</v>
      </c>
      <c r="AY413" s="259" t="s">
        <v>152</v>
      </c>
    </row>
    <row r="414" s="13" customFormat="1">
      <c r="A414" s="13"/>
      <c r="B414" s="227"/>
      <c r="C414" s="228"/>
      <c r="D414" s="229" t="s">
        <v>166</v>
      </c>
      <c r="E414" s="228"/>
      <c r="F414" s="231" t="s">
        <v>632</v>
      </c>
      <c r="G414" s="228"/>
      <c r="H414" s="232">
        <v>400.96199999999999</v>
      </c>
      <c r="I414" s="233"/>
      <c r="J414" s="228"/>
      <c r="K414" s="228"/>
      <c r="L414" s="234"/>
      <c r="M414" s="235"/>
      <c r="N414" s="236"/>
      <c r="O414" s="236"/>
      <c r="P414" s="236"/>
      <c r="Q414" s="236"/>
      <c r="R414" s="236"/>
      <c r="S414" s="236"/>
      <c r="T414" s="23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8" t="s">
        <v>166</v>
      </c>
      <c r="AU414" s="238" t="s">
        <v>88</v>
      </c>
      <c r="AV414" s="13" t="s">
        <v>88</v>
      </c>
      <c r="AW414" s="13" t="s">
        <v>4</v>
      </c>
      <c r="AX414" s="13" t="s">
        <v>86</v>
      </c>
      <c r="AY414" s="238" t="s">
        <v>152</v>
      </c>
    </row>
    <row r="415" s="2" customFormat="1" ht="62.7" customHeight="1">
      <c r="A415" s="42"/>
      <c r="B415" s="43"/>
      <c r="C415" s="209" t="s">
        <v>633</v>
      </c>
      <c r="D415" s="209" t="s">
        <v>154</v>
      </c>
      <c r="E415" s="210" t="s">
        <v>634</v>
      </c>
      <c r="F415" s="211" t="s">
        <v>635</v>
      </c>
      <c r="G415" s="212" t="s">
        <v>218</v>
      </c>
      <c r="H415" s="213">
        <v>16</v>
      </c>
      <c r="I415" s="214"/>
      <c r="J415" s="215">
        <f>ROUND(I415*H415,2)</f>
        <v>0</v>
      </c>
      <c r="K415" s="211" t="s">
        <v>157</v>
      </c>
      <c r="L415" s="48"/>
      <c r="M415" s="216" t="s">
        <v>32</v>
      </c>
      <c r="N415" s="217" t="s">
        <v>49</v>
      </c>
      <c r="O415" s="88"/>
      <c r="P415" s="218">
        <f>O415*H415</f>
        <v>0</v>
      </c>
      <c r="Q415" s="218">
        <v>0.00060999999999999997</v>
      </c>
      <c r="R415" s="218">
        <f>Q415*H415</f>
        <v>0.0097599999999999996</v>
      </c>
      <c r="S415" s="218">
        <v>0</v>
      </c>
      <c r="T415" s="219">
        <f>S415*H415</f>
        <v>0</v>
      </c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R415" s="220" t="s">
        <v>158</v>
      </c>
      <c r="AT415" s="220" t="s">
        <v>154</v>
      </c>
      <c r="AU415" s="220" t="s">
        <v>88</v>
      </c>
      <c r="AY415" s="20" t="s">
        <v>152</v>
      </c>
      <c r="BE415" s="221">
        <f>IF(N415="základní",J415,0)</f>
        <v>0</v>
      </c>
      <c r="BF415" s="221">
        <f>IF(N415="snížená",J415,0)</f>
        <v>0</v>
      </c>
      <c r="BG415" s="221">
        <f>IF(N415="zákl. přenesená",J415,0)</f>
        <v>0</v>
      </c>
      <c r="BH415" s="221">
        <f>IF(N415="sníž. přenesená",J415,0)</f>
        <v>0</v>
      </c>
      <c r="BI415" s="221">
        <f>IF(N415="nulová",J415,0)</f>
        <v>0</v>
      </c>
      <c r="BJ415" s="20" t="s">
        <v>86</v>
      </c>
      <c r="BK415" s="221">
        <f>ROUND(I415*H415,2)</f>
        <v>0</v>
      </c>
      <c r="BL415" s="20" t="s">
        <v>158</v>
      </c>
      <c r="BM415" s="220" t="s">
        <v>636</v>
      </c>
    </row>
    <row r="416" s="2" customFormat="1">
      <c r="A416" s="42"/>
      <c r="B416" s="43"/>
      <c r="C416" s="44"/>
      <c r="D416" s="222" t="s">
        <v>160</v>
      </c>
      <c r="E416" s="44"/>
      <c r="F416" s="223" t="s">
        <v>637</v>
      </c>
      <c r="G416" s="44"/>
      <c r="H416" s="44"/>
      <c r="I416" s="224"/>
      <c r="J416" s="44"/>
      <c r="K416" s="44"/>
      <c r="L416" s="48"/>
      <c r="M416" s="225"/>
      <c r="N416" s="226"/>
      <c r="O416" s="88"/>
      <c r="P416" s="88"/>
      <c r="Q416" s="88"/>
      <c r="R416" s="88"/>
      <c r="S416" s="88"/>
      <c r="T416" s="89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T416" s="20" t="s">
        <v>160</v>
      </c>
      <c r="AU416" s="20" t="s">
        <v>88</v>
      </c>
    </row>
    <row r="417" s="2" customFormat="1" ht="24.15" customHeight="1">
      <c r="A417" s="42"/>
      <c r="B417" s="43"/>
      <c r="C417" s="209" t="s">
        <v>638</v>
      </c>
      <c r="D417" s="209" t="s">
        <v>154</v>
      </c>
      <c r="E417" s="210" t="s">
        <v>639</v>
      </c>
      <c r="F417" s="211" t="s">
        <v>640</v>
      </c>
      <c r="G417" s="212" t="s">
        <v>218</v>
      </c>
      <c r="H417" s="213">
        <v>16</v>
      </c>
      <c r="I417" s="214"/>
      <c r="J417" s="215">
        <f>ROUND(I417*H417,2)</f>
        <v>0</v>
      </c>
      <c r="K417" s="211" t="s">
        <v>157</v>
      </c>
      <c r="L417" s="48"/>
      <c r="M417" s="216" t="s">
        <v>32</v>
      </c>
      <c r="N417" s="217" t="s">
        <v>49</v>
      </c>
      <c r="O417" s="88"/>
      <c r="P417" s="218">
        <f>O417*H417</f>
        <v>0</v>
      </c>
      <c r="Q417" s="218">
        <v>0</v>
      </c>
      <c r="R417" s="218">
        <f>Q417*H417</f>
        <v>0</v>
      </c>
      <c r="S417" s="218">
        <v>0</v>
      </c>
      <c r="T417" s="219">
        <f>S417*H417</f>
        <v>0</v>
      </c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R417" s="220" t="s">
        <v>158</v>
      </c>
      <c r="AT417" s="220" t="s">
        <v>154</v>
      </c>
      <c r="AU417" s="220" t="s">
        <v>88</v>
      </c>
      <c r="AY417" s="20" t="s">
        <v>152</v>
      </c>
      <c r="BE417" s="221">
        <f>IF(N417="základní",J417,0)</f>
        <v>0</v>
      </c>
      <c r="BF417" s="221">
        <f>IF(N417="snížená",J417,0)</f>
        <v>0</v>
      </c>
      <c r="BG417" s="221">
        <f>IF(N417="zákl. přenesená",J417,0)</f>
        <v>0</v>
      </c>
      <c r="BH417" s="221">
        <f>IF(N417="sníž. přenesená",J417,0)</f>
        <v>0</v>
      </c>
      <c r="BI417" s="221">
        <f>IF(N417="nulová",J417,0)</f>
        <v>0</v>
      </c>
      <c r="BJ417" s="20" t="s">
        <v>86</v>
      </c>
      <c r="BK417" s="221">
        <f>ROUND(I417*H417,2)</f>
        <v>0</v>
      </c>
      <c r="BL417" s="20" t="s">
        <v>158</v>
      </c>
      <c r="BM417" s="220" t="s">
        <v>641</v>
      </c>
    </row>
    <row r="418" s="2" customFormat="1">
      <c r="A418" s="42"/>
      <c r="B418" s="43"/>
      <c r="C418" s="44"/>
      <c r="D418" s="222" t="s">
        <v>160</v>
      </c>
      <c r="E418" s="44"/>
      <c r="F418" s="223" t="s">
        <v>642</v>
      </c>
      <c r="G418" s="44"/>
      <c r="H418" s="44"/>
      <c r="I418" s="224"/>
      <c r="J418" s="44"/>
      <c r="K418" s="44"/>
      <c r="L418" s="48"/>
      <c r="M418" s="225"/>
      <c r="N418" s="226"/>
      <c r="O418" s="88"/>
      <c r="P418" s="88"/>
      <c r="Q418" s="88"/>
      <c r="R418" s="88"/>
      <c r="S418" s="88"/>
      <c r="T418" s="89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T418" s="20" t="s">
        <v>160</v>
      </c>
      <c r="AU418" s="20" t="s">
        <v>88</v>
      </c>
    </row>
    <row r="419" s="14" customFormat="1">
      <c r="A419" s="14"/>
      <c r="B419" s="239"/>
      <c r="C419" s="240"/>
      <c r="D419" s="229" t="s">
        <v>166</v>
      </c>
      <c r="E419" s="241" t="s">
        <v>32</v>
      </c>
      <c r="F419" s="242" t="s">
        <v>643</v>
      </c>
      <c r="G419" s="240"/>
      <c r="H419" s="241" t="s">
        <v>32</v>
      </c>
      <c r="I419" s="243"/>
      <c r="J419" s="240"/>
      <c r="K419" s="240"/>
      <c r="L419" s="244"/>
      <c r="M419" s="245"/>
      <c r="N419" s="246"/>
      <c r="O419" s="246"/>
      <c r="P419" s="246"/>
      <c r="Q419" s="246"/>
      <c r="R419" s="246"/>
      <c r="S419" s="246"/>
      <c r="T419" s="24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8" t="s">
        <v>166</v>
      </c>
      <c r="AU419" s="248" t="s">
        <v>88</v>
      </c>
      <c r="AV419" s="14" t="s">
        <v>86</v>
      </c>
      <c r="AW419" s="14" t="s">
        <v>39</v>
      </c>
      <c r="AX419" s="14" t="s">
        <v>78</v>
      </c>
      <c r="AY419" s="248" t="s">
        <v>152</v>
      </c>
    </row>
    <row r="420" s="13" customFormat="1">
      <c r="A420" s="13"/>
      <c r="B420" s="227"/>
      <c r="C420" s="228"/>
      <c r="D420" s="229" t="s">
        <v>166</v>
      </c>
      <c r="E420" s="230" t="s">
        <v>32</v>
      </c>
      <c r="F420" s="231" t="s">
        <v>644</v>
      </c>
      <c r="G420" s="228"/>
      <c r="H420" s="232">
        <v>16</v>
      </c>
      <c r="I420" s="233"/>
      <c r="J420" s="228"/>
      <c r="K420" s="228"/>
      <c r="L420" s="234"/>
      <c r="M420" s="235"/>
      <c r="N420" s="236"/>
      <c r="O420" s="236"/>
      <c r="P420" s="236"/>
      <c r="Q420" s="236"/>
      <c r="R420" s="236"/>
      <c r="S420" s="236"/>
      <c r="T420" s="23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8" t="s">
        <v>166</v>
      </c>
      <c r="AU420" s="238" t="s">
        <v>88</v>
      </c>
      <c r="AV420" s="13" t="s">
        <v>88</v>
      </c>
      <c r="AW420" s="13" t="s">
        <v>39</v>
      </c>
      <c r="AX420" s="13" t="s">
        <v>78</v>
      </c>
      <c r="AY420" s="238" t="s">
        <v>152</v>
      </c>
    </row>
    <row r="421" s="15" customFormat="1">
      <c r="A421" s="15"/>
      <c r="B421" s="249"/>
      <c r="C421" s="250"/>
      <c r="D421" s="229" t="s">
        <v>166</v>
      </c>
      <c r="E421" s="251" t="s">
        <v>32</v>
      </c>
      <c r="F421" s="252" t="s">
        <v>178</v>
      </c>
      <c r="G421" s="250"/>
      <c r="H421" s="253">
        <v>16</v>
      </c>
      <c r="I421" s="254"/>
      <c r="J421" s="250"/>
      <c r="K421" s="250"/>
      <c r="L421" s="255"/>
      <c r="M421" s="256"/>
      <c r="N421" s="257"/>
      <c r="O421" s="257"/>
      <c r="P421" s="257"/>
      <c r="Q421" s="257"/>
      <c r="R421" s="257"/>
      <c r="S421" s="257"/>
      <c r="T421" s="258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9" t="s">
        <v>166</v>
      </c>
      <c r="AU421" s="259" t="s">
        <v>88</v>
      </c>
      <c r="AV421" s="15" t="s">
        <v>158</v>
      </c>
      <c r="AW421" s="15" t="s">
        <v>39</v>
      </c>
      <c r="AX421" s="15" t="s">
        <v>86</v>
      </c>
      <c r="AY421" s="259" t="s">
        <v>152</v>
      </c>
    </row>
    <row r="422" s="2" customFormat="1" ht="24.15" customHeight="1">
      <c r="A422" s="42"/>
      <c r="B422" s="43"/>
      <c r="C422" s="209" t="s">
        <v>645</v>
      </c>
      <c r="D422" s="209" t="s">
        <v>154</v>
      </c>
      <c r="E422" s="210" t="s">
        <v>646</v>
      </c>
      <c r="F422" s="211" t="s">
        <v>647</v>
      </c>
      <c r="G422" s="212" t="s">
        <v>218</v>
      </c>
      <c r="H422" s="213">
        <v>16</v>
      </c>
      <c r="I422" s="214"/>
      <c r="J422" s="215">
        <f>ROUND(I422*H422,2)</f>
        <v>0</v>
      </c>
      <c r="K422" s="211" t="s">
        <v>157</v>
      </c>
      <c r="L422" s="48"/>
      <c r="M422" s="216" t="s">
        <v>32</v>
      </c>
      <c r="N422" s="217" t="s">
        <v>49</v>
      </c>
      <c r="O422" s="88"/>
      <c r="P422" s="218">
        <f>O422*H422</f>
        <v>0</v>
      </c>
      <c r="Q422" s="218">
        <v>2.0000000000000002E-05</v>
      </c>
      <c r="R422" s="218">
        <f>Q422*H422</f>
        <v>0.00032000000000000003</v>
      </c>
      <c r="S422" s="218">
        <v>0</v>
      </c>
      <c r="T422" s="219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0" t="s">
        <v>158</v>
      </c>
      <c r="AT422" s="220" t="s">
        <v>154</v>
      </c>
      <c r="AU422" s="220" t="s">
        <v>88</v>
      </c>
      <c r="AY422" s="20" t="s">
        <v>152</v>
      </c>
      <c r="BE422" s="221">
        <f>IF(N422="základní",J422,0)</f>
        <v>0</v>
      </c>
      <c r="BF422" s="221">
        <f>IF(N422="snížená",J422,0)</f>
        <v>0</v>
      </c>
      <c r="BG422" s="221">
        <f>IF(N422="zákl. přenesená",J422,0)</f>
        <v>0</v>
      </c>
      <c r="BH422" s="221">
        <f>IF(N422="sníž. přenesená",J422,0)</f>
        <v>0</v>
      </c>
      <c r="BI422" s="221">
        <f>IF(N422="nulová",J422,0)</f>
        <v>0</v>
      </c>
      <c r="BJ422" s="20" t="s">
        <v>86</v>
      </c>
      <c r="BK422" s="221">
        <f>ROUND(I422*H422,2)</f>
        <v>0</v>
      </c>
      <c r="BL422" s="20" t="s">
        <v>158</v>
      </c>
      <c r="BM422" s="220" t="s">
        <v>648</v>
      </c>
    </row>
    <row r="423" s="2" customFormat="1">
      <c r="A423" s="42"/>
      <c r="B423" s="43"/>
      <c r="C423" s="44"/>
      <c r="D423" s="222" t="s">
        <v>160</v>
      </c>
      <c r="E423" s="44"/>
      <c r="F423" s="223" t="s">
        <v>649</v>
      </c>
      <c r="G423" s="44"/>
      <c r="H423" s="44"/>
      <c r="I423" s="224"/>
      <c r="J423" s="44"/>
      <c r="K423" s="44"/>
      <c r="L423" s="48"/>
      <c r="M423" s="225"/>
      <c r="N423" s="226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160</v>
      </c>
      <c r="AU423" s="20" t="s">
        <v>88</v>
      </c>
    </row>
    <row r="424" s="14" customFormat="1">
      <c r="A424" s="14"/>
      <c r="B424" s="239"/>
      <c r="C424" s="240"/>
      <c r="D424" s="229" t="s">
        <v>166</v>
      </c>
      <c r="E424" s="241" t="s">
        <v>32</v>
      </c>
      <c r="F424" s="242" t="s">
        <v>650</v>
      </c>
      <c r="G424" s="240"/>
      <c r="H424" s="241" t="s">
        <v>32</v>
      </c>
      <c r="I424" s="243"/>
      <c r="J424" s="240"/>
      <c r="K424" s="240"/>
      <c r="L424" s="244"/>
      <c r="M424" s="245"/>
      <c r="N424" s="246"/>
      <c r="O424" s="246"/>
      <c r="P424" s="246"/>
      <c r="Q424" s="246"/>
      <c r="R424" s="246"/>
      <c r="S424" s="246"/>
      <c r="T424" s="24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8" t="s">
        <v>166</v>
      </c>
      <c r="AU424" s="248" t="s">
        <v>88</v>
      </c>
      <c r="AV424" s="14" t="s">
        <v>86</v>
      </c>
      <c r="AW424" s="14" t="s">
        <v>39</v>
      </c>
      <c r="AX424" s="14" t="s">
        <v>78</v>
      </c>
      <c r="AY424" s="248" t="s">
        <v>152</v>
      </c>
    </row>
    <row r="425" s="13" customFormat="1">
      <c r="A425" s="13"/>
      <c r="B425" s="227"/>
      <c r="C425" s="228"/>
      <c r="D425" s="229" t="s">
        <v>166</v>
      </c>
      <c r="E425" s="230" t="s">
        <v>32</v>
      </c>
      <c r="F425" s="231" t="s">
        <v>644</v>
      </c>
      <c r="G425" s="228"/>
      <c r="H425" s="232">
        <v>16</v>
      </c>
      <c r="I425" s="233"/>
      <c r="J425" s="228"/>
      <c r="K425" s="228"/>
      <c r="L425" s="234"/>
      <c r="M425" s="235"/>
      <c r="N425" s="236"/>
      <c r="O425" s="236"/>
      <c r="P425" s="236"/>
      <c r="Q425" s="236"/>
      <c r="R425" s="236"/>
      <c r="S425" s="236"/>
      <c r="T425" s="23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8" t="s">
        <v>166</v>
      </c>
      <c r="AU425" s="238" t="s">
        <v>88</v>
      </c>
      <c r="AV425" s="13" t="s">
        <v>88</v>
      </c>
      <c r="AW425" s="13" t="s">
        <v>39</v>
      </c>
      <c r="AX425" s="13" t="s">
        <v>78</v>
      </c>
      <c r="AY425" s="238" t="s">
        <v>152</v>
      </c>
    </row>
    <row r="426" s="15" customFormat="1">
      <c r="A426" s="15"/>
      <c r="B426" s="249"/>
      <c r="C426" s="250"/>
      <c r="D426" s="229" t="s">
        <v>166</v>
      </c>
      <c r="E426" s="251" t="s">
        <v>32</v>
      </c>
      <c r="F426" s="252" t="s">
        <v>178</v>
      </c>
      <c r="G426" s="250"/>
      <c r="H426" s="253">
        <v>16</v>
      </c>
      <c r="I426" s="254"/>
      <c r="J426" s="250"/>
      <c r="K426" s="250"/>
      <c r="L426" s="255"/>
      <c r="M426" s="256"/>
      <c r="N426" s="257"/>
      <c r="O426" s="257"/>
      <c r="P426" s="257"/>
      <c r="Q426" s="257"/>
      <c r="R426" s="257"/>
      <c r="S426" s="257"/>
      <c r="T426" s="258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9" t="s">
        <v>166</v>
      </c>
      <c r="AU426" s="259" t="s">
        <v>88</v>
      </c>
      <c r="AV426" s="15" t="s">
        <v>158</v>
      </c>
      <c r="AW426" s="15" t="s">
        <v>39</v>
      </c>
      <c r="AX426" s="15" t="s">
        <v>86</v>
      </c>
      <c r="AY426" s="259" t="s">
        <v>152</v>
      </c>
    </row>
    <row r="427" s="2" customFormat="1" ht="55.5" customHeight="1">
      <c r="A427" s="42"/>
      <c r="B427" s="43"/>
      <c r="C427" s="209" t="s">
        <v>651</v>
      </c>
      <c r="D427" s="209" t="s">
        <v>154</v>
      </c>
      <c r="E427" s="210" t="s">
        <v>652</v>
      </c>
      <c r="F427" s="211" t="s">
        <v>653</v>
      </c>
      <c r="G427" s="212" t="s">
        <v>466</v>
      </c>
      <c r="H427" s="213">
        <v>10</v>
      </c>
      <c r="I427" s="214"/>
      <c r="J427" s="215">
        <f>ROUND(I427*H427,2)</f>
        <v>0</v>
      </c>
      <c r="K427" s="211" t="s">
        <v>157</v>
      </c>
      <c r="L427" s="48"/>
      <c r="M427" s="216" t="s">
        <v>32</v>
      </c>
      <c r="N427" s="217" t="s">
        <v>49</v>
      </c>
      <c r="O427" s="88"/>
      <c r="P427" s="218">
        <f>O427*H427</f>
        <v>0</v>
      </c>
      <c r="Q427" s="218">
        <v>0</v>
      </c>
      <c r="R427" s="218">
        <f>Q427*H427</f>
        <v>0</v>
      </c>
      <c r="S427" s="218">
        <v>0.082000000000000003</v>
      </c>
      <c r="T427" s="219">
        <f>S427*H427</f>
        <v>0.82000000000000006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0" t="s">
        <v>158</v>
      </c>
      <c r="AT427" s="220" t="s">
        <v>154</v>
      </c>
      <c r="AU427" s="220" t="s">
        <v>88</v>
      </c>
      <c r="AY427" s="20" t="s">
        <v>152</v>
      </c>
      <c r="BE427" s="221">
        <f>IF(N427="základní",J427,0)</f>
        <v>0</v>
      </c>
      <c r="BF427" s="221">
        <f>IF(N427="snížená",J427,0)</f>
        <v>0</v>
      </c>
      <c r="BG427" s="221">
        <f>IF(N427="zákl. přenesená",J427,0)</f>
        <v>0</v>
      </c>
      <c r="BH427" s="221">
        <f>IF(N427="sníž. přenesená",J427,0)</f>
        <v>0</v>
      </c>
      <c r="BI427" s="221">
        <f>IF(N427="nulová",J427,0)</f>
        <v>0</v>
      </c>
      <c r="BJ427" s="20" t="s">
        <v>86</v>
      </c>
      <c r="BK427" s="221">
        <f>ROUND(I427*H427,2)</f>
        <v>0</v>
      </c>
      <c r="BL427" s="20" t="s">
        <v>158</v>
      </c>
      <c r="BM427" s="220" t="s">
        <v>654</v>
      </c>
    </row>
    <row r="428" s="2" customFormat="1">
      <c r="A428" s="42"/>
      <c r="B428" s="43"/>
      <c r="C428" s="44"/>
      <c r="D428" s="222" t="s">
        <v>160</v>
      </c>
      <c r="E428" s="44"/>
      <c r="F428" s="223" t="s">
        <v>655</v>
      </c>
      <c r="G428" s="44"/>
      <c r="H428" s="44"/>
      <c r="I428" s="224"/>
      <c r="J428" s="44"/>
      <c r="K428" s="44"/>
      <c r="L428" s="48"/>
      <c r="M428" s="225"/>
      <c r="N428" s="226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160</v>
      </c>
      <c r="AU428" s="20" t="s">
        <v>88</v>
      </c>
    </row>
    <row r="429" s="13" customFormat="1">
      <c r="A429" s="13"/>
      <c r="B429" s="227"/>
      <c r="C429" s="228"/>
      <c r="D429" s="229" t="s">
        <v>166</v>
      </c>
      <c r="E429" s="230" t="s">
        <v>32</v>
      </c>
      <c r="F429" s="231" t="s">
        <v>656</v>
      </c>
      <c r="G429" s="228"/>
      <c r="H429" s="232">
        <v>5</v>
      </c>
      <c r="I429" s="233"/>
      <c r="J429" s="228"/>
      <c r="K429" s="228"/>
      <c r="L429" s="234"/>
      <c r="M429" s="235"/>
      <c r="N429" s="236"/>
      <c r="O429" s="236"/>
      <c r="P429" s="236"/>
      <c r="Q429" s="236"/>
      <c r="R429" s="236"/>
      <c r="S429" s="236"/>
      <c r="T429" s="23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8" t="s">
        <v>166</v>
      </c>
      <c r="AU429" s="238" t="s">
        <v>88</v>
      </c>
      <c r="AV429" s="13" t="s">
        <v>88</v>
      </c>
      <c r="AW429" s="13" t="s">
        <v>39</v>
      </c>
      <c r="AX429" s="13" t="s">
        <v>78</v>
      </c>
      <c r="AY429" s="238" t="s">
        <v>152</v>
      </c>
    </row>
    <row r="430" s="13" customFormat="1">
      <c r="A430" s="13"/>
      <c r="B430" s="227"/>
      <c r="C430" s="228"/>
      <c r="D430" s="229" t="s">
        <v>166</v>
      </c>
      <c r="E430" s="230" t="s">
        <v>32</v>
      </c>
      <c r="F430" s="231" t="s">
        <v>657</v>
      </c>
      <c r="G430" s="228"/>
      <c r="H430" s="232">
        <v>5</v>
      </c>
      <c r="I430" s="233"/>
      <c r="J430" s="228"/>
      <c r="K430" s="228"/>
      <c r="L430" s="234"/>
      <c r="M430" s="235"/>
      <c r="N430" s="236"/>
      <c r="O430" s="236"/>
      <c r="P430" s="236"/>
      <c r="Q430" s="236"/>
      <c r="R430" s="236"/>
      <c r="S430" s="236"/>
      <c r="T430" s="237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8" t="s">
        <v>166</v>
      </c>
      <c r="AU430" s="238" t="s">
        <v>88</v>
      </c>
      <c r="AV430" s="13" t="s">
        <v>88</v>
      </c>
      <c r="AW430" s="13" t="s">
        <v>39</v>
      </c>
      <c r="AX430" s="13" t="s">
        <v>78</v>
      </c>
      <c r="AY430" s="238" t="s">
        <v>152</v>
      </c>
    </row>
    <row r="431" s="15" customFormat="1">
      <c r="A431" s="15"/>
      <c r="B431" s="249"/>
      <c r="C431" s="250"/>
      <c r="D431" s="229" t="s">
        <v>166</v>
      </c>
      <c r="E431" s="251" t="s">
        <v>32</v>
      </c>
      <c r="F431" s="252" t="s">
        <v>178</v>
      </c>
      <c r="G431" s="250"/>
      <c r="H431" s="253">
        <v>10</v>
      </c>
      <c r="I431" s="254"/>
      <c r="J431" s="250"/>
      <c r="K431" s="250"/>
      <c r="L431" s="255"/>
      <c r="M431" s="256"/>
      <c r="N431" s="257"/>
      <c r="O431" s="257"/>
      <c r="P431" s="257"/>
      <c r="Q431" s="257"/>
      <c r="R431" s="257"/>
      <c r="S431" s="257"/>
      <c r="T431" s="258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9" t="s">
        <v>166</v>
      </c>
      <c r="AU431" s="259" t="s">
        <v>88</v>
      </c>
      <c r="AV431" s="15" t="s">
        <v>158</v>
      </c>
      <c r="AW431" s="15" t="s">
        <v>39</v>
      </c>
      <c r="AX431" s="15" t="s">
        <v>86</v>
      </c>
      <c r="AY431" s="259" t="s">
        <v>152</v>
      </c>
    </row>
    <row r="432" s="2" customFormat="1" ht="55.5" customHeight="1">
      <c r="A432" s="42"/>
      <c r="B432" s="43"/>
      <c r="C432" s="209" t="s">
        <v>658</v>
      </c>
      <c r="D432" s="209" t="s">
        <v>154</v>
      </c>
      <c r="E432" s="210" t="s">
        <v>659</v>
      </c>
      <c r="F432" s="211" t="s">
        <v>660</v>
      </c>
      <c r="G432" s="212" t="s">
        <v>466</v>
      </c>
      <c r="H432" s="213">
        <v>14</v>
      </c>
      <c r="I432" s="214"/>
      <c r="J432" s="215">
        <f>ROUND(I432*H432,2)</f>
        <v>0</v>
      </c>
      <c r="K432" s="211" t="s">
        <v>157</v>
      </c>
      <c r="L432" s="48"/>
      <c r="M432" s="216" t="s">
        <v>32</v>
      </c>
      <c r="N432" s="217" t="s">
        <v>49</v>
      </c>
      <c r="O432" s="88"/>
      <c r="P432" s="218">
        <f>O432*H432</f>
        <v>0</v>
      </c>
      <c r="Q432" s="218">
        <v>0</v>
      </c>
      <c r="R432" s="218">
        <f>Q432*H432</f>
        <v>0</v>
      </c>
      <c r="S432" s="218">
        <v>0.0040000000000000001</v>
      </c>
      <c r="T432" s="219">
        <f>S432*H432</f>
        <v>0.056000000000000001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0" t="s">
        <v>158</v>
      </c>
      <c r="AT432" s="220" t="s">
        <v>154</v>
      </c>
      <c r="AU432" s="220" t="s">
        <v>88</v>
      </c>
      <c r="AY432" s="20" t="s">
        <v>152</v>
      </c>
      <c r="BE432" s="221">
        <f>IF(N432="základní",J432,0)</f>
        <v>0</v>
      </c>
      <c r="BF432" s="221">
        <f>IF(N432="snížená",J432,0)</f>
        <v>0</v>
      </c>
      <c r="BG432" s="221">
        <f>IF(N432="zákl. přenesená",J432,0)</f>
        <v>0</v>
      </c>
      <c r="BH432" s="221">
        <f>IF(N432="sníž. přenesená",J432,0)</f>
        <v>0</v>
      </c>
      <c r="BI432" s="221">
        <f>IF(N432="nulová",J432,0)</f>
        <v>0</v>
      </c>
      <c r="BJ432" s="20" t="s">
        <v>86</v>
      </c>
      <c r="BK432" s="221">
        <f>ROUND(I432*H432,2)</f>
        <v>0</v>
      </c>
      <c r="BL432" s="20" t="s">
        <v>158</v>
      </c>
      <c r="BM432" s="220" t="s">
        <v>661</v>
      </c>
    </row>
    <row r="433" s="2" customFormat="1">
      <c r="A433" s="42"/>
      <c r="B433" s="43"/>
      <c r="C433" s="44"/>
      <c r="D433" s="222" t="s">
        <v>160</v>
      </c>
      <c r="E433" s="44"/>
      <c r="F433" s="223" t="s">
        <v>662</v>
      </c>
      <c r="G433" s="44"/>
      <c r="H433" s="44"/>
      <c r="I433" s="224"/>
      <c r="J433" s="44"/>
      <c r="K433" s="44"/>
      <c r="L433" s="48"/>
      <c r="M433" s="225"/>
      <c r="N433" s="226"/>
      <c r="O433" s="88"/>
      <c r="P433" s="88"/>
      <c r="Q433" s="88"/>
      <c r="R433" s="88"/>
      <c r="S433" s="88"/>
      <c r="T433" s="89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T433" s="20" t="s">
        <v>160</v>
      </c>
      <c r="AU433" s="20" t="s">
        <v>88</v>
      </c>
    </row>
    <row r="434" s="13" customFormat="1">
      <c r="A434" s="13"/>
      <c r="B434" s="227"/>
      <c r="C434" s="228"/>
      <c r="D434" s="229" t="s">
        <v>166</v>
      </c>
      <c r="E434" s="230" t="s">
        <v>32</v>
      </c>
      <c r="F434" s="231" t="s">
        <v>663</v>
      </c>
      <c r="G434" s="228"/>
      <c r="H434" s="232">
        <v>7</v>
      </c>
      <c r="I434" s="233"/>
      <c r="J434" s="228"/>
      <c r="K434" s="228"/>
      <c r="L434" s="234"/>
      <c r="M434" s="235"/>
      <c r="N434" s="236"/>
      <c r="O434" s="236"/>
      <c r="P434" s="236"/>
      <c r="Q434" s="236"/>
      <c r="R434" s="236"/>
      <c r="S434" s="236"/>
      <c r="T434" s="23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8" t="s">
        <v>166</v>
      </c>
      <c r="AU434" s="238" t="s">
        <v>88</v>
      </c>
      <c r="AV434" s="13" t="s">
        <v>88</v>
      </c>
      <c r="AW434" s="13" t="s">
        <v>39</v>
      </c>
      <c r="AX434" s="13" t="s">
        <v>78</v>
      </c>
      <c r="AY434" s="238" t="s">
        <v>152</v>
      </c>
    </row>
    <row r="435" s="13" customFormat="1">
      <c r="A435" s="13"/>
      <c r="B435" s="227"/>
      <c r="C435" s="228"/>
      <c r="D435" s="229" t="s">
        <v>166</v>
      </c>
      <c r="E435" s="230" t="s">
        <v>32</v>
      </c>
      <c r="F435" s="231" t="s">
        <v>664</v>
      </c>
      <c r="G435" s="228"/>
      <c r="H435" s="232">
        <v>1</v>
      </c>
      <c r="I435" s="233"/>
      <c r="J435" s="228"/>
      <c r="K435" s="228"/>
      <c r="L435" s="234"/>
      <c r="M435" s="235"/>
      <c r="N435" s="236"/>
      <c r="O435" s="236"/>
      <c r="P435" s="236"/>
      <c r="Q435" s="236"/>
      <c r="R435" s="236"/>
      <c r="S435" s="236"/>
      <c r="T435" s="23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8" t="s">
        <v>166</v>
      </c>
      <c r="AU435" s="238" t="s">
        <v>88</v>
      </c>
      <c r="AV435" s="13" t="s">
        <v>88</v>
      </c>
      <c r="AW435" s="13" t="s">
        <v>39</v>
      </c>
      <c r="AX435" s="13" t="s">
        <v>78</v>
      </c>
      <c r="AY435" s="238" t="s">
        <v>152</v>
      </c>
    </row>
    <row r="436" s="13" customFormat="1">
      <c r="A436" s="13"/>
      <c r="B436" s="227"/>
      <c r="C436" s="228"/>
      <c r="D436" s="229" t="s">
        <v>166</v>
      </c>
      <c r="E436" s="230" t="s">
        <v>32</v>
      </c>
      <c r="F436" s="231" t="s">
        <v>665</v>
      </c>
      <c r="G436" s="228"/>
      <c r="H436" s="232">
        <v>6</v>
      </c>
      <c r="I436" s="233"/>
      <c r="J436" s="228"/>
      <c r="K436" s="228"/>
      <c r="L436" s="234"/>
      <c r="M436" s="235"/>
      <c r="N436" s="236"/>
      <c r="O436" s="236"/>
      <c r="P436" s="236"/>
      <c r="Q436" s="236"/>
      <c r="R436" s="236"/>
      <c r="S436" s="236"/>
      <c r="T436" s="23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8" t="s">
        <v>166</v>
      </c>
      <c r="AU436" s="238" t="s">
        <v>88</v>
      </c>
      <c r="AV436" s="13" t="s">
        <v>88</v>
      </c>
      <c r="AW436" s="13" t="s">
        <v>39</v>
      </c>
      <c r="AX436" s="13" t="s">
        <v>78</v>
      </c>
      <c r="AY436" s="238" t="s">
        <v>152</v>
      </c>
    </row>
    <row r="437" s="15" customFormat="1">
      <c r="A437" s="15"/>
      <c r="B437" s="249"/>
      <c r="C437" s="250"/>
      <c r="D437" s="229" t="s">
        <v>166</v>
      </c>
      <c r="E437" s="251" t="s">
        <v>32</v>
      </c>
      <c r="F437" s="252" t="s">
        <v>178</v>
      </c>
      <c r="G437" s="250"/>
      <c r="H437" s="253">
        <v>14</v>
      </c>
      <c r="I437" s="254"/>
      <c r="J437" s="250"/>
      <c r="K437" s="250"/>
      <c r="L437" s="255"/>
      <c r="M437" s="256"/>
      <c r="N437" s="257"/>
      <c r="O437" s="257"/>
      <c r="P437" s="257"/>
      <c r="Q437" s="257"/>
      <c r="R437" s="257"/>
      <c r="S437" s="257"/>
      <c r="T437" s="25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9" t="s">
        <v>166</v>
      </c>
      <c r="AU437" s="259" t="s">
        <v>88</v>
      </c>
      <c r="AV437" s="15" t="s">
        <v>158</v>
      </c>
      <c r="AW437" s="15" t="s">
        <v>39</v>
      </c>
      <c r="AX437" s="15" t="s">
        <v>86</v>
      </c>
      <c r="AY437" s="259" t="s">
        <v>152</v>
      </c>
    </row>
    <row r="438" s="12" customFormat="1" ht="22.8" customHeight="1">
      <c r="A438" s="12"/>
      <c r="B438" s="193"/>
      <c r="C438" s="194"/>
      <c r="D438" s="195" t="s">
        <v>77</v>
      </c>
      <c r="E438" s="207" t="s">
        <v>666</v>
      </c>
      <c r="F438" s="207" t="s">
        <v>667</v>
      </c>
      <c r="G438" s="194"/>
      <c r="H438" s="194"/>
      <c r="I438" s="197"/>
      <c r="J438" s="208">
        <f>BK438</f>
        <v>0</v>
      </c>
      <c r="K438" s="194"/>
      <c r="L438" s="199"/>
      <c r="M438" s="200"/>
      <c r="N438" s="201"/>
      <c r="O438" s="201"/>
      <c r="P438" s="202">
        <f>SUM(P439:P519)</f>
        <v>0</v>
      </c>
      <c r="Q438" s="201"/>
      <c r="R438" s="202">
        <f>SUM(R439:R519)</f>
        <v>0</v>
      </c>
      <c r="S438" s="201"/>
      <c r="T438" s="203">
        <f>SUM(T439:T519)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4" t="s">
        <v>86</v>
      </c>
      <c r="AT438" s="205" t="s">
        <v>77</v>
      </c>
      <c r="AU438" s="205" t="s">
        <v>86</v>
      </c>
      <c r="AY438" s="204" t="s">
        <v>152</v>
      </c>
      <c r="BK438" s="206">
        <f>SUM(BK439:BK519)</f>
        <v>0</v>
      </c>
    </row>
    <row r="439" s="2" customFormat="1" ht="49.05" customHeight="1">
      <c r="A439" s="42"/>
      <c r="B439" s="43"/>
      <c r="C439" s="209" t="s">
        <v>668</v>
      </c>
      <c r="D439" s="209" t="s">
        <v>154</v>
      </c>
      <c r="E439" s="210" t="s">
        <v>669</v>
      </c>
      <c r="F439" s="211" t="s">
        <v>670</v>
      </c>
      <c r="G439" s="212" t="s">
        <v>273</v>
      </c>
      <c r="H439" s="213">
        <v>3.9359999999999999</v>
      </c>
      <c r="I439" s="214"/>
      <c r="J439" s="215">
        <f>ROUND(I439*H439,2)</f>
        <v>0</v>
      </c>
      <c r="K439" s="211" t="s">
        <v>157</v>
      </c>
      <c r="L439" s="48"/>
      <c r="M439" s="216" t="s">
        <v>32</v>
      </c>
      <c r="N439" s="217" t="s">
        <v>49</v>
      </c>
      <c r="O439" s="88"/>
      <c r="P439" s="218">
        <f>O439*H439</f>
        <v>0</v>
      </c>
      <c r="Q439" s="218">
        <v>0</v>
      </c>
      <c r="R439" s="218">
        <f>Q439*H439</f>
        <v>0</v>
      </c>
      <c r="S439" s="218">
        <v>0</v>
      </c>
      <c r="T439" s="219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20" t="s">
        <v>158</v>
      </c>
      <c r="AT439" s="220" t="s">
        <v>154</v>
      </c>
      <c r="AU439" s="220" t="s">
        <v>88</v>
      </c>
      <c r="AY439" s="20" t="s">
        <v>152</v>
      </c>
      <c r="BE439" s="221">
        <f>IF(N439="základní",J439,0)</f>
        <v>0</v>
      </c>
      <c r="BF439" s="221">
        <f>IF(N439="snížená",J439,0)</f>
        <v>0</v>
      </c>
      <c r="BG439" s="221">
        <f>IF(N439="zákl. přenesená",J439,0)</f>
        <v>0</v>
      </c>
      <c r="BH439" s="221">
        <f>IF(N439="sníž. přenesená",J439,0)</f>
        <v>0</v>
      </c>
      <c r="BI439" s="221">
        <f>IF(N439="nulová",J439,0)</f>
        <v>0</v>
      </c>
      <c r="BJ439" s="20" t="s">
        <v>86</v>
      </c>
      <c r="BK439" s="221">
        <f>ROUND(I439*H439,2)</f>
        <v>0</v>
      </c>
      <c r="BL439" s="20" t="s">
        <v>158</v>
      </c>
      <c r="BM439" s="220" t="s">
        <v>671</v>
      </c>
    </row>
    <row r="440" s="2" customFormat="1">
      <c r="A440" s="42"/>
      <c r="B440" s="43"/>
      <c r="C440" s="44"/>
      <c r="D440" s="222" t="s">
        <v>160</v>
      </c>
      <c r="E440" s="44"/>
      <c r="F440" s="223" t="s">
        <v>672</v>
      </c>
      <c r="G440" s="44"/>
      <c r="H440" s="44"/>
      <c r="I440" s="224"/>
      <c r="J440" s="44"/>
      <c r="K440" s="44"/>
      <c r="L440" s="48"/>
      <c r="M440" s="225"/>
      <c r="N440" s="226"/>
      <c r="O440" s="88"/>
      <c r="P440" s="88"/>
      <c r="Q440" s="88"/>
      <c r="R440" s="88"/>
      <c r="S440" s="88"/>
      <c r="T440" s="89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T440" s="20" t="s">
        <v>160</v>
      </c>
      <c r="AU440" s="20" t="s">
        <v>88</v>
      </c>
    </row>
    <row r="441" s="14" customFormat="1">
      <c r="A441" s="14"/>
      <c r="B441" s="239"/>
      <c r="C441" s="240"/>
      <c r="D441" s="229" t="s">
        <v>166</v>
      </c>
      <c r="E441" s="241" t="s">
        <v>32</v>
      </c>
      <c r="F441" s="242" t="s">
        <v>673</v>
      </c>
      <c r="G441" s="240"/>
      <c r="H441" s="241" t="s">
        <v>32</v>
      </c>
      <c r="I441" s="243"/>
      <c r="J441" s="240"/>
      <c r="K441" s="240"/>
      <c r="L441" s="244"/>
      <c r="M441" s="245"/>
      <c r="N441" s="246"/>
      <c r="O441" s="246"/>
      <c r="P441" s="246"/>
      <c r="Q441" s="246"/>
      <c r="R441" s="246"/>
      <c r="S441" s="246"/>
      <c r="T441" s="24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8" t="s">
        <v>166</v>
      </c>
      <c r="AU441" s="248" t="s">
        <v>88</v>
      </c>
      <c r="AV441" s="14" t="s">
        <v>86</v>
      </c>
      <c r="AW441" s="14" t="s">
        <v>39</v>
      </c>
      <c r="AX441" s="14" t="s">
        <v>78</v>
      </c>
      <c r="AY441" s="248" t="s">
        <v>152</v>
      </c>
    </row>
    <row r="442" s="13" customFormat="1">
      <c r="A442" s="13"/>
      <c r="B442" s="227"/>
      <c r="C442" s="228"/>
      <c r="D442" s="229" t="s">
        <v>166</v>
      </c>
      <c r="E442" s="230" t="s">
        <v>32</v>
      </c>
      <c r="F442" s="231" t="s">
        <v>674</v>
      </c>
      <c r="G442" s="228"/>
      <c r="H442" s="232">
        <v>3.0600000000000001</v>
      </c>
      <c r="I442" s="233"/>
      <c r="J442" s="228"/>
      <c r="K442" s="228"/>
      <c r="L442" s="234"/>
      <c r="M442" s="235"/>
      <c r="N442" s="236"/>
      <c r="O442" s="236"/>
      <c r="P442" s="236"/>
      <c r="Q442" s="236"/>
      <c r="R442" s="236"/>
      <c r="S442" s="236"/>
      <c r="T442" s="23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8" t="s">
        <v>166</v>
      </c>
      <c r="AU442" s="238" t="s">
        <v>88</v>
      </c>
      <c r="AV442" s="13" t="s">
        <v>88</v>
      </c>
      <c r="AW442" s="13" t="s">
        <v>39</v>
      </c>
      <c r="AX442" s="13" t="s">
        <v>78</v>
      </c>
      <c r="AY442" s="238" t="s">
        <v>152</v>
      </c>
    </row>
    <row r="443" s="14" customFormat="1">
      <c r="A443" s="14"/>
      <c r="B443" s="239"/>
      <c r="C443" s="240"/>
      <c r="D443" s="229" t="s">
        <v>166</v>
      </c>
      <c r="E443" s="241" t="s">
        <v>32</v>
      </c>
      <c r="F443" s="242" t="s">
        <v>675</v>
      </c>
      <c r="G443" s="240"/>
      <c r="H443" s="241" t="s">
        <v>32</v>
      </c>
      <c r="I443" s="243"/>
      <c r="J443" s="240"/>
      <c r="K443" s="240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166</v>
      </c>
      <c r="AU443" s="248" t="s">
        <v>88</v>
      </c>
      <c r="AV443" s="14" t="s">
        <v>86</v>
      </c>
      <c r="AW443" s="14" t="s">
        <v>39</v>
      </c>
      <c r="AX443" s="14" t="s">
        <v>78</v>
      </c>
      <c r="AY443" s="248" t="s">
        <v>152</v>
      </c>
    </row>
    <row r="444" s="13" customFormat="1">
      <c r="A444" s="13"/>
      <c r="B444" s="227"/>
      <c r="C444" s="228"/>
      <c r="D444" s="229" t="s">
        <v>166</v>
      </c>
      <c r="E444" s="230" t="s">
        <v>32</v>
      </c>
      <c r="F444" s="231" t="s">
        <v>676</v>
      </c>
      <c r="G444" s="228"/>
      <c r="H444" s="232">
        <v>0.876</v>
      </c>
      <c r="I444" s="233"/>
      <c r="J444" s="228"/>
      <c r="K444" s="228"/>
      <c r="L444" s="234"/>
      <c r="M444" s="235"/>
      <c r="N444" s="236"/>
      <c r="O444" s="236"/>
      <c r="P444" s="236"/>
      <c r="Q444" s="236"/>
      <c r="R444" s="236"/>
      <c r="S444" s="236"/>
      <c r="T444" s="23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8" t="s">
        <v>166</v>
      </c>
      <c r="AU444" s="238" t="s">
        <v>88</v>
      </c>
      <c r="AV444" s="13" t="s">
        <v>88</v>
      </c>
      <c r="AW444" s="13" t="s">
        <v>39</v>
      </c>
      <c r="AX444" s="13" t="s">
        <v>78</v>
      </c>
      <c r="AY444" s="238" t="s">
        <v>152</v>
      </c>
    </row>
    <row r="445" s="15" customFormat="1">
      <c r="A445" s="15"/>
      <c r="B445" s="249"/>
      <c r="C445" s="250"/>
      <c r="D445" s="229" t="s">
        <v>166</v>
      </c>
      <c r="E445" s="251" t="s">
        <v>32</v>
      </c>
      <c r="F445" s="252" t="s">
        <v>178</v>
      </c>
      <c r="G445" s="250"/>
      <c r="H445" s="253">
        <v>3.9359999999999999</v>
      </c>
      <c r="I445" s="254"/>
      <c r="J445" s="250"/>
      <c r="K445" s="250"/>
      <c r="L445" s="255"/>
      <c r="M445" s="256"/>
      <c r="N445" s="257"/>
      <c r="O445" s="257"/>
      <c r="P445" s="257"/>
      <c r="Q445" s="257"/>
      <c r="R445" s="257"/>
      <c r="S445" s="257"/>
      <c r="T445" s="258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9" t="s">
        <v>166</v>
      </c>
      <c r="AU445" s="259" t="s">
        <v>88</v>
      </c>
      <c r="AV445" s="15" t="s">
        <v>158</v>
      </c>
      <c r="AW445" s="15" t="s">
        <v>39</v>
      </c>
      <c r="AX445" s="15" t="s">
        <v>86</v>
      </c>
      <c r="AY445" s="259" t="s">
        <v>152</v>
      </c>
    </row>
    <row r="446" s="2" customFormat="1" ht="37.8" customHeight="1">
      <c r="A446" s="42"/>
      <c r="B446" s="43"/>
      <c r="C446" s="209" t="s">
        <v>677</v>
      </c>
      <c r="D446" s="209" t="s">
        <v>154</v>
      </c>
      <c r="E446" s="210" t="s">
        <v>678</v>
      </c>
      <c r="F446" s="211" t="s">
        <v>679</v>
      </c>
      <c r="G446" s="212" t="s">
        <v>273</v>
      </c>
      <c r="H446" s="213">
        <v>1600.4639999999999</v>
      </c>
      <c r="I446" s="214"/>
      <c r="J446" s="215">
        <f>ROUND(I446*H446,2)</f>
        <v>0</v>
      </c>
      <c r="K446" s="211" t="s">
        <v>157</v>
      </c>
      <c r="L446" s="48"/>
      <c r="M446" s="216" t="s">
        <v>32</v>
      </c>
      <c r="N446" s="217" t="s">
        <v>49</v>
      </c>
      <c r="O446" s="88"/>
      <c r="P446" s="218">
        <f>O446*H446</f>
        <v>0</v>
      </c>
      <c r="Q446" s="218">
        <v>0</v>
      </c>
      <c r="R446" s="218">
        <f>Q446*H446</f>
        <v>0</v>
      </c>
      <c r="S446" s="218">
        <v>0</v>
      </c>
      <c r="T446" s="219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20" t="s">
        <v>158</v>
      </c>
      <c r="AT446" s="220" t="s">
        <v>154</v>
      </c>
      <c r="AU446" s="220" t="s">
        <v>88</v>
      </c>
      <c r="AY446" s="20" t="s">
        <v>152</v>
      </c>
      <c r="BE446" s="221">
        <f>IF(N446="základní",J446,0)</f>
        <v>0</v>
      </c>
      <c r="BF446" s="221">
        <f>IF(N446="snížená",J446,0)</f>
        <v>0</v>
      </c>
      <c r="BG446" s="221">
        <f>IF(N446="zákl. přenesená",J446,0)</f>
        <v>0</v>
      </c>
      <c r="BH446" s="221">
        <f>IF(N446="sníž. přenesená",J446,0)</f>
        <v>0</v>
      </c>
      <c r="BI446" s="221">
        <f>IF(N446="nulová",J446,0)</f>
        <v>0</v>
      </c>
      <c r="BJ446" s="20" t="s">
        <v>86</v>
      </c>
      <c r="BK446" s="221">
        <f>ROUND(I446*H446,2)</f>
        <v>0</v>
      </c>
      <c r="BL446" s="20" t="s">
        <v>158</v>
      </c>
      <c r="BM446" s="220" t="s">
        <v>424</v>
      </c>
    </row>
    <row r="447" s="2" customFormat="1">
      <c r="A447" s="42"/>
      <c r="B447" s="43"/>
      <c r="C447" s="44"/>
      <c r="D447" s="222" t="s">
        <v>160</v>
      </c>
      <c r="E447" s="44"/>
      <c r="F447" s="223" t="s">
        <v>680</v>
      </c>
      <c r="G447" s="44"/>
      <c r="H447" s="44"/>
      <c r="I447" s="224"/>
      <c r="J447" s="44"/>
      <c r="K447" s="44"/>
      <c r="L447" s="48"/>
      <c r="M447" s="225"/>
      <c r="N447" s="226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160</v>
      </c>
      <c r="AU447" s="20" t="s">
        <v>88</v>
      </c>
    </row>
    <row r="448" s="14" customFormat="1">
      <c r="A448" s="14"/>
      <c r="B448" s="239"/>
      <c r="C448" s="240"/>
      <c r="D448" s="229" t="s">
        <v>166</v>
      </c>
      <c r="E448" s="241" t="s">
        <v>32</v>
      </c>
      <c r="F448" s="242" t="s">
        <v>681</v>
      </c>
      <c r="G448" s="240"/>
      <c r="H448" s="241" t="s">
        <v>32</v>
      </c>
      <c r="I448" s="243"/>
      <c r="J448" s="240"/>
      <c r="K448" s="240"/>
      <c r="L448" s="244"/>
      <c r="M448" s="245"/>
      <c r="N448" s="246"/>
      <c r="O448" s="246"/>
      <c r="P448" s="246"/>
      <c r="Q448" s="246"/>
      <c r="R448" s="246"/>
      <c r="S448" s="246"/>
      <c r="T448" s="24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8" t="s">
        <v>166</v>
      </c>
      <c r="AU448" s="248" t="s">
        <v>88</v>
      </c>
      <c r="AV448" s="14" t="s">
        <v>86</v>
      </c>
      <c r="AW448" s="14" t="s">
        <v>39</v>
      </c>
      <c r="AX448" s="14" t="s">
        <v>78</v>
      </c>
      <c r="AY448" s="248" t="s">
        <v>152</v>
      </c>
    </row>
    <row r="449" s="13" customFormat="1">
      <c r="A449" s="13"/>
      <c r="B449" s="227"/>
      <c r="C449" s="228"/>
      <c r="D449" s="229" t="s">
        <v>166</v>
      </c>
      <c r="E449" s="230" t="s">
        <v>32</v>
      </c>
      <c r="F449" s="231" t="s">
        <v>682</v>
      </c>
      <c r="G449" s="228"/>
      <c r="H449" s="232">
        <v>1073.3699999999999</v>
      </c>
      <c r="I449" s="233"/>
      <c r="J449" s="228"/>
      <c r="K449" s="228"/>
      <c r="L449" s="234"/>
      <c r="M449" s="235"/>
      <c r="N449" s="236"/>
      <c r="O449" s="236"/>
      <c r="P449" s="236"/>
      <c r="Q449" s="236"/>
      <c r="R449" s="236"/>
      <c r="S449" s="236"/>
      <c r="T449" s="237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8" t="s">
        <v>166</v>
      </c>
      <c r="AU449" s="238" t="s">
        <v>88</v>
      </c>
      <c r="AV449" s="13" t="s">
        <v>88</v>
      </c>
      <c r="AW449" s="13" t="s">
        <v>39</v>
      </c>
      <c r="AX449" s="13" t="s">
        <v>78</v>
      </c>
      <c r="AY449" s="238" t="s">
        <v>152</v>
      </c>
    </row>
    <row r="450" s="14" customFormat="1">
      <c r="A450" s="14"/>
      <c r="B450" s="239"/>
      <c r="C450" s="240"/>
      <c r="D450" s="229" t="s">
        <v>166</v>
      </c>
      <c r="E450" s="241" t="s">
        <v>32</v>
      </c>
      <c r="F450" s="242" t="s">
        <v>683</v>
      </c>
      <c r="G450" s="240"/>
      <c r="H450" s="241" t="s">
        <v>32</v>
      </c>
      <c r="I450" s="243"/>
      <c r="J450" s="240"/>
      <c r="K450" s="240"/>
      <c r="L450" s="244"/>
      <c r="M450" s="245"/>
      <c r="N450" s="246"/>
      <c r="O450" s="246"/>
      <c r="P450" s="246"/>
      <c r="Q450" s="246"/>
      <c r="R450" s="246"/>
      <c r="S450" s="246"/>
      <c r="T450" s="24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8" t="s">
        <v>166</v>
      </c>
      <c r="AU450" s="248" t="s">
        <v>88</v>
      </c>
      <c r="AV450" s="14" t="s">
        <v>86</v>
      </c>
      <c r="AW450" s="14" t="s">
        <v>39</v>
      </c>
      <c r="AX450" s="14" t="s">
        <v>78</v>
      </c>
      <c r="AY450" s="248" t="s">
        <v>152</v>
      </c>
    </row>
    <row r="451" s="13" customFormat="1">
      <c r="A451" s="13"/>
      <c r="B451" s="227"/>
      <c r="C451" s="228"/>
      <c r="D451" s="229" t="s">
        <v>166</v>
      </c>
      <c r="E451" s="230" t="s">
        <v>32</v>
      </c>
      <c r="F451" s="231" t="s">
        <v>684</v>
      </c>
      <c r="G451" s="228"/>
      <c r="H451" s="232">
        <v>527.09400000000005</v>
      </c>
      <c r="I451" s="233"/>
      <c r="J451" s="228"/>
      <c r="K451" s="228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166</v>
      </c>
      <c r="AU451" s="238" t="s">
        <v>88</v>
      </c>
      <c r="AV451" s="13" t="s">
        <v>88</v>
      </c>
      <c r="AW451" s="13" t="s">
        <v>39</v>
      </c>
      <c r="AX451" s="13" t="s">
        <v>78</v>
      </c>
      <c r="AY451" s="238" t="s">
        <v>152</v>
      </c>
    </row>
    <row r="452" s="15" customFormat="1">
      <c r="A452" s="15"/>
      <c r="B452" s="249"/>
      <c r="C452" s="250"/>
      <c r="D452" s="229" t="s">
        <v>166</v>
      </c>
      <c r="E452" s="251" t="s">
        <v>32</v>
      </c>
      <c r="F452" s="252" t="s">
        <v>178</v>
      </c>
      <c r="G452" s="250"/>
      <c r="H452" s="253">
        <v>1600.4639999999999</v>
      </c>
      <c r="I452" s="254"/>
      <c r="J452" s="250"/>
      <c r="K452" s="250"/>
      <c r="L452" s="255"/>
      <c r="M452" s="256"/>
      <c r="N452" s="257"/>
      <c r="O452" s="257"/>
      <c r="P452" s="257"/>
      <c r="Q452" s="257"/>
      <c r="R452" s="257"/>
      <c r="S452" s="257"/>
      <c r="T452" s="258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9" t="s">
        <v>166</v>
      </c>
      <c r="AU452" s="259" t="s">
        <v>88</v>
      </c>
      <c r="AV452" s="15" t="s">
        <v>158</v>
      </c>
      <c r="AW452" s="15" t="s">
        <v>39</v>
      </c>
      <c r="AX452" s="15" t="s">
        <v>86</v>
      </c>
      <c r="AY452" s="259" t="s">
        <v>152</v>
      </c>
    </row>
    <row r="453" s="2" customFormat="1" ht="49.05" customHeight="1">
      <c r="A453" s="42"/>
      <c r="B453" s="43"/>
      <c r="C453" s="209" t="s">
        <v>685</v>
      </c>
      <c r="D453" s="209" t="s">
        <v>154</v>
      </c>
      <c r="E453" s="210" t="s">
        <v>686</v>
      </c>
      <c r="F453" s="211" t="s">
        <v>687</v>
      </c>
      <c r="G453" s="212" t="s">
        <v>273</v>
      </c>
      <c r="H453" s="213">
        <v>30408.815999999999</v>
      </c>
      <c r="I453" s="214"/>
      <c r="J453" s="215">
        <f>ROUND(I453*H453,2)</f>
        <v>0</v>
      </c>
      <c r="K453" s="211" t="s">
        <v>157</v>
      </c>
      <c r="L453" s="48"/>
      <c r="M453" s="216" t="s">
        <v>32</v>
      </c>
      <c r="N453" s="217" t="s">
        <v>49</v>
      </c>
      <c r="O453" s="88"/>
      <c r="P453" s="218">
        <f>O453*H453</f>
        <v>0</v>
      </c>
      <c r="Q453" s="218">
        <v>0</v>
      </c>
      <c r="R453" s="218">
        <f>Q453*H453</f>
        <v>0</v>
      </c>
      <c r="S453" s="218">
        <v>0</v>
      </c>
      <c r="T453" s="219">
        <f>S453*H453</f>
        <v>0</v>
      </c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R453" s="220" t="s">
        <v>158</v>
      </c>
      <c r="AT453" s="220" t="s">
        <v>154</v>
      </c>
      <c r="AU453" s="220" t="s">
        <v>88</v>
      </c>
      <c r="AY453" s="20" t="s">
        <v>152</v>
      </c>
      <c r="BE453" s="221">
        <f>IF(N453="základní",J453,0)</f>
        <v>0</v>
      </c>
      <c r="BF453" s="221">
        <f>IF(N453="snížená",J453,0)</f>
        <v>0</v>
      </c>
      <c r="BG453" s="221">
        <f>IF(N453="zákl. přenesená",J453,0)</f>
        <v>0</v>
      </c>
      <c r="BH453" s="221">
        <f>IF(N453="sníž. přenesená",J453,0)</f>
        <v>0</v>
      </c>
      <c r="BI453" s="221">
        <f>IF(N453="nulová",J453,0)</f>
        <v>0</v>
      </c>
      <c r="BJ453" s="20" t="s">
        <v>86</v>
      </c>
      <c r="BK453" s="221">
        <f>ROUND(I453*H453,2)</f>
        <v>0</v>
      </c>
      <c r="BL453" s="20" t="s">
        <v>158</v>
      </c>
      <c r="BM453" s="220" t="s">
        <v>688</v>
      </c>
    </row>
    <row r="454" s="2" customFormat="1">
      <c r="A454" s="42"/>
      <c r="B454" s="43"/>
      <c r="C454" s="44"/>
      <c r="D454" s="222" t="s">
        <v>160</v>
      </c>
      <c r="E454" s="44"/>
      <c r="F454" s="223" t="s">
        <v>689</v>
      </c>
      <c r="G454" s="44"/>
      <c r="H454" s="44"/>
      <c r="I454" s="224"/>
      <c r="J454" s="44"/>
      <c r="K454" s="44"/>
      <c r="L454" s="48"/>
      <c r="M454" s="225"/>
      <c r="N454" s="226"/>
      <c r="O454" s="88"/>
      <c r="P454" s="88"/>
      <c r="Q454" s="88"/>
      <c r="R454" s="88"/>
      <c r="S454" s="88"/>
      <c r="T454" s="89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T454" s="20" t="s">
        <v>160</v>
      </c>
      <c r="AU454" s="20" t="s">
        <v>88</v>
      </c>
    </row>
    <row r="455" s="13" customFormat="1">
      <c r="A455" s="13"/>
      <c r="B455" s="227"/>
      <c r="C455" s="228"/>
      <c r="D455" s="229" t="s">
        <v>166</v>
      </c>
      <c r="E455" s="228"/>
      <c r="F455" s="231" t="s">
        <v>690</v>
      </c>
      <c r="G455" s="228"/>
      <c r="H455" s="232">
        <v>30408.815999999999</v>
      </c>
      <c r="I455" s="233"/>
      <c r="J455" s="228"/>
      <c r="K455" s="228"/>
      <c r="L455" s="234"/>
      <c r="M455" s="235"/>
      <c r="N455" s="236"/>
      <c r="O455" s="236"/>
      <c r="P455" s="236"/>
      <c r="Q455" s="236"/>
      <c r="R455" s="236"/>
      <c r="S455" s="236"/>
      <c r="T455" s="23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8" t="s">
        <v>166</v>
      </c>
      <c r="AU455" s="238" t="s">
        <v>88</v>
      </c>
      <c r="AV455" s="13" t="s">
        <v>88</v>
      </c>
      <c r="AW455" s="13" t="s">
        <v>4</v>
      </c>
      <c r="AX455" s="13" t="s">
        <v>86</v>
      </c>
      <c r="AY455" s="238" t="s">
        <v>152</v>
      </c>
    </row>
    <row r="456" s="2" customFormat="1" ht="37.8" customHeight="1">
      <c r="A456" s="42"/>
      <c r="B456" s="43"/>
      <c r="C456" s="209" t="s">
        <v>691</v>
      </c>
      <c r="D456" s="209" t="s">
        <v>154</v>
      </c>
      <c r="E456" s="210" t="s">
        <v>692</v>
      </c>
      <c r="F456" s="211" t="s">
        <v>693</v>
      </c>
      <c r="G456" s="212" t="s">
        <v>273</v>
      </c>
      <c r="H456" s="213">
        <v>588.17999999999995</v>
      </c>
      <c r="I456" s="214"/>
      <c r="J456" s="215">
        <f>ROUND(I456*H456,2)</f>
        <v>0</v>
      </c>
      <c r="K456" s="211" t="s">
        <v>157</v>
      </c>
      <c r="L456" s="48"/>
      <c r="M456" s="216" t="s">
        <v>32</v>
      </c>
      <c r="N456" s="217" t="s">
        <v>49</v>
      </c>
      <c r="O456" s="88"/>
      <c r="P456" s="218">
        <f>O456*H456</f>
        <v>0</v>
      </c>
      <c r="Q456" s="218">
        <v>0</v>
      </c>
      <c r="R456" s="218">
        <f>Q456*H456</f>
        <v>0</v>
      </c>
      <c r="S456" s="218">
        <v>0</v>
      </c>
      <c r="T456" s="219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0" t="s">
        <v>158</v>
      </c>
      <c r="AT456" s="220" t="s">
        <v>154</v>
      </c>
      <c r="AU456" s="220" t="s">
        <v>88</v>
      </c>
      <c r="AY456" s="20" t="s">
        <v>152</v>
      </c>
      <c r="BE456" s="221">
        <f>IF(N456="základní",J456,0)</f>
        <v>0</v>
      </c>
      <c r="BF456" s="221">
        <f>IF(N456="snížená",J456,0)</f>
        <v>0</v>
      </c>
      <c r="BG456" s="221">
        <f>IF(N456="zákl. přenesená",J456,0)</f>
        <v>0</v>
      </c>
      <c r="BH456" s="221">
        <f>IF(N456="sníž. přenesená",J456,0)</f>
        <v>0</v>
      </c>
      <c r="BI456" s="221">
        <f>IF(N456="nulová",J456,0)</f>
        <v>0</v>
      </c>
      <c r="BJ456" s="20" t="s">
        <v>86</v>
      </c>
      <c r="BK456" s="221">
        <f>ROUND(I456*H456,2)</f>
        <v>0</v>
      </c>
      <c r="BL456" s="20" t="s">
        <v>158</v>
      </c>
      <c r="BM456" s="220" t="s">
        <v>694</v>
      </c>
    </row>
    <row r="457" s="2" customFormat="1">
      <c r="A457" s="42"/>
      <c r="B457" s="43"/>
      <c r="C457" s="44"/>
      <c r="D457" s="222" t="s">
        <v>160</v>
      </c>
      <c r="E457" s="44"/>
      <c r="F457" s="223" t="s">
        <v>695</v>
      </c>
      <c r="G457" s="44"/>
      <c r="H457" s="44"/>
      <c r="I457" s="224"/>
      <c r="J457" s="44"/>
      <c r="K457" s="44"/>
      <c r="L457" s="48"/>
      <c r="M457" s="225"/>
      <c r="N457" s="226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0" t="s">
        <v>160</v>
      </c>
      <c r="AU457" s="20" t="s">
        <v>88</v>
      </c>
    </row>
    <row r="458" s="14" customFormat="1">
      <c r="A458" s="14"/>
      <c r="B458" s="239"/>
      <c r="C458" s="240"/>
      <c r="D458" s="229" t="s">
        <v>166</v>
      </c>
      <c r="E458" s="241" t="s">
        <v>32</v>
      </c>
      <c r="F458" s="242" t="s">
        <v>696</v>
      </c>
      <c r="G458" s="240"/>
      <c r="H458" s="241" t="s">
        <v>32</v>
      </c>
      <c r="I458" s="243"/>
      <c r="J458" s="240"/>
      <c r="K458" s="240"/>
      <c r="L458" s="244"/>
      <c r="M458" s="245"/>
      <c r="N458" s="246"/>
      <c r="O458" s="246"/>
      <c r="P458" s="246"/>
      <c r="Q458" s="246"/>
      <c r="R458" s="246"/>
      <c r="S458" s="246"/>
      <c r="T458" s="24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8" t="s">
        <v>166</v>
      </c>
      <c r="AU458" s="248" t="s">
        <v>88</v>
      </c>
      <c r="AV458" s="14" t="s">
        <v>86</v>
      </c>
      <c r="AW458" s="14" t="s">
        <v>39</v>
      </c>
      <c r="AX458" s="14" t="s">
        <v>78</v>
      </c>
      <c r="AY458" s="248" t="s">
        <v>152</v>
      </c>
    </row>
    <row r="459" s="13" customFormat="1">
      <c r="A459" s="13"/>
      <c r="B459" s="227"/>
      <c r="C459" s="228"/>
      <c r="D459" s="229" t="s">
        <v>166</v>
      </c>
      <c r="E459" s="230" t="s">
        <v>32</v>
      </c>
      <c r="F459" s="231" t="s">
        <v>697</v>
      </c>
      <c r="G459" s="228"/>
      <c r="H459" s="232">
        <v>10.66</v>
      </c>
      <c r="I459" s="233"/>
      <c r="J459" s="228"/>
      <c r="K459" s="228"/>
      <c r="L459" s="234"/>
      <c r="M459" s="235"/>
      <c r="N459" s="236"/>
      <c r="O459" s="236"/>
      <c r="P459" s="236"/>
      <c r="Q459" s="236"/>
      <c r="R459" s="236"/>
      <c r="S459" s="236"/>
      <c r="T459" s="23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8" t="s">
        <v>166</v>
      </c>
      <c r="AU459" s="238" t="s">
        <v>88</v>
      </c>
      <c r="AV459" s="13" t="s">
        <v>88</v>
      </c>
      <c r="AW459" s="13" t="s">
        <v>39</v>
      </c>
      <c r="AX459" s="13" t="s">
        <v>78</v>
      </c>
      <c r="AY459" s="238" t="s">
        <v>152</v>
      </c>
    </row>
    <row r="460" s="13" customFormat="1">
      <c r="A460" s="13"/>
      <c r="B460" s="227"/>
      <c r="C460" s="228"/>
      <c r="D460" s="229" t="s">
        <v>166</v>
      </c>
      <c r="E460" s="230" t="s">
        <v>32</v>
      </c>
      <c r="F460" s="231" t="s">
        <v>698</v>
      </c>
      <c r="G460" s="228"/>
      <c r="H460" s="232">
        <v>33.914999999999999</v>
      </c>
      <c r="I460" s="233"/>
      <c r="J460" s="228"/>
      <c r="K460" s="228"/>
      <c r="L460" s="234"/>
      <c r="M460" s="235"/>
      <c r="N460" s="236"/>
      <c r="O460" s="236"/>
      <c r="P460" s="236"/>
      <c r="Q460" s="236"/>
      <c r="R460" s="236"/>
      <c r="S460" s="236"/>
      <c r="T460" s="23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8" t="s">
        <v>166</v>
      </c>
      <c r="AU460" s="238" t="s">
        <v>88</v>
      </c>
      <c r="AV460" s="13" t="s">
        <v>88</v>
      </c>
      <c r="AW460" s="13" t="s">
        <v>39</v>
      </c>
      <c r="AX460" s="13" t="s">
        <v>78</v>
      </c>
      <c r="AY460" s="238" t="s">
        <v>152</v>
      </c>
    </row>
    <row r="461" s="13" customFormat="1">
      <c r="A461" s="13"/>
      <c r="B461" s="227"/>
      <c r="C461" s="228"/>
      <c r="D461" s="229" t="s">
        <v>166</v>
      </c>
      <c r="E461" s="230" t="s">
        <v>32</v>
      </c>
      <c r="F461" s="231" t="s">
        <v>699</v>
      </c>
      <c r="G461" s="228"/>
      <c r="H461" s="232">
        <v>14</v>
      </c>
      <c r="I461" s="233"/>
      <c r="J461" s="228"/>
      <c r="K461" s="228"/>
      <c r="L461" s="234"/>
      <c r="M461" s="235"/>
      <c r="N461" s="236"/>
      <c r="O461" s="236"/>
      <c r="P461" s="236"/>
      <c r="Q461" s="236"/>
      <c r="R461" s="236"/>
      <c r="S461" s="236"/>
      <c r="T461" s="23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8" t="s">
        <v>166</v>
      </c>
      <c r="AU461" s="238" t="s">
        <v>88</v>
      </c>
      <c r="AV461" s="13" t="s">
        <v>88</v>
      </c>
      <c r="AW461" s="13" t="s">
        <v>39</v>
      </c>
      <c r="AX461" s="13" t="s">
        <v>78</v>
      </c>
      <c r="AY461" s="238" t="s">
        <v>152</v>
      </c>
    </row>
    <row r="462" s="14" customFormat="1">
      <c r="A462" s="14"/>
      <c r="B462" s="239"/>
      <c r="C462" s="240"/>
      <c r="D462" s="229" t="s">
        <v>166</v>
      </c>
      <c r="E462" s="241" t="s">
        <v>32</v>
      </c>
      <c r="F462" s="242" t="s">
        <v>700</v>
      </c>
      <c r="G462" s="240"/>
      <c r="H462" s="241" t="s">
        <v>32</v>
      </c>
      <c r="I462" s="243"/>
      <c r="J462" s="240"/>
      <c r="K462" s="240"/>
      <c r="L462" s="244"/>
      <c r="M462" s="245"/>
      <c r="N462" s="246"/>
      <c r="O462" s="246"/>
      <c r="P462" s="246"/>
      <c r="Q462" s="246"/>
      <c r="R462" s="246"/>
      <c r="S462" s="246"/>
      <c r="T462" s="24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8" t="s">
        <v>166</v>
      </c>
      <c r="AU462" s="248" t="s">
        <v>88</v>
      </c>
      <c r="AV462" s="14" t="s">
        <v>86</v>
      </c>
      <c r="AW462" s="14" t="s">
        <v>39</v>
      </c>
      <c r="AX462" s="14" t="s">
        <v>78</v>
      </c>
      <c r="AY462" s="248" t="s">
        <v>152</v>
      </c>
    </row>
    <row r="463" s="13" customFormat="1">
      <c r="A463" s="13"/>
      <c r="B463" s="227"/>
      <c r="C463" s="228"/>
      <c r="D463" s="229" t="s">
        <v>166</v>
      </c>
      <c r="E463" s="230" t="s">
        <v>32</v>
      </c>
      <c r="F463" s="231" t="s">
        <v>701</v>
      </c>
      <c r="G463" s="228"/>
      <c r="H463" s="232">
        <v>461.75999999999999</v>
      </c>
      <c r="I463" s="233"/>
      <c r="J463" s="228"/>
      <c r="K463" s="228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166</v>
      </c>
      <c r="AU463" s="238" t="s">
        <v>88</v>
      </c>
      <c r="AV463" s="13" t="s">
        <v>88</v>
      </c>
      <c r="AW463" s="13" t="s">
        <v>39</v>
      </c>
      <c r="AX463" s="13" t="s">
        <v>78</v>
      </c>
      <c r="AY463" s="238" t="s">
        <v>152</v>
      </c>
    </row>
    <row r="464" s="14" customFormat="1">
      <c r="A464" s="14"/>
      <c r="B464" s="239"/>
      <c r="C464" s="240"/>
      <c r="D464" s="229" t="s">
        <v>166</v>
      </c>
      <c r="E464" s="241" t="s">
        <v>32</v>
      </c>
      <c r="F464" s="242" t="s">
        <v>702</v>
      </c>
      <c r="G464" s="240"/>
      <c r="H464" s="241" t="s">
        <v>32</v>
      </c>
      <c r="I464" s="243"/>
      <c r="J464" s="240"/>
      <c r="K464" s="240"/>
      <c r="L464" s="244"/>
      <c r="M464" s="245"/>
      <c r="N464" s="246"/>
      <c r="O464" s="246"/>
      <c r="P464" s="246"/>
      <c r="Q464" s="246"/>
      <c r="R464" s="246"/>
      <c r="S464" s="246"/>
      <c r="T464" s="24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8" t="s">
        <v>166</v>
      </c>
      <c r="AU464" s="248" t="s">
        <v>88</v>
      </c>
      <c r="AV464" s="14" t="s">
        <v>86</v>
      </c>
      <c r="AW464" s="14" t="s">
        <v>39</v>
      </c>
      <c r="AX464" s="14" t="s">
        <v>78</v>
      </c>
      <c r="AY464" s="248" t="s">
        <v>152</v>
      </c>
    </row>
    <row r="465" s="13" customFormat="1">
      <c r="A465" s="13"/>
      <c r="B465" s="227"/>
      <c r="C465" s="228"/>
      <c r="D465" s="229" t="s">
        <v>166</v>
      </c>
      <c r="E465" s="230" t="s">
        <v>32</v>
      </c>
      <c r="F465" s="231" t="s">
        <v>703</v>
      </c>
      <c r="G465" s="228"/>
      <c r="H465" s="232">
        <v>2.4060000000000001</v>
      </c>
      <c r="I465" s="233"/>
      <c r="J465" s="228"/>
      <c r="K465" s="228"/>
      <c r="L465" s="234"/>
      <c r="M465" s="235"/>
      <c r="N465" s="236"/>
      <c r="O465" s="236"/>
      <c r="P465" s="236"/>
      <c r="Q465" s="236"/>
      <c r="R465" s="236"/>
      <c r="S465" s="236"/>
      <c r="T465" s="23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8" t="s">
        <v>166</v>
      </c>
      <c r="AU465" s="238" t="s">
        <v>88</v>
      </c>
      <c r="AV465" s="13" t="s">
        <v>88</v>
      </c>
      <c r="AW465" s="13" t="s">
        <v>39</v>
      </c>
      <c r="AX465" s="13" t="s">
        <v>78</v>
      </c>
      <c r="AY465" s="238" t="s">
        <v>152</v>
      </c>
    </row>
    <row r="466" s="13" customFormat="1">
      <c r="A466" s="13"/>
      <c r="B466" s="227"/>
      <c r="C466" s="228"/>
      <c r="D466" s="229" t="s">
        <v>166</v>
      </c>
      <c r="E466" s="230" t="s">
        <v>32</v>
      </c>
      <c r="F466" s="231" t="s">
        <v>704</v>
      </c>
      <c r="G466" s="228"/>
      <c r="H466" s="232">
        <v>58.420000000000002</v>
      </c>
      <c r="I466" s="233"/>
      <c r="J466" s="228"/>
      <c r="K466" s="228"/>
      <c r="L466" s="234"/>
      <c r="M466" s="235"/>
      <c r="N466" s="236"/>
      <c r="O466" s="236"/>
      <c r="P466" s="236"/>
      <c r="Q466" s="236"/>
      <c r="R466" s="236"/>
      <c r="S466" s="236"/>
      <c r="T466" s="23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8" t="s">
        <v>166</v>
      </c>
      <c r="AU466" s="238" t="s">
        <v>88</v>
      </c>
      <c r="AV466" s="13" t="s">
        <v>88</v>
      </c>
      <c r="AW466" s="13" t="s">
        <v>39</v>
      </c>
      <c r="AX466" s="13" t="s">
        <v>78</v>
      </c>
      <c r="AY466" s="238" t="s">
        <v>152</v>
      </c>
    </row>
    <row r="467" s="14" customFormat="1">
      <c r="A467" s="14"/>
      <c r="B467" s="239"/>
      <c r="C467" s="240"/>
      <c r="D467" s="229" t="s">
        <v>166</v>
      </c>
      <c r="E467" s="241" t="s">
        <v>32</v>
      </c>
      <c r="F467" s="242" t="s">
        <v>705</v>
      </c>
      <c r="G467" s="240"/>
      <c r="H467" s="241" t="s">
        <v>32</v>
      </c>
      <c r="I467" s="243"/>
      <c r="J467" s="240"/>
      <c r="K467" s="240"/>
      <c r="L467" s="244"/>
      <c r="M467" s="245"/>
      <c r="N467" s="246"/>
      <c r="O467" s="246"/>
      <c r="P467" s="246"/>
      <c r="Q467" s="246"/>
      <c r="R467" s="246"/>
      <c r="S467" s="246"/>
      <c r="T467" s="247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8" t="s">
        <v>166</v>
      </c>
      <c r="AU467" s="248" t="s">
        <v>88</v>
      </c>
      <c r="AV467" s="14" t="s">
        <v>86</v>
      </c>
      <c r="AW467" s="14" t="s">
        <v>39</v>
      </c>
      <c r="AX467" s="14" t="s">
        <v>78</v>
      </c>
      <c r="AY467" s="248" t="s">
        <v>152</v>
      </c>
    </row>
    <row r="468" s="13" customFormat="1">
      <c r="A468" s="13"/>
      <c r="B468" s="227"/>
      <c r="C468" s="228"/>
      <c r="D468" s="229" t="s">
        <v>166</v>
      </c>
      <c r="E468" s="230" t="s">
        <v>32</v>
      </c>
      <c r="F468" s="231" t="s">
        <v>706</v>
      </c>
      <c r="G468" s="228"/>
      <c r="H468" s="232">
        <v>3.9590000000000001</v>
      </c>
      <c r="I468" s="233"/>
      <c r="J468" s="228"/>
      <c r="K468" s="228"/>
      <c r="L468" s="234"/>
      <c r="M468" s="235"/>
      <c r="N468" s="236"/>
      <c r="O468" s="236"/>
      <c r="P468" s="236"/>
      <c r="Q468" s="236"/>
      <c r="R468" s="236"/>
      <c r="S468" s="236"/>
      <c r="T468" s="23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8" t="s">
        <v>166</v>
      </c>
      <c r="AU468" s="238" t="s">
        <v>88</v>
      </c>
      <c r="AV468" s="13" t="s">
        <v>88</v>
      </c>
      <c r="AW468" s="13" t="s">
        <v>39</v>
      </c>
      <c r="AX468" s="13" t="s">
        <v>78</v>
      </c>
      <c r="AY468" s="238" t="s">
        <v>152</v>
      </c>
    </row>
    <row r="469" s="14" customFormat="1">
      <c r="A469" s="14"/>
      <c r="B469" s="239"/>
      <c r="C469" s="240"/>
      <c r="D469" s="229" t="s">
        <v>166</v>
      </c>
      <c r="E469" s="241" t="s">
        <v>32</v>
      </c>
      <c r="F469" s="242" t="s">
        <v>673</v>
      </c>
      <c r="G469" s="240"/>
      <c r="H469" s="241" t="s">
        <v>32</v>
      </c>
      <c r="I469" s="243"/>
      <c r="J469" s="240"/>
      <c r="K469" s="240"/>
      <c r="L469" s="244"/>
      <c r="M469" s="245"/>
      <c r="N469" s="246"/>
      <c r="O469" s="246"/>
      <c r="P469" s="246"/>
      <c r="Q469" s="246"/>
      <c r="R469" s="246"/>
      <c r="S469" s="246"/>
      <c r="T469" s="24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8" t="s">
        <v>166</v>
      </c>
      <c r="AU469" s="248" t="s">
        <v>88</v>
      </c>
      <c r="AV469" s="14" t="s">
        <v>86</v>
      </c>
      <c r="AW469" s="14" t="s">
        <v>39</v>
      </c>
      <c r="AX469" s="14" t="s">
        <v>78</v>
      </c>
      <c r="AY469" s="248" t="s">
        <v>152</v>
      </c>
    </row>
    <row r="470" s="13" customFormat="1">
      <c r="A470" s="13"/>
      <c r="B470" s="227"/>
      <c r="C470" s="228"/>
      <c r="D470" s="229" t="s">
        <v>166</v>
      </c>
      <c r="E470" s="230" t="s">
        <v>32</v>
      </c>
      <c r="F470" s="231" t="s">
        <v>674</v>
      </c>
      <c r="G470" s="228"/>
      <c r="H470" s="232">
        <v>3.0600000000000001</v>
      </c>
      <c r="I470" s="233"/>
      <c r="J470" s="228"/>
      <c r="K470" s="228"/>
      <c r="L470" s="234"/>
      <c r="M470" s="235"/>
      <c r="N470" s="236"/>
      <c r="O470" s="236"/>
      <c r="P470" s="236"/>
      <c r="Q470" s="236"/>
      <c r="R470" s="236"/>
      <c r="S470" s="236"/>
      <c r="T470" s="23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8" t="s">
        <v>166</v>
      </c>
      <c r="AU470" s="238" t="s">
        <v>88</v>
      </c>
      <c r="AV470" s="13" t="s">
        <v>88</v>
      </c>
      <c r="AW470" s="13" t="s">
        <v>39</v>
      </c>
      <c r="AX470" s="13" t="s">
        <v>78</v>
      </c>
      <c r="AY470" s="238" t="s">
        <v>152</v>
      </c>
    </row>
    <row r="471" s="15" customFormat="1">
      <c r="A471" s="15"/>
      <c r="B471" s="249"/>
      <c r="C471" s="250"/>
      <c r="D471" s="229" t="s">
        <v>166</v>
      </c>
      <c r="E471" s="251" t="s">
        <v>32</v>
      </c>
      <c r="F471" s="252" t="s">
        <v>178</v>
      </c>
      <c r="G471" s="250"/>
      <c r="H471" s="253">
        <v>588.17999999999995</v>
      </c>
      <c r="I471" s="254"/>
      <c r="J471" s="250"/>
      <c r="K471" s="250"/>
      <c r="L471" s="255"/>
      <c r="M471" s="256"/>
      <c r="N471" s="257"/>
      <c r="O471" s="257"/>
      <c r="P471" s="257"/>
      <c r="Q471" s="257"/>
      <c r="R471" s="257"/>
      <c r="S471" s="257"/>
      <c r="T471" s="258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9" t="s">
        <v>166</v>
      </c>
      <c r="AU471" s="259" t="s">
        <v>88</v>
      </c>
      <c r="AV471" s="15" t="s">
        <v>158</v>
      </c>
      <c r="AW471" s="15" t="s">
        <v>39</v>
      </c>
      <c r="AX471" s="15" t="s">
        <v>86</v>
      </c>
      <c r="AY471" s="259" t="s">
        <v>152</v>
      </c>
    </row>
    <row r="472" s="2" customFormat="1" ht="49.05" customHeight="1">
      <c r="A472" s="42"/>
      <c r="B472" s="43"/>
      <c r="C472" s="209" t="s">
        <v>707</v>
      </c>
      <c r="D472" s="209" t="s">
        <v>154</v>
      </c>
      <c r="E472" s="210" t="s">
        <v>708</v>
      </c>
      <c r="F472" s="211" t="s">
        <v>709</v>
      </c>
      <c r="G472" s="212" t="s">
        <v>273</v>
      </c>
      <c r="H472" s="213">
        <v>11175.42</v>
      </c>
      <c r="I472" s="214"/>
      <c r="J472" s="215">
        <f>ROUND(I472*H472,2)</f>
        <v>0</v>
      </c>
      <c r="K472" s="211" t="s">
        <v>157</v>
      </c>
      <c r="L472" s="48"/>
      <c r="M472" s="216" t="s">
        <v>32</v>
      </c>
      <c r="N472" s="217" t="s">
        <v>49</v>
      </c>
      <c r="O472" s="88"/>
      <c r="P472" s="218">
        <f>O472*H472</f>
        <v>0</v>
      </c>
      <c r="Q472" s="218">
        <v>0</v>
      </c>
      <c r="R472" s="218">
        <f>Q472*H472</f>
        <v>0</v>
      </c>
      <c r="S472" s="218">
        <v>0</v>
      </c>
      <c r="T472" s="219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20" t="s">
        <v>158</v>
      </c>
      <c r="AT472" s="220" t="s">
        <v>154</v>
      </c>
      <c r="AU472" s="220" t="s">
        <v>88</v>
      </c>
      <c r="AY472" s="20" t="s">
        <v>152</v>
      </c>
      <c r="BE472" s="221">
        <f>IF(N472="základní",J472,0)</f>
        <v>0</v>
      </c>
      <c r="BF472" s="221">
        <f>IF(N472="snížená",J472,0)</f>
        <v>0</v>
      </c>
      <c r="BG472" s="221">
        <f>IF(N472="zákl. přenesená",J472,0)</f>
        <v>0</v>
      </c>
      <c r="BH472" s="221">
        <f>IF(N472="sníž. přenesená",J472,0)</f>
        <v>0</v>
      </c>
      <c r="BI472" s="221">
        <f>IF(N472="nulová",J472,0)</f>
        <v>0</v>
      </c>
      <c r="BJ472" s="20" t="s">
        <v>86</v>
      </c>
      <c r="BK472" s="221">
        <f>ROUND(I472*H472,2)</f>
        <v>0</v>
      </c>
      <c r="BL472" s="20" t="s">
        <v>158</v>
      </c>
      <c r="BM472" s="220" t="s">
        <v>710</v>
      </c>
    </row>
    <row r="473" s="2" customFormat="1">
      <c r="A473" s="42"/>
      <c r="B473" s="43"/>
      <c r="C473" s="44"/>
      <c r="D473" s="222" t="s">
        <v>160</v>
      </c>
      <c r="E473" s="44"/>
      <c r="F473" s="223" t="s">
        <v>711</v>
      </c>
      <c r="G473" s="44"/>
      <c r="H473" s="44"/>
      <c r="I473" s="224"/>
      <c r="J473" s="44"/>
      <c r="K473" s="44"/>
      <c r="L473" s="48"/>
      <c r="M473" s="225"/>
      <c r="N473" s="226"/>
      <c r="O473" s="88"/>
      <c r="P473" s="88"/>
      <c r="Q473" s="88"/>
      <c r="R473" s="88"/>
      <c r="S473" s="88"/>
      <c r="T473" s="89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T473" s="20" t="s">
        <v>160</v>
      </c>
      <c r="AU473" s="20" t="s">
        <v>88</v>
      </c>
    </row>
    <row r="474" s="13" customFormat="1">
      <c r="A474" s="13"/>
      <c r="B474" s="227"/>
      <c r="C474" s="228"/>
      <c r="D474" s="229" t="s">
        <v>166</v>
      </c>
      <c r="E474" s="228"/>
      <c r="F474" s="231" t="s">
        <v>712</v>
      </c>
      <c r="G474" s="228"/>
      <c r="H474" s="232">
        <v>11175.42</v>
      </c>
      <c r="I474" s="233"/>
      <c r="J474" s="228"/>
      <c r="K474" s="228"/>
      <c r="L474" s="234"/>
      <c r="M474" s="235"/>
      <c r="N474" s="236"/>
      <c r="O474" s="236"/>
      <c r="P474" s="236"/>
      <c r="Q474" s="236"/>
      <c r="R474" s="236"/>
      <c r="S474" s="236"/>
      <c r="T474" s="237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8" t="s">
        <v>166</v>
      </c>
      <c r="AU474" s="238" t="s">
        <v>88</v>
      </c>
      <c r="AV474" s="13" t="s">
        <v>88</v>
      </c>
      <c r="AW474" s="13" t="s">
        <v>4</v>
      </c>
      <c r="AX474" s="13" t="s">
        <v>86</v>
      </c>
      <c r="AY474" s="238" t="s">
        <v>152</v>
      </c>
    </row>
    <row r="475" s="2" customFormat="1" ht="37.8" customHeight="1">
      <c r="A475" s="42"/>
      <c r="B475" s="43"/>
      <c r="C475" s="209" t="s">
        <v>713</v>
      </c>
      <c r="D475" s="209" t="s">
        <v>154</v>
      </c>
      <c r="E475" s="210" t="s">
        <v>714</v>
      </c>
      <c r="F475" s="211" t="s">
        <v>715</v>
      </c>
      <c r="G475" s="212" t="s">
        <v>273</v>
      </c>
      <c r="H475" s="213">
        <v>136.81899999999999</v>
      </c>
      <c r="I475" s="214"/>
      <c r="J475" s="215">
        <f>ROUND(I475*H475,2)</f>
        <v>0</v>
      </c>
      <c r="K475" s="211" t="s">
        <v>157</v>
      </c>
      <c r="L475" s="48"/>
      <c r="M475" s="216" t="s">
        <v>32</v>
      </c>
      <c r="N475" s="217" t="s">
        <v>49</v>
      </c>
      <c r="O475" s="88"/>
      <c r="P475" s="218">
        <f>O475*H475</f>
        <v>0</v>
      </c>
      <c r="Q475" s="218">
        <v>0</v>
      </c>
      <c r="R475" s="218">
        <f>Q475*H475</f>
        <v>0</v>
      </c>
      <c r="S475" s="218">
        <v>0</v>
      </c>
      <c r="T475" s="219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20" t="s">
        <v>158</v>
      </c>
      <c r="AT475" s="220" t="s">
        <v>154</v>
      </c>
      <c r="AU475" s="220" t="s">
        <v>88</v>
      </c>
      <c r="AY475" s="20" t="s">
        <v>152</v>
      </c>
      <c r="BE475" s="221">
        <f>IF(N475="základní",J475,0)</f>
        <v>0</v>
      </c>
      <c r="BF475" s="221">
        <f>IF(N475="snížená",J475,0)</f>
        <v>0</v>
      </c>
      <c r="BG475" s="221">
        <f>IF(N475="zákl. přenesená",J475,0)</f>
        <v>0</v>
      </c>
      <c r="BH475" s="221">
        <f>IF(N475="sníž. přenesená",J475,0)</f>
        <v>0</v>
      </c>
      <c r="BI475" s="221">
        <f>IF(N475="nulová",J475,0)</f>
        <v>0</v>
      </c>
      <c r="BJ475" s="20" t="s">
        <v>86</v>
      </c>
      <c r="BK475" s="221">
        <f>ROUND(I475*H475,2)</f>
        <v>0</v>
      </c>
      <c r="BL475" s="20" t="s">
        <v>158</v>
      </c>
      <c r="BM475" s="220" t="s">
        <v>716</v>
      </c>
    </row>
    <row r="476" s="2" customFormat="1">
      <c r="A476" s="42"/>
      <c r="B476" s="43"/>
      <c r="C476" s="44"/>
      <c r="D476" s="222" t="s">
        <v>160</v>
      </c>
      <c r="E476" s="44"/>
      <c r="F476" s="223" t="s">
        <v>717</v>
      </c>
      <c r="G476" s="44"/>
      <c r="H476" s="44"/>
      <c r="I476" s="224"/>
      <c r="J476" s="44"/>
      <c r="K476" s="44"/>
      <c r="L476" s="48"/>
      <c r="M476" s="225"/>
      <c r="N476" s="226"/>
      <c r="O476" s="88"/>
      <c r="P476" s="88"/>
      <c r="Q476" s="88"/>
      <c r="R476" s="88"/>
      <c r="S476" s="88"/>
      <c r="T476" s="89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T476" s="20" t="s">
        <v>160</v>
      </c>
      <c r="AU476" s="20" t="s">
        <v>88</v>
      </c>
    </row>
    <row r="477" s="14" customFormat="1">
      <c r="A477" s="14"/>
      <c r="B477" s="239"/>
      <c r="C477" s="240"/>
      <c r="D477" s="229" t="s">
        <v>166</v>
      </c>
      <c r="E477" s="241" t="s">
        <v>32</v>
      </c>
      <c r="F477" s="242" t="s">
        <v>718</v>
      </c>
      <c r="G477" s="240"/>
      <c r="H477" s="241" t="s">
        <v>32</v>
      </c>
      <c r="I477" s="243"/>
      <c r="J477" s="240"/>
      <c r="K477" s="240"/>
      <c r="L477" s="244"/>
      <c r="M477" s="245"/>
      <c r="N477" s="246"/>
      <c r="O477" s="246"/>
      <c r="P477" s="246"/>
      <c r="Q477" s="246"/>
      <c r="R477" s="246"/>
      <c r="S477" s="246"/>
      <c r="T477" s="24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8" t="s">
        <v>166</v>
      </c>
      <c r="AU477" s="248" t="s">
        <v>88</v>
      </c>
      <c r="AV477" s="14" t="s">
        <v>86</v>
      </c>
      <c r="AW477" s="14" t="s">
        <v>39</v>
      </c>
      <c r="AX477" s="14" t="s">
        <v>78</v>
      </c>
      <c r="AY477" s="248" t="s">
        <v>152</v>
      </c>
    </row>
    <row r="478" s="13" customFormat="1">
      <c r="A478" s="13"/>
      <c r="B478" s="227"/>
      <c r="C478" s="228"/>
      <c r="D478" s="229" t="s">
        <v>166</v>
      </c>
      <c r="E478" s="230" t="s">
        <v>32</v>
      </c>
      <c r="F478" s="231" t="s">
        <v>719</v>
      </c>
      <c r="G478" s="228"/>
      <c r="H478" s="232">
        <v>135.94300000000001</v>
      </c>
      <c r="I478" s="233"/>
      <c r="J478" s="228"/>
      <c r="K478" s="228"/>
      <c r="L478" s="234"/>
      <c r="M478" s="235"/>
      <c r="N478" s="236"/>
      <c r="O478" s="236"/>
      <c r="P478" s="236"/>
      <c r="Q478" s="236"/>
      <c r="R478" s="236"/>
      <c r="S478" s="236"/>
      <c r="T478" s="237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8" t="s">
        <v>166</v>
      </c>
      <c r="AU478" s="238" t="s">
        <v>88</v>
      </c>
      <c r="AV478" s="13" t="s">
        <v>88</v>
      </c>
      <c r="AW478" s="13" t="s">
        <v>39</v>
      </c>
      <c r="AX478" s="13" t="s">
        <v>78</v>
      </c>
      <c r="AY478" s="238" t="s">
        <v>152</v>
      </c>
    </row>
    <row r="479" s="14" customFormat="1">
      <c r="A479" s="14"/>
      <c r="B479" s="239"/>
      <c r="C479" s="240"/>
      <c r="D479" s="229" t="s">
        <v>166</v>
      </c>
      <c r="E479" s="241" t="s">
        <v>32</v>
      </c>
      <c r="F479" s="242" t="s">
        <v>675</v>
      </c>
      <c r="G479" s="240"/>
      <c r="H479" s="241" t="s">
        <v>32</v>
      </c>
      <c r="I479" s="243"/>
      <c r="J479" s="240"/>
      <c r="K479" s="240"/>
      <c r="L479" s="244"/>
      <c r="M479" s="245"/>
      <c r="N479" s="246"/>
      <c r="O479" s="246"/>
      <c r="P479" s="246"/>
      <c r="Q479" s="246"/>
      <c r="R479" s="246"/>
      <c r="S479" s="246"/>
      <c r="T479" s="247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8" t="s">
        <v>166</v>
      </c>
      <c r="AU479" s="248" t="s">
        <v>88</v>
      </c>
      <c r="AV479" s="14" t="s">
        <v>86</v>
      </c>
      <c r="AW479" s="14" t="s">
        <v>39</v>
      </c>
      <c r="AX479" s="14" t="s">
        <v>78</v>
      </c>
      <c r="AY479" s="248" t="s">
        <v>152</v>
      </c>
    </row>
    <row r="480" s="13" customFormat="1">
      <c r="A480" s="13"/>
      <c r="B480" s="227"/>
      <c r="C480" s="228"/>
      <c r="D480" s="229" t="s">
        <v>166</v>
      </c>
      <c r="E480" s="230" t="s">
        <v>32</v>
      </c>
      <c r="F480" s="231" t="s">
        <v>676</v>
      </c>
      <c r="G480" s="228"/>
      <c r="H480" s="232">
        <v>0.876</v>
      </c>
      <c r="I480" s="233"/>
      <c r="J480" s="228"/>
      <c r="K480" s="228"/>
      <c r="L480" s="234"/>
      <c r="M480" s="235"/>
      <c r="N480" s="236"/>
      <c r="O480" s="236"/>
      <c r="P480" s="236"/>
      <c r="Q480" s="236"/>
      <c r="R480" s="236"/>
      <c r="S480" s="236"/>
      <c r="T480" s="23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8" t="s">
        <v>166</v>
      </c>
      <c r="AU480" s="238" t="s">
        <v>88</v>
      </c>
      <c r="AV480" s="13" t="s">
        <v>88</v>
      </c>
      <c r="AW480" s="13" t="s">
        <v>39</v>
      </c>
      <c r="AX480" s="13" t="s">
        <v>78</v>
      </c>
      <c r="AY480" s="238" t="s">
        <v>152</v>
      </c>
    </row>
    <row r="481" s="15" customFormat="1">
      <c r="A481" s="15"/>
      <c r="B481" s="249"/>
      <c r="C481" s="250"/>
      <c r="D481" s="229" t="s">
        <v>166</v>
      </c>
      <c r="E481" s="251" t="s">
        <v>32</v>
      </c>
      <c r="F481" s="252" t="s">
        <v>178</v>
      </c>
      <c r="G481" s="250"/>
      <c r="H481" s="253">
        <v>136.81899999999999</v>
      </c>
      <c r="I481" s="254"/>
      <c r="J481" s="250"/>
      <c r="K481" s="250"/>
      <c r="L481" s="255"/>
      <c r="M481" s="256"/>
      <c r="N481" s="257"/>
      <c r="O481" s="257"/>
      <c r="P481" s="257"/>
      <c r="Q481" s="257"/>
      <c r="R481" s="257"/>
      <c r="S481" s="257"/>
      <c r="T481" s="258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9" t="s">
        <v>166</v>
      </c>
      <c r="AU481" s="259" t="s">
        <v>88</v>
      </c>
      <c r="AV481" s="15" t="s">
        <v>158</v>
      </c>
      <c r="AW481" s="15" t="s">
        <v>39</v>
      </c>
      <c r="AX481" s="15" t="s">
        <v>86</v>
      </c>
      <c r="AY481" s="259" t="s">
        <v>152</v>
      </c>
    </row>
    <row r="482" s="2" customFormat="1" ht="49.05" customHeight="1">
      <c r="A482" s="42"/>
      <c r="B482" s="43"/>
      <c r="C482" s="209" t="s">
        <v>720</v>
      </c>
      <c r="D482" s="209" t="s">
        <v>154</v>
      </c>
      <c r="E482" s="210" t="s">
        <v>721</v>
      </c>
      <c r="F482" s="211" t="s">
        <v>722</v>
      </c>
      <c r="G482" s="212" t="s">
        <v>273</v>
      </c>
      <c r="H482" s="213">
        <v>2599.5610000000001</v>
      </c>
      <c r="I482" s="214"/>
      <c r="J482" s="215">
        <f>ROUND(I482*H482,2)</f>
        <v>0</v>
      </c>
      <c r="K482" s="211" t="s">
        <v>157</v>
      </c>
      <c r="L482" s="48"/>
      <c r="M482" s="216" t="s">
        <v>32</v>
      </c>
      <c r="N482" s="217" t="s">
        <v>49</v>
      </c>
      <c r="O482" s="88"/>
      <c r="P482" s="218">
        <f>O482*H482</f>
        <v>0</v>
      </c>
      <c r="Q482" s="218">
        <v>0</v>
      </c>
      <c r="R482" s="218">
        <f>Q482*H482</f>
        <v>0</v>
      </c>
      <c r="S482" s="218">
        <v>0</v>
      </c>
      <c r="T482" s="219">
        <f>S482*H482</f>
        <v>0</v>
      </c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R482" s="220" t="s">
        <v>158</v>
      </c>
      <c r="AT482" s="220" t="s">
        <v>154</v>
      </c>
      <c r="AU482" s="220" t="s">
        <v>88</v>
      </c>
      <c r="AY482" s="20" t="s">
        <v>152</v>
      </c>
      <c r="BE482" s="221">
        <f>IF(N482="základní",J482,0)</f>
        <v>0</v>
      </c>
      <c r="BF482" s="221">
        <f>IF(N482="snížená",J482,0)</f>
        <v>0</v>
      </c>
      <c r="BG482" s="221">
        <f>IF(N482="zákl. přenesená",J482,0)</f>
        <v>0</v>
      </c>
      <c r="BH482" s="221">
        <f>IF(N482="sníž. přenesená",J482,0)</f>
        <v>0</v>
      </c>
      <c r="BI482" s="221">
        <f>IF(N482="nulová",J482,0)</f>
        <v>0</v>
      </c>
      <c r="BJ482" s="20" t="s">
        <v>86</v>
      </c>
      <c r="BK482" s="221">
        <f>ROUND(I482*H482,2)</f>
        <v>0</v>
      </c>
      <c r="BL482" s="20" t="s">
        <v>158</v>
      </c>
      <c r="BM482" s="220" t="s">
        <v>723</v>
      </c>
    </row>
    <row r="483" s="2" customFormat="1">
      <c r="A483" s="42"/>
      <c r="B483" s="43"/>
      <c r="C483" s="44"/>
      <c r="D483" s="222" t="s">
        <v>160</v>
      </c>
      <c r="E483" s="44"/>
      <c r="F483" s="223" t="s">
        <v>724</v>
      </c>
      <c r="G483" s="44"/>
      <c r="H483" s="44"/>
      <c r="I483" s="224"/>
      <c r="J483" s="44"/>
      <c r="K483" s="44"/>
      <c r="L483" s="48"/>
      <c r="M483" s="225"/>
      <c r="N483" s="226"/>
      <c r="O483" s="88"/>
      <c r="P483" s="88"/>
      <c r="Q483" s="88"/>
      <c r="R483" s="88"/>
      <c r="S483" s="88"/>
      <c r="T483" s="89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T483" s="20" t="s">
        <v>160</v>
      </c>
      <c r="AU483" s="20" t="s">
        <v>88</v>
      </c>
    </row>
    <row r="484" s="13" customFormat="1">
      <c r="A484" s="13"/>
      <c r="B484" s="227"/>
      <c r="C484" s="228"/>
      <c r="D484" s="229" t="s">
        <v>166</v>
      </c>
      <c r="E484" s="228"/>
      <c r="F484" s="231" t="s">
        <v>725</v>
      </c>
      <c r="G484" s="228"/>
      <c r="H484" s="232">
        <v>2599.5610000000001</v>
      </c>
      <c r="I484" s="233"/>
      <c r="J484" s="228"/>
      <c r="K484" s="228"/>
      <c r="L484" s="234"/>
      <c r="M484" s="235"/>
      <c r="N484" s="236"/>
      <c r="O484" s="236"/>
      <c r="P484" s="236"/>
      <c r="Q484" s="236"/>
      <c r="R484" s="236"/>
      <c r="S484" s="236"/>
      <c r="T484" s="23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8" t="s">
        <v>166</v>
      </c>
      <c r="AU484" s="238" t="s">
        <v>88</v>
      </c>
      <c r="AV484" s="13" t="s">
        <v>88</v>
      </c>
      <c r="AW484" s="13" t="s">
        <v>4</v>
      </c>
      <c r="AX484" s="13" t="s">
        <v>86</v>
      </c>
      <c r="AY484" s="238" t="s">
        <v>152</v>
      </c>
    </row>
    <row r="485" s="2" customFormat="1" ht="24.15" customHeight="1">
      <c r="A485" s="42"/>
      <c r="B485" s="43"/>
      <c r="C485" s="209" t="s">
        <v>726</v>
      </c>
      <c r="D485" s="209" t="s">
        <v>154</v>
      </c>
      <c r="E485" s="210" t="s">
        <v>727</v>
      </c>
      <c r="F485" s="211" t="s">
        <v>728</v>
      </c>
      <c r="G485" s="212" t="s">
        <v>273</v>
      </c>
      <c r="H485" s="213">
        <v>136.81899999999999</v>
      </c>
      <c r="I485" s="214"/>
      <c r="J485" s="215">
        <f>ROUND(I485*H485,2)</f>
        <v>0</v>
      </c>
      <c r="K485" s="211" t="s">
        <v>157</v>
      </c>
      <c r="L485" s="48"/>
      <c r="M485" s="216" t="s">
        <v>32</v>
      </c>
      <c r="N485" s="217" t="s">
        <v>49</v>
      </c>
      <c r="O485" s="88"/>
      <c r="P485" s="218">
        <f>O485*H485</f>
        <v>0</v>
      </c>
      <c r="Q485" s="218">
        <v>0</v>
      </c>
      <c r="R485" s="218">
        <f>Q485*H485</f>
        <v>0</v>
      </c>
      <c r="S485" s="218">
        <v>0</v>
      </c>
      <c r="T485" s="219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0" t="s">
        <v>158</v>
      </c>
      <c r="AT485" s="220" t="s">
        <v>154</v>
      </c>
      <c r="AU485" s="220" t="s">
        <v>88</v>
      </c>
      <c r="AY485" s="20" t="s">
        <v>152</v>
      </c>
      <c r="BE485" s="221">
        <f>IF(N485="základní",J485,0)</f>
        <v>0</v>
      </c>
      <c r="BF485" s="221">
        <f>IF(N485="snížená",J485,0)</f>
        <v>0</v>
      </c>
      <c r="BG485" s="221">
        <f>IF(N485="zákl. přenesená",J485,0)</f>
        <v>0</v>
      </c>
      <c r="BH485" s="221">
        <f>IF(N485="sníž. přenesená",J485,0)</f>
        <v>0</v>
      </c>
      <c r="BI485" s="221">
        <f>IF(N485="nulová",J485,0)</f>
        <v>0</v>
      </c>
      <c r="BJ485" s="20" t="s">
        <v>86</v>
      </c>
      <c r="BK485" s="221">
        <f>ROUND(I485*H485,2)</f>
        <v>0</v>
      </c>
      <c r="BL485" s="20" t="s">
        <v>158</v>
      </c>
      <c r="BM485" s="220" t="s">
        <v>729</v>
      </c>
    </row>
    <row r="486" s="2" customFormat="1">
      <c r="A486" s="42"/>
      <c r="B486" s="43"/>
      <c r="C486" s="44"/>
      <c r="D486" s="222" t="s">
        <v>160</v>
      </c>
      <c r="E486" s="44"/>
      <c r="F486" s="223" t="s">
        <v>730</v>
      </c>
      <c r="G486" s="44"/>
      <c r="H486" s="44"/>
      <c r="I486" s="224"/>
      <c r="J486" s="44"/>
      <c r="K486" s="44"/>
      <c r="L486" s="48"/>
      <c r="M486" s="225"/>
      <c r="N486" s="226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0" t="s">
        <v>160</v>
      </c>
      <c r="AU486" s="20" t="s">
        <v>88</v>
      </c>
    </row>
    <row r="487" s="14" customFormat="1">
      <c r="A487" s="14"/>
      <c r="B487" s="239"/>
      <c r="C487" s="240"/>
      <c r="D487" s="229" t="s">
        <v>166</v>
      </c>
      <c r="E487" s="241" t="s">
        <v>32</v>
      </c>
      <c r="F487" s="242" t="s">
        <v>718</v>
      </c>
      <c r="G487" s="240"/>
      <c r="H487" s="241" t="s">
        <v>32</v>
      </c>
      <c r="I487" s="243"/>
      <c r="J487" s="240"/>
      <c r="K487" s="240"/>
      <c r="L487" s="244"/>
      <c r="M487" s="245"/>
      <c r="N487" s="246"/>
      <c r="O487" s="246"/>
      <c r="P487" s="246"/>
      <c r="Q487" s="246"/>
      <c r="R487" s="246"/>
      <c r="S487" s="246"/>
      <c r="T487" s="247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8" t="s">
        <v>166</v>
      </c>
      <c r="AU487" s="248" t="s">
        <v>88</v>
      </c>
      <c r="AV487" s="14" t="s">
        <v>86</v>
      </c>
      <c r="AW487" s="14" t="s">
        <v>39</v>
      </c>
      <c r="AX487" s="14" t="s">
        <v>78</v>
      </c>
      <c r="AY487" s="248" t="s">
        <v>152</v>
      </c>
    </row>
    <row r="488" s="13" customFormat="1">
      <c r="A488" s="13"/>
      <c r="B488" s="227"/>
      <c r="C488" s="228"/>
      <c r="D488" s="229" t="s">
        <v>166</v>
      </c>
      <c r="E488" s="230" t="s">
        <v>32</v>
      </c>
      <c r="F488" s="231" t="s">
        <v>719</v>
      </c>
      <c r="G488" s="228"/>
      <c r="H488" s="232">
        <v>135.94300000000001</v>
      </c>
      <c r="I488" s="233"/>
      <c r="J488" s="228"/>
      <c r="K488" s="228"/>
      <c r="L488" s="234"/>
      <c r="M488" s="235"/>
      <c r="N488" s="236"/>
      <c r="O488" s="236"/>
      <c r="P488" s="236"/>
      <c r="Q488" s="236"/>
      <c r="R488" s="236"/>
      <c r="S488" s="236"/>
      <c r="T488" s="237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8" t="s">
        <v>166</v>
      </c>
      <c r="AU488" s="238" t="s">
        <v>88</v>
      </c>
      <c r="AV488" s="13" t="s">
        <v>88</v>
      </c>
      <c r="AW488" s="13" t="s">
        <v>39</v>
      </c>
      <c r="AX488" s="13" t="s">
        <v>78</v>
      </c>
      <c r="AY488" s="238" t="s">
        <v>152</v>
      </c>
    </row>
    <row r="489" s="14" customFormat="1">
      <c r="A489" s="14"/>
      <c r="B489" s="239"/>
      <c r="C489" s="240"/>
      <c r="D489" s="229" t="s">
        <v>166</v>
      </c>
      <c r="E489" s="241" t="s">
        <v>32</v>
      </c>
      <c r="F489" s="242" t="s">
        <v>675</v>
      </c>
      <c r="G489" s="240"/>
      <c r="H489" s="241" t="s">
        <v>32</v>
      </c>
      <c r="I489" s="243"/>
      <c r="J489" s="240"/>
      <c r="K489" s="240"/>
      <c r="L489" s="244"/>
      <c r="M489" s="245"/>
      <c r="N489" s="246"/>
      <c r="O489" s="246"/>
      <c r="P489" s="246"/>
      <c r="Q489" s="246"/>
      <c r="R489" s="246"/>
      <c r="S489" s="246"/>
      <c r="T489" s="24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8" t="s">
        <v>166</v>
      </c>
      <c r="AU489" s="248" t="s">
        <v>88</v>
      </c>
      <c r="AV489" s="14" t="s">
        <v>86</v>
      </c>
      <c r="AW489" s="14" t="s">
        <v>39</v>
      </c>
      <c r="AX489" s="14" t="s">
        <v>78</v>
      </c>
      <c r="AY489" s="248" t="s">
        <v>152</v>
      </c>
    </row>
    <row r="490" s="13" customFormat="1">
      <c r="A490" s="13"/>
      <c r="B490" s="227"/>
      <c r="C490" s="228"/>
      <c r="D490" s="229" t="s">
        <v>166</v>
      </c>
      <c r="E490" s="230" t="s">
        <v>32</v>
      </c>
      <c r="F490" s="231" t="s">
        <v>676</v>
      </c>
      <c r="G490" s="228"/>
      <c r="H490" s="232">
        <v>0.876</v>
      </c>
      <c r="I490" s="233"/>
      <c r="J490" s="228"/>
      <c r="K490" s="228"/>
      <c r="L490" s="234"/>
      <c r="M490" s="235"/>
      <c r="N490" s="236"/>
      <c r="O490" s="236"/>
      <c r="P490" s="236"/>
      <c r="Q490" s="236"/>
      <c r="R490" s="236"/>
      <c r="S490" s="236"/>
      <c r="T490" s="23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8" t="s">
        <v>166</v>
      </c>
      <c r="AU490" s="238" t="s">
        <v>88</v>
      </c>
      <c r="AV490" s="13" t="s">
        <v>88</v>
      </c>
      <c r="AW490" s="13" t="s">
        <v>39</v>
      </c>
      <c r="AX490" s="13" t="s">
        <v>78</v>
      </c>
      <c r="AY490" s="238" t="s">
        <v>152</v>
      </c>
    </row>
    <row r="491" s="15" customFormat="1">
      <c r="A491" s="15"/>
      <c r="B491" s="249"/>
      <c r="C491" s="250"/>
      <c r="D491" s="229" t="s">
        <v>166</v>
      </c>
      <c r="E491" s="251" t="s">
        <v>32</v>
      </c>
      <c r="F491" s="252" t="s">
        <v>178</v>
      </c>
      <c r="G491" s="250"/>
      <c r="H491" s="253">
        <v>136.81899999999999</v>
      </c>
      <c r="I491" s="254"/>
      <c r="J491" s="250"/>
      <c r="K491" s="250"/>
      <c r="L491" s="255"/>
      <c r="M491" s="256"/>
      <c r="N491" s="257"/>
      <c r="O491" s="257"/>
      <c r="P491" s="257"/>
      <c r="Q491" s="257"/>
      <c r="R491" s="257"/>
      <c r="S491" s="257"/>
      <c r="T491" s="258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9" t="s">
        <v>166</v>
      </c>
      <c r="AU491" s="259" t="s">
        <v>88</v>
      </c>
      <c r="AV491" s="15" t="s">
        <v>158</v>
      </c>
      <c r="AW491" s="15" t="s">
        <v>39</v>
      </c>
      <c r="AX491" s="15" t="s">
        <v>86</v>
      </c>
      <c r="AY491" s="259" t="s">
        <v>152</v>
      </c>
    </row>
    <row r="492" s="2" customFormat="1" ht="44.25" customHeight="1">
      <c r="A492" s="42"/>
      <c r="B492" s="43"/>
      <c r="C492" s="209" t="s">
        <v>731</v>
      </c>
      <c r="D492" s="209" t="s">
        <v>154</v>
      </c>
      <c r="E492" s="210" t="s">
        <v>732</v>
      </c>
      <c r="F492" s="211" t="s">
        <v>733</v>
      </c>
      <c r="G492" s="212" t="s">
        <v>273</v>
      </c>
      <c r="H492" s="213">
        <v>548.97000000000003</v>
      </c>
      <c r="I492" s="214"/>
      <c r="J492" s="215">
        <f>ROUND(I492*H492,2)</f>
        <v>0</v>
      </c>
      <c r="K492" s="211" t="s">
        <v>157</v>
      </c>
      <c r="L492" s="48"/>
      <c r="M492" s="216" t="s">
        <v>32</v>
      </c>
      <c r="N492" s="217" t="s">
        <v>49</v>
      </c>
      <c r="O492" s="88"/>
      <c r="P492" s="218">
        <f>O492*H492</f>
        <v>0</v>
      </c>
      <c r="Q492" s="218">
        <v>0</v>
      </c>
      <c r="R492" s="218">
        <f>Q492*H492</f>
        <v>0</v>
      </c>
      <c r="S492" s="218">
        <v>0</v>
      </c>
      <c r="T492" s="219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0" t="s">
        <v>158</v>
      </c>
      <c r="AT492" s="220" t="s">
        <v>154</v>
      </c>
      <c r="AU492" s="220" t="s">
        <v>88</v>
      </c>
      <c r="AY492" s="20" t="s">
        <v>152</v>
      </c>
      <c r="BE492" s="221">
        <f>IF(N492="základní",J492,0)</f>
        <v>0</v>
      </c>
      <c r="BF492" s="221">
        <f>IF(N492="snížená",J492,0)</f>
        <v>0</v>
      </c>
      <c r="BG492" s="221">
        <f>IF(N492="zákl. přenesená",J492,0)</f>
        <v>0</v>
      </c>
      <c r="BH492" s="221">
        <f>IF(N492="sníž. přenesená",J492,0)</f>
        <v>0</v>
      </c>
      <c r="BI492" s="221">
        <f>IF(N492="nulová",J492,0)</f>
        <v>0</v>
      </c>
      <c r="BJ492" s="20" t="s">
        <v>86</v>
      </c>
      <c r="BK492" s="221">
        <f>ROUND(I492*H492,2)</f>
        <v>0</v>
      </c>
      <c r="BL492" s="20" t="s">
        <v>158</v>
      </c>
      <c r="BM492" s="220" t="s">
        <v>734</v>
      </c>
    </row>
    <row r="493" s="2" customFormat="1">
      <c r="A493" s="42"/>
      <c r="B493" s="43"/>
      <c r="C493" s="44"/>
      <c r="D493" s="222" t="s">
        <v>160</v>
      </c>
      <c r="E493" s="44"/>
      <c r="F493" s="223" t="s">
        <v>735</v>
      </c>
      <c r="G493" s="44"/>
      <c r="H493" s="44"/>
      <c r="I493" s="224"/>
      <c r="J493" s="44"/>
      <c r="K493" s="44"/>
      <c r="L493" s="48"/>
      <c r="M493" s="225"/>
      <c r="N493" s="226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160</v>
      </c>
      <c r="AU493" s="20" t="s">
        <v>88</v>
      </c>
    </row>
    <row r="494" s="14" customFormat="1">
      <c r="A494" s="14"/>
      <c r="B494" s="239"/>
      <c r="C494" s="240"/>
      <c r="D494" s="229" t="s">
        <v>166</v>
      </c>
      <c r="E494" s="241" t="s">
        <v>32</v>
      </c>
      <c r="F494" s="242" t="s">
        <v>696</v>
      </c>
      <c r="G494" s="240"/>
      <c r="H494" s="241" t="s">
        <v>32</v>
      </c>
      <c r="I494" s="243"/>
      <c r="J494" s="240"/>
      <c r="K494" s="240"/>
      <c r="L494" s="244"/>
      <c r="M494" s="245"/>
      <c r="N494" s="246"/>
      <c r="O494" s="246"/>
      <c r="P494" s="246"/>
      <c r="Q494" s="246"/>
      <c r="R494" s="246"/>
      <c r="S494" s="246"/>
      <c r="T494" s="24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8" t="s">
        <v>166</v>
      </c>
      <c r="AU494" s="248" t="s">
        <v>88</v>
      </c>
      <c r="AV494" s="14" t="s">
        <v>86</v>
      </c>
      <c r="AW494" s="14" t="s">
        <v>39</v>
      </c>
      <c r="AX494" s="14" t="s">
        <v>78</v>
      </c>
      <c r="AY494" s="248" t="s">
        <v>152</v>
      </c>
    </row>
    <row r="495" s="13" customFormat="1">
      <c r="A495" s="13"/>
      <c r="B495" s="227"/>
      <c r="C495" s="228"/>
      <c r="D495" s="229" t="s">
        <v>166</v>
      </c>
      <c r="E495" s="230" t="s">
        <v>32</v>
      </c>
      <c r="F495" s="231" t="s">
        <v>697</v>
      </c>
      <c r="G495" s="228"/>
      <c r="H495" s="232">
        <v>10.66</v>
      </c>
      <c r="I495" s="233"/>
      <c r="J495" s="228"/>
      <c r="K495" s="228"/>
      <c r="L495" s="234"/>
      <c r="M495" s="235"/>
      <c r="N495" s="236"/>
      <c r="O495" s="236"/>
      <c r="P495" s="236"/>
      <c r="Q495" s="236"/>
      <c r="R495" s="236"/>
      <c r="S495" s="236"/>
      <c r="T495" s="237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8" t="s">
        <v>166</v>
      </c>
      <c r="AU495" s="238" t="s">
        <v>88</v>
      </c>
      <c r="AV495" s="13" t="s">
        <v>88</v>
      </c>
      <c r="AW495" s="13" t="s">
        <v>39</v>
      </c>
      <c r="AX495" s="13" t="s">
        <v>78</v>
      </c>
      <c r="AY495" s="238" t="s">
        <v>152</v>
      </c>
    </row>
    <row r="496" s="13" customFormat="1">
      <c r="A496" s="13"/>
      <c r="B496" s="227"/>
      <c r="C496" s="228"/>
      <c r="D496" s="229" t="s">
        <v>166</v>
      </c>
      <c r="E496" s="230" t="s">
        <v>32</v>
      </c>
      <c r="F496" s="231" t="s">
        <v>698</v>
      </c>
      <c r="G496" s="228"/>
      <c r="H496" s="232">
        <v>33.914999999999999</v>
      </c>
      <c r="I496" s="233"/>
      <c r="J496" s="228"/>
      <c r="K496" s="228"/>
      <c r="L496" s="234"/>
      <c r="M496" s="235"/>
      <c r="N496" s="236"/>
      <c r="O496" s="236"/>
      <c r="P496" s="236"/>
      <c r="Q496" s="236"/>
      <c r="R496" s="236"/>
      <c r="S496" s="236"/>
      <c r="T496" s="237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8" t="s">
        <v>166</v>
      </c>
      <c r="AU496" s="238" t="s">
        <v>88</v>
      </c>
      <c r="AV496" s="13" t="s">
        <v>88</v>
      </c>
      <c r="AW496" s="13" t="s">
        <v>39</v>
      </c>
      <c r="AX496" s="13" t="s">
        <v>78</v>
      </c>
      <c r="AY496" s="238" t="s">
        <v>152</v>
      </c>
    </row>
    <row r="497" s="13" customFormat="1">
      <c r="A497" s="13"/>
      <c r="B497" s="227"/>
      <c r="C497" s="228"/>
      <c r="D497" s="229" t="s">
        <v>166</v>
      </c>
      <c r="E497" s="230" t="s">
        <v>32</v>
      </c>
      <c r="F497" s="231" t="s">
        <v>699</v>
      </c>
      <c r="G497" s="228"/>
      <c r="H497" s="232">
        <v>14</v>
      </c>
      <c r="I497" s="233"/>
      <c r="J497" s="228"/>
      <c r="K497" s="228"/>
      <c r="L497" s="234"/>
      <c r="M497" s="235"/>
      <c r="N497" s="236"/>
      <c r="O497" s="236"/>
      <c r="P497" s="236"/>
      <c r="Q497" s="236"/>
      <c r="R497" s="236"/>
      <c r="S497" s="236"/>
      <c r="T497" s="23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8" t="s">
        <v>166</v>
      </c>
      <c r="AU497" s="238" t="s">
        <v>88</v>
      </c>
      <c r="AV497" s="13" t="s">
        <v>88</v>
      </c>
      <c r="AW497" s="13" t="s">
        <v>39</v>
      </c>
      <c r="AX497" s="13" t="s">
        <v>78</v>
      </c>
      <c r="AY497" s="238" t="s">
        <v>152</v>
      </c>
    </row>
    <row r="498" s="14" customFormat="1">
      <c r="A498" s="14"/>
      <c r="B498" s="239"/>
      <c r="C498" s="240"/>
      <c r="D498" s="229" t="s">
        <v>166</v>
      </c>
      <c r="E498" s="241" t="s">
        <v>32</v>
      </c>
      <c r="F498" s="242" t="s">
        <v>700</v>
      </c>
      <c r="G498" s="240"/>
      <c r="H498" s="241" t="s">
        <v>32</v>
      </c>
      <c r="I498" s="243"/>
      <c r="J498" s="240"/>
      <c r="K498" s="240"/>
      <c r="L498" s="244"/>
      <c r="M498" s="245"/>
      <c r="N498" s="246"/>
      <c r="O498" s="246"/>
      <c r="P498" s="246"/>
      <c r="Q498" s="246"/>
      <c r="R498" s="246"/>
      <c r="S498" s="246"/>
      <c r="T498" s="24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8" t="s">
        <v>166</v>
      </c>
      <c r="AU498" s="248" t="s">
        <v>88</v>
      </c>
      <c r="AV498" s="14" t="s">
        <v>86</v>
      </c>
      <c r="AW498" s="14" t="s">
        <v>39</v>
      </c>
      <c r="AX498" s="14" t="s">
        <v>78</v>
      </c>
      <c r="AY498" s="248" t="s">
        <v>152</v>
      </c>
    </row>
    <row r="499" s="13" customFormat="1">
      <c r="A499" s="13"/>
      <c r="B499" s="227"/>
      <c r="C499" s="228"/>
      <c r="D499" s="229" t="s">
        <v>166</v>
      </c>
      <c r="E499" s="230" t="s">
        <v>32</v>
      </c>
      <c r="F499" s="231" t="s">
        <v>701</v>
      </c>
      <c r="G499" s="228"/>
      <c r="H499" s="232">
        <v>461.75999999999999</v>
      </c>
      <c r="I499" s="233"/>
      <c r="J499" s="228"/>
      <c r="K499" s="228"/>
      <c r="L499" s="234"/>
      <c r="M499" s="235"/>
      <c r="N499" s="236"/>
      <c r="O499" s="236"/>
      <c r="P499" s="236"/>
      <c r="Q499" s="236"/>
      <c r="R499" s="236"/>
      <c r="S499" s="236"/>
      <c r="T499" s="23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8" t="s">
        <v>166</v>
      </c>
      <c r="AU499" s="238" t="s">
        <v>88</v>
      </c>
      <c r="AV499" s="13" t="s">
        <v>88</v>
      </c>
      <c r="AW499" s="13" t="s">
        <v>39</v>
      </c>
      <c r="AX499" s="13" t="s">
        <v>78</v>
      </c>
      <c r="AY499" s="238" t="s">
        <v>152</v>
      </c>
    </row>
    <row r="500" s="14" customFormat="1">
      <c r="A500" s="14"/>
      <c r="B500" s="239"/>
      <c r="C500" s="240"/>
      <c r="D500" s="229" t="s">
        <v>166</v>
      </c>
      <c r="E500" s="241" t="s">
        <v>32</v>
      </c>
      <c r="F500" s="242" t="s">
        <v>702</v>
      </c>
      <c r="G500" s="240"/>
      <c r="H500" s="241" t="s">
        <v>32</v>
      </c>
      <c r="I500" s="243"/>
      <c r="J500" s="240"/>
      <c r="K500" s="240"/>
      <c r="L500" s="244"/>
      <c r="M500" s="245"/>
      <c r="N500" s="246"/>
      <c r="O500" s="246"/>
      <c r="P500" s="246"/>
      <c r="Q500" s="246"/>
      <c r="R500" s="246"/>
      <c r="S500" s="246"/>
      <c r="T500" s="24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8" t="s">
        <v>166</v>
      </c>
      <c r="AU500" s="248" t="s">
        <v>88</v>
      </c>
      <c r="AV500" s="14" t="s">
        <v>86</v>
      </c>
      <c r="AW500" s="14" t="s">
        <v>39</v>
      </c>
      <c r="AX500" s="14" t="s">
        <v>78</v>
      </c>
      <c r="AY500" s="248" t="s">
        <v>152</v>
      </c>
    </row>
    <row r="501" s="13" customFormat="1">
      <c r="A501" s="13"/>
      <c r="B501" s="227"/>
      <c r="C501" s="228"/>
      <c r="D501" s="229" t="s">
        <v>166</v>
      </c>
      <c r="E501" s="230" t="s">
        <v>32</v>
      </c>
      <c r="F501" s="231" t="s">
        <v>703</v>
      </c>
      <c r="G501" s="228"/>
      <c r="H501" s="232">
        <v>2.4060000000000001</v>
      </c>
      <c r="I501" s="233"/>
      <c r="J501" s="228"/>
      <c r="K501" s="228"/>
      <c r="L501" s="234"/>
      <c r="M501" s="235"/>
      <c r="N501" s="236"/>
      <c r="O501" s="236"/>
      <c r="P501" s="236"/>
      <c r="Q501" s="236"/>
      <c r="R501" s="236"/>
      <c r="S501" s="236"/>
      <c r="T501" s="23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8" t="s">
        <v>166</v>
      </c>
      <c r="AU501" s="238" t="s">
        <v>88</v>
      </c>
      <c r="AV501" s="13" t="s">
        <v>88</v>
      </c>
      <c r="AW501" s="13" t="s">
        <v>39</v>
      </c>
      <c r="AX501" s="13" t="s">
        <v>78</v>
      </c>
      <c r="AY501" s="238" t="s">
        <v>152</v>
      </c>
    </row>
    <row r="502" s="14" customFormat="1">
      <c r="A502" s="14"/>
      <c r="B502" s="239"/>
      <c r="C502" s="240"/>
      <c r="D502" s="229" t="s">
        <v>166</v>
      </c>
      <c r="E502" s="241" t="s">
        <v>32</v>
      </c>
      <c r="F502" s="242" t="s">
        <v>705</v>
      </c>
      <c r="G502" s="240"/>
      <c r="H502" s="241" t="s">
        <v>32</v>
      </c>
      <c r="I502" s="243"/>
      <c r="J502" s="240"/>
      <c r="K502" s="240"/>
      <c r="L502" s="244"/>
      <c r="M502" s="245"/>
      <c r="N502" s="246"/>
      <c r="O502" s="246"/>
      <c r="P502" s="246"/>
      <c r="Q502" s="246"/>
      <c r="R502" s="246"/>
      <c r="S502" s="246"/>
      <c r="T502" s="247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8" t="s">
        <v>166</v>
      </c>
      <c r="AU502" s="248" t="s">
        <v>88</v>
      </c>
      <c r="AV502" s="14" t="s">
        <v>86</v>
      </c>
      <c r="AW502" s="14" t="s">
        <v>39</v>
      </c>
      <c r="AX502" s="14" t="s">
        <v>78</v>
      </c>
      <c r="AY502" s="248" t="s">
        <v>152</v>
      </c>
    </row>
    <row r="503" s="13" customFormat="1">
      <c r="A503" s="13"/>
      <c r="B503" s="227"/>
      <c r="C503" s="228"/>
      <c r="D503" s="229" t="s">
        <v>166</v>
      </c>
      <c r="E503" s="230" t="s">
        <v>32</v>
      </c>
      <c r="F503" s="231" t="s">
        <v>706</v>
      </c>
      <c r="G503" s="228"/>
      <c r="H503" s="232">
        <v>3.9590000000000001</v>
      </c>
      <c r="I503" s="233"/>
      <c r="J503" s="228"/>
      <c r="K503" s="228"/>
      <c r="L503" s="234"/>
      <c r="M503" s="235"/>
      <c r="N503" s="236"/>
      <c r="O503" s="236"/>
      <c r="P503" s="236"/>
      <c r="Q503" s="236"/>
      <c r="R503" s="236"/>
      <c r="S503" s="236"/>
      <c r="T503" s="237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8" t="s">
        <v>166</v>
      </c>
      <c r="AU503" s="238" t="s">
        <v>88</v>
      </c>
      <c r="AV503" s="13" t="s">
        <v>88</v>
      </c>
      <c r="AW503" s="13" t="s">
        <v>39</v>
      </c>
      <c r="AX503" s="13" t="s">
        <v>78</v>
      </c>
      <c r="AY503" s="238" t="s">
        <v>152</v>
      </c>
    </row>
    <row r="504" s="14" customFormat="1">
      <c r="A504" s="14"/>
      <c r="B504" s="239"/>
      <c r="C504" s="240"/>
      <c r="D504" s="229" t="s">
        <v>166</v>
      </c>
      <c r="E504" s="241" t="s">
        <v>32</v>
      </c>
      <c r="F504" s="242" t="s">
        <v>718</v>
      </c>
      <c r="G504" s="240"/>
      <c r="H504" s="241" t="s">
        <v>32</v>
      </c>
      <c r="I504" s="243"/>
      <c r="J504" s="240"/>
      <c r="K504" s="240"/>
      <c r="L504" s="244"/>
      <c r="M504" s="245"/>
      <c r="N504" s="246"/>
      <c r="O504" s="246"/>
      <c r="P504" s="246"/>
      <c r="Q504" s="246"/>
      <c r="R504" s="246"/>
      <c r="S504" s="246"/>
      <c r="T504" s="24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8" t="s">
        <v>166</v>
      </c>
      <c r="AU504" s="248" t="s">
        <v>88</v>
      </c>
      <c r="AV504" s="14" t="s">
        <v>86</v>
      </c>
      <c r="AW504" s="14" t="s">
        <v>39</v>
      </c>
      <c r="AX504" s="14" t="s">
        <v>78</v>
      </c>
      <c r="AY504" s="248" t="s">
        <v>152</v>
      </c>
    </row>
    <row r="505" s="13" customFormat="1">
      <c r="A505" s="13"/>
      <c r="B505" s="227"/>
      <c r="C505" s="228"/>
      <c r="D505" s="229" t="s">
        <v>166</v>
      </c>
      <c r="E505" s="230" t="s">
        <v>32</v>
      </c>
      <c r="F505" s="231" t="s">
        <v>736</v>
      </c>
      <c r="G505" s="228"/>
      <c r="H505" s="232">
        <v>22.27</v>
      </c>
      <c r="I505" s="233"/>
      <c r="J505" s="228"/>
      <c r="K505" s="228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166</v>
      </c>
      <c r="AU505" s="238" t="s">
        <v>88</v>
      </c>
      <c r="AV505" s="13" t="s">
        <v>88</v>
      </c>
      <c r="AW505" s="13" t="s">
        <v>39</v>
      </c>
      <c r="AX505" s="13" t="s">
        <v>78</v>
      </c>
      <c r="AY505" s="238" t="s">
        <v>152</v>
      </c>
    </row>
    <row r="506" s="15" customFormat="1">
      <c r="A506" s="15"/>
      <c r="B506" s="249"/>
      <c r="C506" s="250"/>
      <c r="D506" s="229" t="s">
        <v>166</v>
      </c>
      <c r="E506" s="251" t="s">
        <v>32</v>
      </c>
      <c r="F506" s="252" t="s">
        <v>178</v>
      </c>
      <c r="G506" s="250"/>
      <c r="H506" s="253">
        <v>548.97000000000003</v>
      </c>
      <c r="I506" s="254"/>
      <c r="J506" s="250"/>
      <c r="K506" s="250"/>
      <c r="L506" s="255"/>
      <c r="M506" s="256"/>
      <c r="N506" s="257"/>
      <c r="O506" s="257"/>
      <c r="P506" s="257"/>
      <c r="Q506" s="257"/>
      <c r="R506" s="257"/>
      <c r="S506" s="257"/>
      <c r="T506" s="258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59" t="s">
        <v>166</v>
      </c>
      <c r="AU506" s="259" t="s">
        <v>88</v>
      </c>
      <c r="AV506" s="15" t="s">
        <v>158</v>
      </c>
      <c r="AW506" s="15" t="s">
        <v>39</v>
      </c>
      <c r="AX506" s="15" t="s">
        <v>86</v>
      </c>
      <c r="AY506" s="259" t="s">
        <v>152</v>
      </c>
    </row>
    <row r="507" s="2" customFormat="1" ht="44.25" customHeight="1">
      <c r="A507" s="42"/>
      <c r="B507" s="43"/>
      <c r="C507" s="209" t="s">
        <v>737</v>
      </c>
      <c r="D507" s="209" t="s">
        <v>154</v>
      </c>
      <c r="E507" s="210" t="s">
        <v>738</v>
      </c>
      <c r="F507" s="211" t="s">
        <v>272</v>
      </c>
      <c r="G507" s="212" t="s">
        <v>273</v>
      </c>
      <c r="H507" s="213">
        <v>1245.463</v>
      </c>
      <c r="I507" s="214"/>
      <c r="J507" s="215">
        <f>ROUND(I507*H507,2)</f>
        <v>0</v>
      </c>
      <c r="K507" s="211" t="s">
        <v>157</v>
      </c>
      <c r="L507" s="48"/>
      <c r="M507" s="216" t="s">
        <v>32</v>
      </c>
      <c r="N507" s="217" t="s">
        <v>49</v>
      </c>
      <c r="O507" s="88"/>
      <c r="P507" s="218">
        <f>O507*H507</f>
        <v>0</v>
      </c>
      <c r="Q507" s="218">
        <v>0</v>
      </c>
      <c r="R507" s="218">
        <f>Q507*H507</f>
        <v>0</v>
      </c>
      <c r="S507" s="218">
        <v>0</v>
      </c>
      <c r="T507" s="219">
        <f>S507*H507</f>
        <v>0</v>
      </c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R507" s="220" t="s">
        <v>158</v>
      </c>
      <c r="AT507" s="220" t="s">
        <v>154</v>
      </c>
      <c r="AU507" s="220" t="s">
        <v>88</v>
      </c>
      <c r="AY507" s="20" t="s">
        <v>152</v>
      </c>
      <c r="BE507" s="221">
        <f>IF(N507="základní",J507,0)</f>
        <v>0</v>
      </c>
      <c r="BF507" s="221">
        <f>IF(N507="snížená",J507,0)</f>
        <v>0</v>
      </c>
      <c r="BG507" s="221">
        <f>IF(N507="zákl. přenesená",J507,0)</f>
        <v>0</v>
      </c>
      <c r="BH507" s="221">
        <f>IF(N507="sníž. přenesená",J507,0)</f>
        <v>0</v>
      </c>
      <c r="BI507" s="221">
        <f>IF(N507="nulová",J507,0)</f>
        <v>0</v>
      </c>
      <c r="BJ507" s="20" t="s">
        <v>86</v>
      </c>
      <c r="BK507" s="221">
        <f>ROUND(I507*H507,2)</f>
        <v>0</v>
      </c>
      <c r="BL507" s="20" t="s">
        <v>158</v>
      </c>
      <c r="BM507" s="220" t="s">
        <v>739</v>
      </c>
    </row>
    <row r="508" s="2" customFormat="1">
      <c r="A508" s="42"/>
      <c r="B508" s="43"/>
      <c r="C508" s="44"/>
      <c r="D508" s="222" t="s">
        <v>160</v>
      </c>
      <c r="E508" s="44"/>
      <c r="F508" s="223" t="s">
        <v>740</v>
      </c>
      <c r="G508" s="44"/>
      <c r="H508" s="44"/>
      <c r="I508" s="224"/>
      <c r="J508" s="44"/>
      <c r="K508" s="44"/>
      <c r="L508" s="48"/>
      <c r="M508" s="225"/>
      <c r="N508" s="226"/>
      <c r="O508" s="88"/>
      <c r="P508" s="88"/>
      <c r="Q508" s="88"/>
      <c r="R508" s="88"/>
      <c r="S508" s="88"/>
      <c r="T508" s="89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T508" s="20" t="s">
        <v>160</v>
      </c>
      <c r="AU508" s="20" t="s">
        <v>88</v>
      </c>
    </row>
    <row r="509" s="14" customFormat="1">
      <c r="A509" s="14"/>
      <c r="B509" s="239"/>
      <c r="C509" s="240"/>
      <c r="D509" s="229" t="s">
        <v>166</v>
      </c>
      <c r="E509" s="241" t="s">
        <v>32</v>
      </c>
      <c r="F509" s="242" t="s">
        <v>681</v>
      </c>
      <c r="G509" s="240"/>
      <c r="H509" s="241" t="s">
        <v>32</v>
      </c>
      <c r="I509" s="243"/>
      <c r="J509" s="240"/>
      <c r="K509" s="240"/>
      <c r="L509" s="244"/>
      <c r="M509" s="245"/>
      <c r="N509" s="246"/>
      <c r="O509" s="246"/>
      <c r="P509" s="246"/>
      <c r="Q509" s="246"/>
      <c r="R509" s="246"/>
      <c r="S509" s="246"/>
      <c r="T509" s="24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8" t="s">
        <v>166</v>
      </c>
      <c r="AU509" s="248" t="s">
        <v>88</v>
      </c>
      <c r="AV509" s="14" t="s">
        <v>86</v>
      </c>
      <c r="AW509" s="14" t="s">
        <v>39</v>
      </c>
      <c r="AX509" s="14" t="s">
        <v>78</v>
      </c>
      <c r="AY509" s="248" t="s">
        <v>152</v>
      </c>
    </row>
    <row r="510" s="13" customFormat="1">
      <c r="A510" s="13"/>
      <c r="B510" s="227"/>
      <c r="C510" s="228"/>
      <c r="D510" s="229" t="s">
        <v>166</v>
      </c>
      <c r="E510" s="230" t="s">
        <v>32</v>
      </c>
      <c r="F510" s="231" t="s">
        <v>682</v>
      </c>
      <c r="G510" s="228"/>
      <c r="H510" s="232">
        <v>1073.3699999999999</v>
      </c>
      <c r="I510" s="233"/>
      <c r="J510" s="228"/>
      <c r="K510" s="228"/>
      <c r="L510" s="234"/>
      <c r="M510" s="235"/>
      <c r="N510" s="236"/>
      <c r="O510" s="236"/>
      <c r="P510" s="236"/>
      <c r="Q510" s="236"/>
      <c r="R510" s="236"/>
      <c r="S510" s="236"/>
      <c r="T510" s="23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8" t="s">
        <v>166</v>
      </c>
      <c r="AU510" s="238" t="s">
        <v>88</v>
      </c>
      <c r="AV510" s="13" t="s">
        <v>88</v>
      </c>
      <c r="AW510" s="13" t="s">
        <v>39</v>
      </c>
      <c r="AX510" s="13" t="s">
        <v>78</v>
      </c>
      <c r="AY510" s="238" t="s">
        <v>152</v>
      </c>
    </row>
    <row r="511" s="14" customFormat="1">
      <c r="A511" s="14"/>
      <c r="B511" s="239"/>
      <c r="C511" s="240"/>
      <c r="D511" s="229" t="s">
        <v>166</v>
      </c>
      <c r="E511" s="241" t="s">
        <v>32</v>
      </c>
      <c r="F511" s="242" t="s">
        <v>702</v>
      </c>
      <c r="G511" s="240"/>
      <c r="H511" s="241" t="s">
        <v>32</v>
      </c>
      <c r="I511" s="243"/>
      <c r="J511" s="240"/>
      <c r="K511" s="240"/>
      <c r="L511" s="244"/>
      <c r="M511" s="245"/>
      <c r="N511" s="246"/>
      <c r="O511" s="246"/>
      <c r="P511" s="246"/>
      <c r="Q511" s="246"/>
      <c r="R511" s="246"/>
      <c r="S511" s="246"/>
      <c r="T511" s="24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8" t="s">
        <v>166</v>
      </c>
      <c r="AU511" s="248" t="s">
        <v>88</v>
      </c>
      <c r="AV511" s="14" t="s">
        <v>86</v>
      </c>
      <c r="AW511" s="14" t="s">
        <v>39</v>
      </c>
      <c r="AX511" s="14" t="s">
        <v>78</v>
      </c>
      <c r="AY511" s="248" t="s">
        <v>152</v>
      </c>
    </row>
    <row r="512" s="13" customFormat="1">
      <c r="A512" s="13"/>
      <c r="B512" s="227"/>
      <c r="C512" s="228"/>
      <c r="D512" s="229" t="s">
        <v>166</v>
      </c>
      <c r="E512" s="230" t="s">
        <v>32</v>
      </c>
      <c r="F512" s="231" t="s">
        <v>704</v>
      </c>
      <c r="G512" s="228"/>
      <c r="H512" s="232">
        <v>58.420000000000002</v>
      </c>
      <c r="I512" s="233"/>
      <c r="J512" s="228"/>
      <c r="K512" s="228"/>
      <c r="L512" s="234"/>
      <c r="M512" s="235"/>
      <c r="N512" s="236"/>
      <c r="O512" s="236"/>
      <c r="P512" s="236"/>
      <c r="Q512" s="236"/>
      <c r="R512" s="236"/>
      <c r="S512" s="236"/>
      <c r="T512" s="237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8" t="s">
        <v>166</v>
      </c>
      <c r="AU512" s="238" t="s">
        <v>88</v>
      </c>
      <c r="AV512" s="13" t="s">
        <v>88</v>
      </c>
      <c r="AW512" s="13" t="s">
        <v>39</v>
      </c>
      <c r="AX512" s="13" t="s">
        <v>78</v>
      </c>
      <c r="AY512" s="238" t="s">
        <v>152</v>
      </c>
    </row>
    <row r="513" s="13" customFormat="1">
      <c r="A513" s="13"/>
      <c r="B513" s="227"/>
      <c r="C513" s="228"/>
      <c r="D513" s="229" t="s">
        <v>166</v>
      </c>
      <c r="E513" s="230" t="s">
        <v>32</v>
      </c>
      <c r="F513" s="231" t="s">
        <v>741</v>
      </c>
      <c r="G513" s="228"/>
      <c r="H513" s="232">
        <v>113.673</v>
      </c>
      <c r="I513" s="233"/>
      <c r="J513" s="228"/>
      <c r="K513" s="228"/>
      <c r="L513" s="234"/>
      <c r="M513" s="235"/>
      <c r="N513" s="236"/>
      <c r="O513" s="236"/>
      <c r="P513" s="236"/>
      <c r="Q513" s="236"/>
      <c r="R513" s="236"/>
      <c r="S513" s="236"/>
      <c r="T513" s="237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8" t="s">
        <v>166</v>
      </c>
      <c r="AU513" s="238" t="s">
        <v>88</v>
      </c>
      <c r="AV513" s="13" t="s">
        <v>88</v>
      </c>
      <c r="AW513" s="13" t="s">
        <v>39</v>
      </c>
      <c r="AX513" s="13" t="s">
        <v>78</v>
      </c>
      <c r="AY513" s="238" t="s">
        <v>152</v>
      </c>
    </row>
    <row r="514" s="15" customFormat="1">
      <c r="A514" s="15"/>
      <c r="B514" s="249"/>
      <c r="C514" s="250"/>
      <c r="D514" s="229" t="s">
        <v>166</v>
      </c>
      <c r="E514" s="251" t="s">
        <v>32</v>
      </c>
      <c r="F514" s="252" t="s">
        <v>178</v>
      </c>
      <c r="G514" s="250"/>
      <c r="H514" s="253">
        <v>1245.463</v>
      </c>
      <c r="I514" s="254"/>
      <c r="J514" s="250"/>
      <c r="K514" s="250"/>
      <c r="L514" s="255"/>
      <c r="M514" s="256"/>
      <c r="N514" s="257"/>
      <c r="O514" s="257"/>
      <c r="P514" s="257"/>
      <c r="Q514" s="257"/>
      <c r="R514" s="257"/>
      <c r="S514" s="257"/>
      <c r="T514" s="258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59" t="s">
        <v>166</v>
      </c>
      <c r="AU514" s="259" t="s">
        <v>88</v>
      </c>
      <c r="AV514" s="15" t="s">
        <v>158</v>
      </c>
      <c r="AW514" s="15" t="s">
        <v>39</v>
      </c>
      <c r="AX514" s="15" t="s">
        <v>86</v>
      </c>
      <c r="AY514" s="259" t="s">
        <v>152</v>
      </c>
    </row>
    <row r="515" s="2" customFormat="1" ht="44.25" customHeight="1">
      <c r="A515" s="42"/>
      <c r="B515" s="43"/>
      <c r="C515" s="209" t="s">
        <v>742</v>
      </c>
      <c r="D515" s="209" t="s">
        <v>154</v>
      </c>
      <c r="E515" s="210" t="s">
        <v>743</v>
      </c>
      <c r="F515" s="211" t="s">
        <v>744</v>
      </c>
      <c r="G515" s="212" t="s">
        <v>273</v>
      </c>
      <c r="H515" s="213">
        <v>527.09400000000005</v>
      </c>
      <c r="I515" s="214"/>
      <c r="J515" s="215">
        <f>ROUND(I515*H515,2)</f>
        <v>0</v>
      </c>
      <c r="K515" s="211" t="s">
        <v>157</v>
      </c>
      <c r="L515" s="48"/>
      <c r="M515" s="216" t="s">
        <v>32</v>
      </c>
      <c r="N515" s="217" t="s">
        <v>49</v>
      </c>
      <c r="O515" s="88"/>
      <c r="P515" s="218">
        <f>O515*H515</f>
        <v>0</v>
      </c>
      <c r="Q515" s="218">
        <v>0</v>
      </c>
      <c r="R515" s="218">
        <f>Q515*H515</f>
        <v>0</v>
      </c>
      <c r="S515" s="218">
        <v>0</v>
      </c>
      <c r="T515" s="219">
        <f>S515*H515</f>
        <v>0</v>
      </c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R515" s="220" t="s">
        <v>158</v>
      </c>
      <c r="AT515" s="220" t="s">
        <v>154</v>
      </c>
      <c r="AU515" s="220" t="s">
        <v>88</v>
      </c>
      <c r="AY515" s="20" t="s">
        <v>152</v>
      </c>
      <c r="BE515" s="221">
        <f>IF(N515="základní",J515,0)</f>
        <v>0</v>
      </c>
      <c r="BF515" s="221">
        <f>IF(N515="snížená",J515,0)</f>
        <v>0</v>
      </c>
      <c r="BG515" s="221">
        <f>IF(N515="zákl. přenesená",J515,0)</f>
        <v>0</v>
      </c>
      <c r="BH515" s="221">
        <f>IF(N515="sníž. přenesená",J515,0)</f>
        <v>0</v>
      </c>
      <c r="BI515" s="221">
        <f>IF(N515="nulová",J515,0)</f>
        <v>0</v>
      </c>
      <c r="BJ515" s="20" t="s">
        <v>86</v>
      </c>
      <c r="BK515" s="221">
        <f>ROUND(I515*H515,2)</f>
        <v>0</v>
      </c>
      <c r="BL515" s="20" t="s">
        <v>158</v>
      </c>
      <c r="BM515" s="220" t="s">
        <v>745</v>
      </c>
    </row>
    <row r="516" s="2" customFormat="1">
      <c r="A516" s="42"/>
      <c r="B516" s="43"/>
      <c r="C516" s="44"/>
      <c r="D516" s="222" t="s">
        <v>160</v>
      </c>
      <c r="E516" s="44"/>
      <c r="F516" s="223" t="s">
        <v>746</v>
      </c>
      <c r="G516" s="44"/>
      <c r="H516" s="44"/>
      <c r="I516" s="224"/>
      <c r="J516" s="44"/>
      <c r="K516" s="44"/>
      <c r="L516" s="48"/>
      <c r="M516" s="225"/>
      <c r="N516" s="226"/>
      <c r="O516" s="88"/>
      <c r="P516" s="88"/>
      <c r="Q516" s="88"/>
      <c r="R516" s="88"/>
      <c r="S516" s="88"/>
      <c r="T516" s="89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T516" s="20" t="s">
        <v>160</v>
      </c>
      <c r="AU516" s="20" t="s">
        <v>88</v>
      </c>
    </row>
    <row r="517" s="14" customFormat="1">
      <c r="A517" s="14"/>
      <c r="B517" s="239"/>
      <c r="C517" s="240"/>
      <c r="D517" s="229" t="s">
        <v>166</v>
      </c>
      <c r="E517" s="241" t="s">
        <v>32</v>
      </c>
      <c r="F517" s="242" t="s">
        <v>683</v>
      </c>
      <c r="G517" s="240"/>
      <c r="H517" s="241" t="s">
        <v>32</v>
      </c>
      <c r="I517" s="243"/>
      <c r="J517" s="240"/>
      <c r="K517" s="240"/>
      <c r="L517" s="244"/>
      <c r="M517" s="245"/>
      <c r="N517" s="246"/>
      <c r="O517" s="246"/>
      <c r="P517" s="246"/>
      <c r="Q517" s="246"/>
      <c r="R517" s="246"/>
      <c r="S517" s="246"/>
      <c r="T517" s="24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8" t="s">
        <v>166</v>
      </c>
      <c r="AU517" s="248" t="s">
        <v>88</v>
      </c>
      <c r="AV517" s="14" t="s">
        <v>86</v>
      </c>
      <c r="AW517" s="14" t="s">
        <v>39</v>
      </c>
      <c r="AX517" s="14" t="s">
        <v>78</v>
      </c>
      <c r="AY517" s="248" t="s">
        <v>152</v>
      </c>
    </row>
    <row r="518" s="13" customFormat="1">
      <c r="A518" s="13"/>
      <c r="B518" s="227"/>
      <c r="C518" s="228"/>
      <c r="D518" s="229" t="s">
        <v>166</v>
      </c>
      <c r="E518" s="230" t="s">
        <v>32</v>
      </c>
      <c r="F518" s="231" t="s">
        <v>684</v>
      </c>
      <c r="G518" s="228"/>
      <c r="H518" s="232">
        <v>527.09400000000005</v>
      </c>
      <c r="I518" s="233"/>
      <c r="J518" s="228"/>
      <c r="K518" s="228"/>
      <c r="L518" s="234"/>
      <c r="M518" s="235"/>
      <c r="N518" s="236"/>
      <c r="O518" s="236"/>
      <c r="P518" s="236"/>
      <c r="Q518" s="236"/>
      <c r="R518" s="236"/>
      <c r="S518" s="236"/>
      <c r="T518" s="23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8" t="s">
        <v>166</v>
      </c>
      <c r="AU518" s="238" t="s">
        <v>88</v>
      </c>
      <c r="AV518" s="13" t="s">
        <v>88</v>
      </c>
      <c r="AW518" s="13" t="s">
        <v>39</v>
      </c>
      <c r="AX518" s="13" t="s">
        <v>78</v>
      </c>
      <c r="AY518" s="238" t="s">
        <v>152</v>
      </c>
    </row>
    <row r="519" s="15" customFormat="1">
      <c r="A519" s="15"/>
      <c r="B519" s="249"/>
      <c r="C519" s="250"/>
      <c r="D519" s="229" t="s">
        <v>166</v>
      </c>
      <c r="E519" s="251" t="s">
        <v>32</v>
      </c>
      <c r="F519" s="252" t="s">
        <v>178</v>
      </c>
      <c r="G519" s="250"/>
      <c r="H519" s="253">
        <v>527.09400000000005</v>
      </c>
      <c r="I519" s="254"/>
      <c r="J519" s="250"/>
      <c r="K519" s="250"/>
      <c r="L519" s="255"/>
      <c r="M519" s="256"/>
      <c r="N519" s="257"/>
      <c r="O519" s="257"/>
      <c r="P519" s="257"/>
      <c r="Q519" s="257"/>
      <c r="R519" s="257"/>
      <c r="S519" s="257"/>
      <c r="T519" s="25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9" t="s">
        <v>166</v>
      </c>
      <c r="AU519" s="259" t="s">
        <v>88</v>
      </c>
      <c r="AV519" s="15" t="s">
        <v>158</v>
      </c>
      <c r="AW519" s="15" t="s">
        <v>39</v>
      </c>
      <c r="AX519" s="15" t="s">
        <v>86</v>
      </c>
      <c r="AY519" s="259" t="s">
        <v>152</v>
      </c>
    </row>
    <row r="520" s="12" customFormat="1" ht="22.8" customHeight="1">
      <c r="A520" s="12"/>
      <c r="B520" s="193"/>
      <c r="C520" s="194"/>
      <c r="D520" s="195" t="s">
        <v>77</v>
      </c>
      <c r="E520" s="207" t="s">
        <v>747</v>
      </c>
      <c r="F520" s="207" t="s">
        <v>748</v>
      </c>
      <c r="G520" s="194"/>
      <c r="H520" s="194"/>
      <c r="I520" s="197"/>
      <c r="J520" s="208">
        <f>BK520</f>
        <v>0</v>
      </c>
      <c r="K520" s="194"/>
      <c r="L520" s="199"/>
      <c r="M520" s="200"/>
      <c r="N520" s="201"/>
      <c r="O520" s="201"/>
      <c r="P520" s="202">
        <f>SUM(P521:P522)</f>
        <v>0</v>
      </c>
      <c r="Q520" s="201"/>
      <c r="R520" s="202">
        <f>SUM(R521:R522)</f>
        <v>0</v>
      </c>
      <c r="S520" s="201"/>
      <c r="T520" s="203">
        <f>SUM(T521:T522)</f>
        <v>0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04" t="s">
        <v>86</v>
      </c>
      <c r="AT520" s="205" t="s">
        <v>77</v>
      </c>
      <c r="AU520" s="205" t="s">
        <v>86</v>
      </c>
      <c r="AY520" s="204" t="s">
        <v>152</v>
      </c>
      <c r="BK520" s="206">
        <f>SUM(BK521:BK522)</f>
        <v>0</v>
      </c>
    </row>
    <row r="521" s="2" customFormat="1" ht="44.25" customHeight="1">
      <c r="A521" s="42"/>
      <c r="B521" s="43"/>
      <c r="C521" s="209" t="s">
        <v>749</v>
      </c>
      <c r="D521" s="209" t="s">
        <v>154</v>
      </c>
      <c r="E521" s="210" t="s">
        <v>750</v>
      </c>
      <c r="F521" s="211" t="s">
        <v>751</v>
      </c>
      <c r="G521" s="212" t="s">
        <v>273</v>
      </c>
      <c r="H521" s="213">
        <v>940.37800000000004</v>
      </c>
      <c r="I521" s="214"/>
      <c r="J521" s="215">
        <f>ROUND(I521*H521,2)</f>
        <v>0</v>
      </c>
      <c r="K521" s="211" t="s">
        <v>157</v>
      </c>
      <c r="L521" s="48"/>
      <c r="M521" s="216" t="s">
        <v>32</v>
      </c>
      <c r="N521" s="217" t="s">
        <v>49</v>
      </c>
      <c r="O521" s="88"/>
      <c r="P521" s="218">
        <f>O521*H521</f>
        <v>0</v>
      </c>
      <c r="Q521" s="218">
        <v>0</v>
      </c>
      <c r="R521" s="218">
        <f>Q521*H521</f>
        <v>0</v>
      </c>
      <c r="S521" s="218">
        <v>0</v>
      </c>
      <c r="T521" s="219">
        <f>S521*H521</f>
        <v>0</v>
      </c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R521" s="220" t="s">
        <v>158</v>
      </c>
      <c r="AT521" s="220" t="s">
        <v>154</v>
      </c>
      <c r="AU521" s="220" t="s">
        <v>88</v>
      </c>
      <c r="AY521" s="20" t="s">
        <v>152</v>
      </c>
      <c r="BE521" s="221">
        <f>IF(N521="základní",J521,0)</f>
        <v>0</v>
      </c>
      <c r="BF521" s="221">
        <f>IF(N521="snížená",J521,0)</f>
        <v>0</v>
      </c>
      <c r="BG521" s="221">
        <f>IF(N521="zákl. přenesená",J521,0)</f>
        <v>0</v>
      </c>
      <c r="BH521" s="221">
        <f>IF(N521="sníž. přenesená",J521,0)</f>
        <v>0</v>
      </c>
      <c r="BI521" s="221">
        <f>IF(N521="nulová",J521,0)</f>
        <v>0</v>
      </c>
      <c r="BJ521" s="20" t="s">
        <v>86</v>
      </c>
      <c r="BK521" s="221">
        <f>ROUND(I521*H521,2)</f>
        <v>0</v>
      </c>
      <c r="BL521" s="20" t="s">
        <v>158</v>
      </c>
      <c r="BM521" s="220" t="s">
        <v>752</v>
      </c>
    </row>
    <row r="522" s="2" customFormat="1">
      <c r="A522" s="42"/>
      <c r="B522" s="43"/>
      <c r="C522" s="44"/>
      <c r="D522" s="222" t="s">
        <v>160</v>
      </c>
      <c r="E522" s="44"/>
      <c r="F522" s="223" t="s">
        <v>753</v>
      </c>
      <c r="G522" s="44"/>
      <c r="H522" s="44"/>
      <c r="I522" s="224"/>
      <c r="J522" s="44"/>
      <c r="K522" s="44"/>
      <c r="L522" s="48"/>
      <c r="M522" s="225"/>
      <c r="N522" s="226"/>
      <c r="O522" s="88"/>
      <c r="P522" s="88"/>
      <c r="Q522" s="88"/>
      <c r="R522" s="88"/>
      <c r="S522" s="88"/>
      <c r="T522" s="89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T522" s="20" t="s">
        <v>160</v>
      </c>
      <c r="AU522" s="20" t="s">
        <v>88</v>
      </c>
    </row>
    <row r="523" s="12" customFormat="1" ht="25.92" customHeight="1">
      <c r="A523" s="12"/>
      <c r="B523" s="193"/>
      <c r="C523" s="194"/>
      <c r="D523" s="195" t="s">
        <v>77</v>
      </c>
      <c r="E523" s="196" t="s">
        <v>283</v>
      </c>
      <c r="F523" s="196" t="s">
        <v>754</v>
      </c>
      <c r="G523" s="194"/>
      <c r="H523" s="194"/>
      <c r="I523" s="197"/>
      <c r="J523" s="198">
        <f>BK523</f>
        <v>0</v>
      </c>
      <c r="K523" s="194"/>
      <c r="L523" s="199"/>
      <c r="M523" s="200"/>
      <c r="N523" s="201"/>
      <c r="O523" s="201"/>
      <c r="P523" s="202">
        <f>P524</f>
        <v>0</v>
      </c>
      <c r="Q523" s="201"/>
      <c r="R523" s="202">
        <f>R524</f>
        <v>0</v>
      </c>
      <c r="S523" s="201"/>
      <c r="T523" s="203">
        <f>T524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4" t="s">
        <v>106</v>
      </c>
      <c r="AT523" s="205" t="s">
        <v>77</v>
      </c>
      <c r="AU523" s="205" t="s">
        <v>78</v>
      </c>
      <c r="AY523" s="204" t="s">
        <v>152</v>
      </c>
      <c r="BK523" s="206">
        <f>BK524</f>
        <v>0</v>
      </c>
    </row>
    <row r="524" s="12" customFormat="1" ht="22.8" customHeight="1">
      <c r="A524" s="12"/>
      <c r="B524" s="193"/>
      <c r="C524" s="194"/>
      <c r="D524" s="195" t="s">
        <v>77</v>
      </c>
      <c r="E524" s="207" t="s">
        <v>755</v>
      </c>
      <c r="F524" s="207" t="s">
        <v>756</v>
      </c>
      <c r="G524" s="194"/>
      <c r="H524" s="194"/>
      <c r="I524" s="197"/>
      <c r="J524" s="208">
        <f>BK524</f>
        <v>0</v>
      </c>
      <c r="K524" s="194"/>
      <c r="L524" s="199"/>
      <c r="M524" s="200"/>
      <c r="N524" s="201"/>
      <c r="O524" s="201"/>
      <c r="P524" s="202">
        <f>SUM(P525:P531)</f>
        <v>0</v>
      </c>
      <c r="Q524" s="201"/>
      <c r="R524" s="202">
        <f>SUM(R525:R531)</f>
        <v>0</v>
      </c>
      <c r="S524" s="201"/>
      <c r="T524" s="203">
        <f>SUM(T525:T531)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04" t="s">
        <v>106</v>
      </c>
      <c r="AT524" s="205" t="s">
        <v>77</v>
      </c>
      <c r="AU524" s="205" t="s">
        <v>86</v>
      </c>
      <c r="AY524" s="204" t="s">
        <v>152</v>
      </c>
      <c r="BK524" s="206">
        <f>SUM(BK525:BK531)</f>
        <v>0</v>
      </c>
    </row>
    <row r="525" s="2" customFormat="1" ht="62.7" customHeight="1">
      <c r="A525" s="42"/>
      <c r="B525" s="43"/>
      <c r="C525" s="209" t="s">
        <v>757</v>
      </c>
      <c r="D525" s="209" t="s">
        <v>154</v>
      </c>
      <c r="E525" s="210" t="s">
        <v>758</v>
      </c>
      <c r="F525" s="211" t="s">
        <v>759</v>
      </c>
      <c r="G525" s="212" t="s">
        <v>218</v>
      </c>
      <c r="H525" s="213">
        <v>46</v>
      </c>
      <c r="I525" s="214"/>
      <c r="J525" s="215">
        <f>ROUND(I525*H525,2)</f>
        <v>0</v>
      </c>
      <c r="K525" s="211" t="s">
        <v>157</v>
      </c>
      <c r="L525" s="48"/>
      <c r="M525" s="216" t="s">
        <v>32</v>
      </c>
      <c r="N525" s="217" t="s">
        <v>49</v>
      </c>
      <c r="O525" s="88"/>
      <c r="P525" s="218">
        <f>O525*H525</f>
        <v>0</v>
      </c>
      <c r="Q525" s="218">
        <v>0</v>
      </c>
      <c r="R525" s="218">
        <f>Q525*H525</f>
        <v>0</v>
      </c>
      <c r="S525" s="218">
        <v>0</v>
      </c>
      <c r="T525" s="219">
        <f>S525*H525</f>
        <v>0</v>
      </c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R525" s="220" t="s">
        <v>440</v>
      </c>
      <c r="AT525" s="220" t="s">
        <v>154</v>
      </c>
      <c r="AU525" s="220" t="s">
        <v>88</v>
      </c>
      <c r="AY525" s="20" t="s">
        <v>152</v>
      </c>
      <c r="BE525" s="221">
        <f>IF(N525="základní",J525,0)</f>
        <v>0</v>
      </c>
      <c r="BF525" s="221">
        <f>IF(N525="snížená",J525,0)</f>
        <v>0</v>
      </c>
      <c r="BG525" s="221">
        <f>IF(N525="zákl. přenesená",J525,0)</f>
        <v>0</v>
      </c>
      <c r="BH525" s="221">
        <f>IF(N525="sníž. přenesená",J525,0)</f>
        <v>0</v>
      </c>
      <c r="BI525" s="221">
        <f>IF(N525="nulová",J525,0)</f>
        <v>0</v>
      </c>
      <c r="BJ525" s="20" t="s">
        <v>86</v>
      </c>
      <c r="BK525" s="221">
        <f>ROUND(I525*H525,2)</f>
        <v>0</v>
      </c>
      <c r="BL525" s="20" t="s">
        <v>440</v>
      </c>
      <c r="BM525" s="220" t="s">
        <v>760</v>
      </c>
    </row>
    <row r="526" s="2" customFormat="1">
      <c r="A526" s="42"/>
      <c r="B526" s="43"/>
      <c r="C526" s="44"/>
      <c r="D526" s="222" t="s">
        <v>160</v>
      </c>
      <c r="E526" s="44"/>
      <c r="F526" s="223" t="s">
        <v>761</v>
      </c>
      <c r="G526" s="44"/>
      <c r="H526" s="44"/>
      <c r="I526" s="224"/>
      <c r="J526" s="44"/>
      <c r="K526" s="44"/>
      <c r="L526" s="48"/>
      <c r="M526" s="225"/>
      <c r="N526" s="226"/>
      <c r="O526" s="88"/>
      <c r="P526" s="88"/>
      <c r="Q526" s="88"/>
      <c r="R526" s="88"/>
      <c r="S526" s="88"/>
      <c r="T526" s="89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T526" s="20" t="s">
        <v>160</v>
      </c>
      <c r="AU526" s="20" t="s">
        <v>88</v>
      </c>
    </row>
    <row r="527" s="13" customFormat="1">
      <c r="A527" s="13"/>
      <c r="B527" s="227"/>
      <c r="C527" s="228"/>
      <c r="D527" s="229" t="s">
        <v>166</v>
      </c>
      <c r="E527" s="230" t="s">
        <v>32</v>
      </c>
      <c r="F527" s="231" t="s">
        <v>762</v>
      </c>
      <c r="G527" s="228"/>
      <c r="H527" s="232">
        <v>24</v>
      </c>
      <c r="I527" s="233"/>
      <c r="J527" s="228"/>
      <c r="K527" s="228"/>
      <c r="L527" s="234"/>
      <c r="M527" s="235"/>
      <c r="N527" s="236"/>
      <c r="O527" s="236"/>
      <c r="P527" s="236"/>
      <c r="Q527" s="236"/>
      <c r="R527" s="236"/>
      <c r="S527" s="236"/>
      <c r="T527" s="23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8" t="s">
        <v>166</v>
      </c>
      <c r="AU527" s="238" t="s">
        <v>88</v>
      </c>
      <c r="AV527" s="13" t="s">
        <v>88</v>
      </c>
      <c r="AW527" s="13" t="s">
        <v>39</v>
      </c>
      <c r="AX527" s="13" t="s">
        <v>78</v>
      </c>
      <c r="AY527" s="238" t="s">
        <v>152</v>
      </c>
    </row>
    <row r="528" s="13" customFormat="1">
      <c r="A528" s="13"/>
      <c r="B528" s="227"/>
      <c r="C528" s="228"/>
      <c r="D528" s="229" t="s">
        <v>166</v>
      </c>
      <c r="E528" s="230" t="s">
        <v>32</v>
      </c>
      <c r="F528" s="231" t="s">
        <v>317</v>
      </c>
      <c r="G528" s="228"/>
      <c r="H528" s="232">
        <v>22</v>
      </c>
      <c r="I528" s="233"/>
      <c r="J528" s="228"/>
      <c r="K528" s="228"/>
      <c r="L528" s="234"/>
      <c r="M528" s="235"/>
      <c r="N528" s="236"/>
      <c r="O528" s="236"/>
      <c r="P528" s="236"/>
      <c r="Q528" s="236"/>
      <c r="R528" s="236"/>
      <c r="S528" s="236"/>
      <c r="T528" s="23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8" t="s">
        <v>166</v>
      </c>
      <c r="AU528" s="238" t="s">
        <v>88</v>
      </c>
      <c r="AV528" s="13" t="s">
        <v>88</v>
      </c>
      <c r="AW528" s="13" t="s">
        <v>39</v>
      </c>
      <c r="AX528" s="13" t="s">
        <v>78</v>
      </c>
      <c r="AY528" s="238" t="s">
        <v>152</v>
      </c>
    </row>
    <row r="529" s="15" customFormat="1">
      <c r="A529" s="15"/>
      <c r="B529" s="249"/>
      <c r="C529" s="250"/>
      <c r="D529" s="229" t="s">
        <v>166</v>
      </c>
      <c r="E529" s="251" t="s">
        <v>32</v>
      </c>
      <c r="F529" s="252" t="s">
        <v>178</v>
      </c>
      <c r="G529" s="250"/>
      <c r="H529" s="253">
        <v>46</v>
      </c>
      <c r="I529" s="254"/>
      <c r="J529" s="250"/>
      <c r="K529" s="250"/>
      <c r="L529" s="255"/>
      <c r="M529" s="256"/>
      <c r="N529" s="257"/>
      <c r="O529" s="257"/>
      <c r="P529" s="257"/>
      <c r="Q529" s="257"/>
      <c r="R529" s="257"/>
      <c r="S529" s="257"/>
      <c r="T529" s="258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9" t="s">
        <v>166</v>
      </c>
      <c r="AU529" s="259" t="s">
        <v>88</v>
      </c>
      <c r="AV529" s="15" t="s">
        <v>158</v>
      </c>
      <c r="AW529" s="15" t="s">
        <v>39</v>
      </c>
      <c r="AX529" s="15" t="s">
        <v>86</v>
      </c>
      <c r="AY529" s="259" t="s">
        <v>152</v>
      </c>
    </row>
    <row r="530" s="2" customFormat="1" ht="55.5" customHeight="1">
      <c r="A530" s="42"/>
      <c r="B530" s="43"/>
      <c r="C530" s="209" t="s">
        <v>763</v>
      </c>
      <c r="D530" s="209" t="s">
        <v>154</v>
      </c>
      <c r="E530" s="210" t="s">
        <v>764</v>
      </c>
      <c r="F530" s="211" t="s">
        <v>765</v>
      </c>
      <c r="G530" s="212" t="s">
        <v>218</v>
      </c>
      <c r="H530" s="213">
        <v>46</v>
      </c>
      <c r="I530" s="214"/>
      <c r="J530" s="215">
        <f>ROUND(I530*H530,2)</f>
        <v>0</v>
      </c>
      <c r="K530" s="211" t="s">
        <v>157</v>
      </c>
      <c r="L530" s="48"/>
      <c r="M530" s="216" t="s">
        <v>32</v>
      </c>
      <c r="N530" s="217" t="s">
        <v>49</v>
      </c>
      <c r="O530" s="88"/>
      <c r="P530" s="218">
        <f>O530*H530</f>
        <v>0</v>
      </c>
      <c r="Q530" s="218">
        <v>0</v>
      </c>
      <c r="R530" s="218">
        <f>Q530*H530</f>
        <v>0</v>
      </c>
      <c r="S530" s="218">
        <v>0</v>
      </c>
      <c r="T530" s="219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20" t="s">
        <v>440</v>
      </c>
      <c r="AT530" s="220" t="s">
        <v>154</v>
      </c>
      <c r="AU530" s="220" t="s">
        <v>88</v>
      </c>
      <c r="AY530" s="20" t="s">
        <v>152</v>
      </c>
      <c r="BE530" s="221">
        <f>IF(N530="základní",J530,0)</f>
        <v>0</v>
      </c>
      <c r="BF530" s="221">
        <f>IF(N530="snížená",J530,0)</f>
        <v>0</v>
      </c>
      <c r="BG530" s="221">
        <f>IF(N530="zákl. přenesená",J530,0)</f>
        <v>0</v>
      </c>
      <c r="BH530" s="221">
        <f>IF(N530="sníž. přenesená",J530,0)</f>
        <v>0</v>
      </c>
      <c r="BI530" s="221">
        <f>IF(N530="nulová",J530,0)</f>
        <v>0</v>
      </c>
      <c r="BJ530" s="20" t="s">
        <v>86</v>
      </c>
      <c r="BK530" s="221">
        <f>ROUND(I530*H530,2)</f>
        <v>0</v>
      </c>
      <c r="BL530" s="20" t="s">
        <v>440</v>
      </c>
      <c r="BM530" s="220" t="s">
        <v>766</v>
      </c>
    </row>
    <row r="531" s="2" customFormat="1">
      <c r="A531" s="42"/>
      <c r="B531" s="43"/>
      <c r="C531" s="44"/>
      <c r="D531" s="222" t="s">
        <v>160</v>
      </c>
      <c r="E531" s="44"/>
      <c r="F531" s="223" t="s">
        <v>767</v>
      </c>
      <c r="G531" s="44"/>
      <c r="H531" s="44"/>
      <c r="I531" s="224"/>
      <c r="J531" s="44"/>
      <c r="K531" s="44"/>
      <c r="L531" s="48"/>
      <c r="M531" s="225"/>
      <c r="N531" s="226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0" t="s">
        <v>160</v>
      </c>
      <c r="AU531" s="20" t="s">
        <v>88</v>
      </c>
    </row>
    <row r="532" s="12" customFormat="1" ht="25.92" customHeight="1">
      <c r="A532" s="12"/>
      <c r="B532" s="193"/>
      <c r="C532" s="194"/>
      <c r="D532" s="195" t="s">
        <v>77</v>
      </c>
      <c r="E532" s="196" t="s">
        <v>768</v>
      </c>
      <c r="F532" s="196" t="s">
        <v>769</v>
      </c>
      <c r="G532" s="194"/>
      <c r="H532" s="194"/>
      <c r="I532" s="197"/>
      <c r="J532" s="198">
        <f>BK532</f>
        <v>0</v>
      </c>
      <c r="K532" s="194"/>
      <c r="L532" s="199"/>
      <c r="M532" s="200"/>
      <c r="N532" s="201"/>
      <c r="O532" s="201"/>
      <c r="P532" s="202">
        <f>SUM(P533:P534)</f>
        <v>0</v>
      </c>
      <c r="Q532" s="201"/>
      <c r="R532" s="202">
        <f>SUM(R533:R534)</f>
        <v>0</v>
      </c>
      <c r="S532" s="201"/>
      <c r="T532" s="203">
        <f>SUM(T533:T534)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4" t="s">
        <v>158</v>
      </c>
      <c r="AT532" s="205" t="s">
        <v>77</v>
      </c>
      <c r="AU532" s="205" t="s">
        <v>78</v>
      </c>
      <c r="AY532" s="204" t="s">
        <v>152</v>
      </c>
      <c r="BK532" s="206">
        <f>SUM(BK533:BK534)</f>
        <v>0</v>
      </c>
    </row>
    <row r="533" s="2" customFormat="1" ht="16.5" customHeight="1">
      <c r="A533" s="42"/>
      <c r="B533" s="43"/>
      <c r="C533" s="209" t="s">
        <v>770</v>
      </c>
      <c r="D533" s="209" t="s">
        <v>154</v>
      </c>
      <c r="E533" s="210" t="s">
        <v>771</v>
      </c>
      <c r="F533" s="211" t="s">
        <v>772</v>
      </c>
      <c r="G533" s="212" t="s">
        <v>773</v>
      </c>
      <c r="H533" s="213">
        <v>3</v>
      </c>
      <c r="I533" s="214"/>
      <c r="J533" s="215">
        <f>ROUND(I533*H533,2)</f>
        <v>0</v>
      </c>
      <c r="K533" s="211" t="s">
        <v>32</v>
      </c>
      <c r="L533" s="48"/>
      <c r="M533" s="216" t="s">
        <v>32</v>
      </c>
      <c r="N533" s="217" t="s">
        <v>49</v>
      </c>
      <c r="O533" s="88"/>
      <c r="P533" s="218">
        <f>O533*H533</f>
        <v>0</v>
      </c>
      <c r="Q533" s="218">
        <v>0</v>
      </c>
      <c r="R533" s="218">
        <f>Q533*H533</f>
        <v>0</v>
      </c>
      <c r="S533" s="218">
        <v>0</v>
      </c>
      <c r="T533" s="219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0" t="s">
        <v>774</v>
      </c>
      <c r="AT533" s="220" t="s">
        <v>154</v>
      </c>
      <c r="AU533" s="220" t="s">
        <v>86</v>
      </c>
      <c r="AY533" s="20" t="s">
        <v>152</v>
      </c>
      <c r="BE533" s="221">
        <f>IF(N533="základní",J533,0)</f>
        <v>0</v>
      </c>
      <c r="BF533" s="221">
        <f>IF(N533="snížená",J533,0)</f>
        <v>0</v>
      </c>
      <c r="BG533" s="221">
        <f>IF(N533="zákl. přenesená",J533,0)</f>
        <v>0</v>
      </c>
      <c r="BH533" s="221">
        <f>IF(N533="sníž. přenesená",J533,0)</f>
        <v>0</v>
      </c>
      <c r="BI533" s="221">
        <f>IF(N533="nulová",J533,0)</f>
        <v>0</v>
      </c>
      <c r="BJ533" s="20" t="s">
        <v>86</v>
      </c>
      <c r="BK533" s="221">
        <f>ROUND(I533*H533,2)</f>
        <v>0</v>
      </c>
      <c r="BL533" s="20" t="s">
        <v>774</v>
      </c>
      <c r="BM533" s="220" t="s">
        <v>775</v>
      </c>
    </row>
    <row r="534" s="2" customFormat="1">
      <c r="A534" s="42"/>
      <c r="B534" s="43"/>
      <c r="C534" s="44"/>
      <c r="D534" s="229" t="s">
        <v>461</v>
      </c>
      <c r="E534" s="44"/>
      <c r="F534" s="270" t="s">
        <v>776</v>
      </c>
      <c r="G534" s="44"/>
      <c r="H534" s="44"/>
      <c r="I534" s="224"/>
      <c r="J534" s="44"/>
      <c r="K534" s="44"/>
      <c r="L534" s="48"/>
      <c r="M534" s="282"/>
      <c r="N534" s="283"/>
      <c r="O534" s="284"/>
      <c r="P534" s="284"/>
      <c r="Q534" s="284"/>
      <c r="R534" s="284"/>
      <c r="S534" s="284"/>
      <c r="T534" s="285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T534" s="20" t="s">
        <v>461</v>
      </c>
      <c r="AU534" s="20" t="s">
        <v>86</v>
      </c>
    </row>
    <row r="535" s="2" customFormat="1" ht="6.96" customHeight="1">
      <c r="A535" s="42"/>
      <c r="B535" s="63"/>
      <c r="C535" s="64"/>
      <c r="D535" s="64"/>
      <c r="E535" s="64"/>
      <c r="F535" s="64"/>
      <c r="G535" s="64"/>
      <c r="H535" s="64"/>
      <c r="I535" s="64"/>
      <c r="J535" s="64"/>
      <c r="K535" s="64"/>
      <c r="L535" s="48"/>
      <c r="M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</row>
  </sheetData>
  <sheetProtection sheet="1" autoFilter="0" formatColumns="0" formatRows="0" objects="1" scenarios="1" spinCount="100000" saltValue="ZnYEQt7MrAG/fv9fwsbNtBjflsGQZ1jMiBa9L3Q3SCMQj15t+e0k2uiU7ivBvzVLDbrOEbyAFSoxBCWXSBOIUQ==" hashValue="lFtQ7Kq1WyuEvJv2L0zZzorkfoVcSTM6HXGGdmFDykHKoy/IyDsZDV1tE4XpxqGgvev7izeErn3bSJOGCk0q5Q==" algorithmName="SHA-512" password="CC35"/>
  <autoFilter ref="C89:K53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13106123"/>
    <hyperlink ref="F96" r:id="rId2" display="https://podminky.urs.cz/item/CS_URS_2025_02/113106132"/>
    <hyperlink ref="F99" r:id="rId3" display="https://podminky.urs.cz/item/CS_URS_2025_02/113106190"/>
    <hyperlink ref="F101" r:id="rId4" display="https://podminky.urs.cz/item/CS_URS_2025_02/113107222"/>
    <hyperlink ref="F106" r:id="rId5" display="https://podminky.urs.cz/item/CS_URS_2025_02/113107223"/>
    <hyperlink ref="F111" r:id="rId6" display="https://podminky.urs.cz/item/CS_URS_2025_02/113107230"/>
    <hyperlink ref="F117" r:id="rId7" display="https://podminky.urs.cz/item/CS_URS_2025_02/113107241"/>
    <hyperlink ref="F122" r:id="rId8" display="https://podminky.urs.cz/item/CS_URS_2025_02/113107322"/>
    <hyperlink ref="F128" r:id="rId9" display="https://podminky.urs.cz/item/CS_URS_2025_02/113107332"/>
    <hyperlink ref="F132" r:id="rId10" display="https://podminky.urs.cz/item/CS_URS_2025_02/113154548"/>
    <hyperlink ref="F138" r:id="rId11" display="https://podminky.urs.cz/item/CS_URS_2025_02/113202111"/>
    <hyperlink ref="F144" r:id="rId12" display="https://podminky.urs.cz/item/CS_URS_2025_02/113203111"/>
    <hyperlink ref="F147" r:id="rId13" display="https://podminky.urs.cz/item/CS_URS_2025_02/113204111"/>
    <hyperlink ref="F149" r:id="rId14" display="https://podminky.urs.cz/item/CS_URS_2025_02/121151103"/>
    <hyperlink ref="F154" r:id="rId15" display="https://podminky.urs.cz/item/CS_URS_2025_02/122252203"/>
    <hyperlink ref="F160" r:id="rId16" display="https://podminky.urs.cz/item/CS_URS_2025_02/132251103"/>
    <hyperlink ref="F165" r:id="rId17" display="https://podminky.urs.cz/item/CS_URS_2025_02/162751117"/>
    <hyperlink ref="F172" r:id="rId18" display="https://podminky.urs.cz/item/CS_URS_2025_02/162751119"/>
    <hyperlink ref="F176" r:id="rId19" display="https://podminky.urs.cz/item/CS_URS_2025_02/171201231"/>
    <hyperlink ref="F180" r:id="rId20" display="https://podminky.urs.cz/item/CS_URS_2025_02/174151101"/>
    <hyperlink ref="F187" r:id="rId21" display="https://podminky.urs.cz/item/CS_URS_2025_02/181252305"/>
    <hyperlink ref="F196" r:id="rId22" display="https://podminky.urs.cz/item/CS_URS_2025_02/211971121"/>
    <hyperlink ref="F203" r:id="rId23" display="https://podminky.urs.cz/item/CS_URS_2025_02/212752101"/>
    <hyperlink ref="F205" r:id="rId24" display="https://podminky.urs.cz/item/CS_URS_2025_02/219991113"/>
    <hyperlink ref="F213" r:id="rId25" display="https://podminky.urs.cz/item/CS_URS_2025_02/564851011"/>
    <hyperlink ref="F218" r:id="rId26" display="https://podminky.urs.cz/item/CS_URS_2025_02/564851111"/>
    <hyperlink ref="F225" r:id="rId27" display="https://podminky.urs.cz/item/CS_URS_2025_02/564861011"/>
    <hyperlink ref="F228" r:id="rId28" display="https://podminky.urs.cz/item/CS_URS_2025_02/564861111"/>
    <hyperlink ref="F231" r:id="rId29" display="https://podminky.urs.cz/item/CS_URS_2025_02/564910511"/>
    <hyperlink ref="F234" r:id="rId30" display="https://podminky.urs.cz/item/CS_URS_2025_02/564952111"/>
    <hyperlink ref="F237" r:id="rId31" display="https://podminky.urs.cz/item/CS_URS_2025_02/565155021"/>
    <hyperlink ref="F240" r:id="rId32" display="https://podminky.urs.cz/item/CS_URS_2025_02/573111112"/>
    <hyperlink ref="F243" r:id="rId33" display="https://podminky.urs.cz/item/CS_URS_2025_02/573231108"/>
    <hyperlink ref="F246" r:id="rId34" display="https://podminky.urs.cz/item/CS_URS_2025_02/577134121"/>
    <hyperlink ref="F249" r:id="rId35" display="https://podminky.urs.cz/item/CS_URS_2025_02/577144111"/>
    <hyperlink ref="F252" r:id="rId36" display="https://podminky.urs.cz/item/CS_URS_2025_02/596211110"/>
    <hyperlink ref="F264" r:id="rId37" display="https://podminky.urs.cz/item/CS_URS_2025_02/596212210"/>
    <hyperlink ref="F282" r:id="rId38" display="https://podminky.urs.cz/item/CS_URS_2025_02/596412112"/>
    <hyperlink ref="F288" r:id="rId39" display="https://podminky.urs.cz/item/CS_URS_2025_02/460742131"/>
    <hyperlink ref="F294" r:id="rId40" display="https://podminky.urs.cz/item/CS_URS_2025_02/890411851"/>
    <hyperlink ref="F301" r:id="rId41" display="https://podminky.urs.cz/item/CS_URS_2025_02/899132111"/>
    <hyperlink ref="F308" r:id="rId42" display="https://podminky.urs.cz/item/CS_URS_2025_02/899202211"/>
    <hyperlink ref="F313" r:id="rId43" display="https://podminky.urs.cz/item/CS_URS_2025_02/912211111"/>
    <hyperlink ref="F316" r:id="rId44" display="https://podminky.urs.cz/item/CS_URS_2025_02/914111111"/>
    <hyperlink ref="F357" r:id="rId45" display="https://podminky.urs.cz/item/CS_URS_2025_02/914111112"/>
    <hyperlink ref="F360" r:id="rId46" display="https://podminky.urs.cz/item/CS_URS_2025_02/914511111"/>
    <hyperlink ref="F380" r:id="rId47" display="https://podminky.urs.cz/item/CS_URS_2025_02/915211111"/>
    <hyperlink ref="F383" r:id="rId48" display="https://podminky.urs.cz/item/CS_URS_2025_02/915211115"/>
    <hyperlink ref="F386" r:id="rId49" display="https://podminky.urs.cz/item/CS_URS_2025_02/915221111"/>
    <hyperlink ref="F389" r:id="rId50" display="https://podminky.urs.cz/item/CS_URS_2025_02/915231111"/>
    <hyperlink ref="F394" r:id="rId51" display="https://podminky.urs.cz/item/CS_URS_2025_02/915611111"/>
    <hyperlink ref="F396" r:id="rId52" display="https://podminky.urs.cz/item/CS_URS_2025_02/915621111"/>
    <hyperlink ref="F398" r:id="rId53" display="https://podminky.urs.cz/item/CS_URS_2025_02/916131213"/>
    <hyperlink ref="F409" r:id="rId54" display="https://podminky.urs.cz/item/CS_URS_2025_02/916231213"/>
    <hyperlink ref="F416" r:id="rId55" display="https://podminky.urs.cz/item/CS_URS_2025_02/919732211"/>
    <hyperlink ref="F418" r:id="rId56" display="https://podminky.urs.cz/item/CS_URS_2025_02/919735112"/>
    <hyperlink ref="F423" r:id="rId57" display="https://podminky.urs.cz/item/CS_URS_2025_02/919735122"/>
    <hyperlink ref="F428" r:id="rId58" display="https://podminky.urs.cz/item/CS_URS_2025_02/966006132"/>
    <hyperlink ref="F433" r:id="rId59" display="https://podminky.urs.cz/item/CS_URS_2025_02/966006211"/>
    <hyperlink ref="F440" r:id="rId60" display="https://podminky.urs.cz/item/CS_URS_2025_02/997013871"/>
    <hyperlink ref="F447" r:id="rId61" display="https://podminky.urs.cz/item/CS_URS_2025_02/997221551"/>
    <hyperlink ref="F454" r:id="rId62" display="https://podminky.urs.cz/item/CS_URS_2025_02/997221559"/>
    <hyperlink ref="F457" r:id="rId63" display="https://podminky.urs.cz/item/CS_URS_2025_02/997221561"/>
    <hyperlink ref="F473" r:id="rId64" display="https://podminky.urs.cz/item/CS_URS_2025_02/997221569"/>
    <hyperlink ref="F476" r:id="rId65" display="https://podminky.urs.cz/item/CS_URS_2025_02/997221571"/>
    <hyperlink ref="F483" r:id="rId66" display="https://podminky.urs.cz/item/CS_URS_2025_02/997221579"/>
    <hyperlink ref="F486" r:id="rId67" display="https://podminky.urs.cz/item/CS_URS_2025_02/997221612"/>
    <hyperlink ref="F493" r:id="rId68" display="https://podminky.urs.cz/item/CS_URS_2025_02/997221861"/>
    <hyperlink ref="F508" r:id="rId69" display="https://podminky.urs.cz/item/CS_URS_2025_02/997221873"/>
    <hyperlink ref="F516" r:id="rId70" display="https://podminky.urs.cz/item/CS_URS_2025_02/997221875"/>
    <hyperlink ref="F522" r:id="rId71" display="https://podminky.urs.cz/item/CS_URS_2025_02/998225111"/>
    <hyperlink ref="F526" r:id="rId72" display="https://podminky.urs.cz/item/CS_URS_2025_02/460161142"/>
    <hyperlink ref="F531" r:id="rId73" display="https://podminky.urs.cz/item/CS_URS_2025_02/46043115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107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Stavební úpravy ul. Švermova - 3.etapa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777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4. 7. 2025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3"/>
      <c r="B27" s="144"/>
      <c r="C27" s="143"/>
      <c r="D27" s="143"/>
      <c r="E27" s="145" t="s">
        <v>43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ROUND(J84,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ROUND((SUM(BE84:BE174)),  2)</f>
        <v>0</v>
      </c>
      <c r="G33" s="42"/>
      <c r="H33" s="42"/>
      <c r="I33" s="153">
        <v>0.20999999999999999</v>
      </c>
      <c r="J33" s="152">
        <f>ROUND(((SUM(BE84:BE174))*I33),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ROUND((SUM(BF84:BF174)),  2)</f>
        <v>0</v>
      </c>
      <c r="G34" s="42"/>
      <c r="H34" s="42"/>
      <c r="I34" s="153">
        <v>0.12</v>
      </c>
      <c r="J34" s="152">
        <f>ROUND(((SUM(BF84:BF174))*I34),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ROUND((SUM(BG84:BG174)),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ROUND((SUM(BH84:BH174)),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ROUND((SUM(BI84:BI174)),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122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Stavební úpravy ul. Švermova - 3.etapa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 401 - Veřejné osvětlení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k. ú. Beroun</v>
      </c>
      <c r="G52" s="44"/>
      <c r="H52" s="44"/>
      <c r="I52" s="35" t="s">
        <v>24</v>
      </c>
      <c r="J52" s="76" t="str">
        <f>IF(J12="","",J12)</f>
        <v>4. 7. 2025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Ing. Jan Rambousek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123</v>
      </c>
      <c r="D57" s="167"/>
      <c r="E57" s="167"/>
      <c r="F57" s="167"/>
      <c r="G57" s="167"/>
      <c r="H57" s="167"/>
      <c r="I57" s="167"/>
      <c r="J57" s="168" t="s">
        <v>124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J84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125</v>
      </c>
    </row>
    <row r="60" s="9" customFormat="1" ht="24.96" customHeight="1">
      <c r="A60" s="9"/>
      <c r="B60" s="170"/>
      <c r="C60" s="171"/>
      <c r="D60" s="172" t="s">
        <v>126</v>
      </c>
      <c r="E60" s="173"/>
      <c r="F60" s="173"/>
      <c r="G60" s="173"/>
      <c r="H60" s="173"/>
      <c r="I60" s="173"/>
      <c r="J60" s="174">
        <f>J85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132</v>
      </c>
      <c r="E61" s="179"/>
      <c r="F61" s="179"/>
      <c r="G61" s="179"/>
      <c r="H61" s="179"/>
      <c r="I61" s="179"/>
      <c r="J61" s="180">
        <f>J86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0"/>
      <c r="C62" s="171"/>
      <c r="D62" s="172" t="s">
        <v>134</v>
      </c>
      <c r="E62" s="173"/>
      <c r="F62" s="173"/>
      <c r="G62" s="173"/>
      <c r="H62" s="173"/>
      <c r="I62" s="173"/>
      <c r="J62" s="174">
        <f>J96</f>
        <v>0</v>
      </c>
      <c r="K62" s="171"/>
      <c r="L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6"/>
      <c r="C63" s="177"/>
      <c r="D63" s="178" t="s">
        <v>778</v>
      </c>
      <c r="E63" s="179"/>
      <c r="F63" s="179"/>
      <c r="G63" s="179"/>
      <c r="H63" s="179"/>
      <c r="I63" s="179"/>
      <c r="J63" s="180">
        <f>J97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J137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139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="2" customFormat="1" ht="6.96" customHeight="1">
      <c r="A66" s="4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70" s="2" customFormat="1" ht="6.96" customHeight="1">
      <c r="A70" s="4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4.96" customHeight="1">
      <c r="A71" s="42"/>
      <c r="B71" s="43"/>
      <c r="C71" s="26" t="s">
        <v>137</v>
      </c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16</v>
      </c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165" t="str">
        <f>E7</f>
        <v>Stavební úpravy ul. Švermova - 3.etapa</v>
      </c>
      <c r="F74" s="35"/>
      <c r="G74" s="35"/>
      <c r="H74" s="35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120</v>
      </c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73" t="str">
        <f>E9</f>
        <v>SO 401 - Veřejné osvětlení</v>
      </c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22</v>
      </c>
      <c r="D78" s="44"/>
      <c r="E78" s="44"/>
      <c r="F78" s="30" t="str">
        <f>F12</f>
        <v>k. ú. Beroun</v>
      </c>
      <c r="G78" s="44"/>
      <c r="H78" s="44"/>
      <c r="I78" s="35" t="s">
        <v>24</v>
      </c>
      <c r="J78" s="76" t="str">
        <f>IF(J12="","",J12)</f>
        <v>4. 7. 2025</v>
      </c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30</v>
      </c>
      <c r="D80" s="44"/>
      <c r="E80" s="44"/>
      <c r="F80" s="30" t="str">
        <f>E15</f>
        <v xml:space="preserve"> </v>
      </c>
      <c r="G80" s="44"/>
      <c r="H80" s="44"/>
      <c r="I80" s="35" t="s">
        <v>37</v>
      </c>
      <c r="J80" s="40" t="str">
        <f>E21</f>
        <v>Ing. Jan Rambousek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35</v>
      </c>
      <c r="D81" s="44"/>
      <c r="E81" s="44"/>
      <c r="F81" s="30" t="str">
        <f>IF(E18="","",E18)</f>
        <v>Vyplň údaj</v>
      </c>
      <c r="G81" s="44"/>
      <c r="H81" s="44"/>
      <c r="I81" s="35" t="s">
        <v>40</v>
      </c>
      <c r="J81" s="40" t="str">
        <f>E24</f>
        <v>Ing. Eva Horčičková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0.32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1" customFormat="1" ht="29.28" customHeight="1">
      <c r="A83" s="182"/>
      <c r="B83" s="183"/>
      <c r="C83" s="184" t="s">
        <v>138</v>
      </c>
      <c r="D83" s="185" t="s">
        <v>63</v>
      </c>
      <c r="E83" s="185" t="s">
        <v>59</v>
      </c>
      <c r="F83" s="185" t="s">
        <v>60</v>
      </c>
      <c r="G83" s="185" t="s">
        <v>139</v>
      </c>
      <c r="H83" s="185" t="s">
        <v>140</v>
      </c>
      <c r="I83" s="185" t="s">
        <v>141</v>
      </c>
      <c r="J83" s="185" t="s">
        <v>124</v>
      </c>
      <c r="K83" s="186" t="s">
        <v>142</v>
      </c>
      <c r="L83" s="187"/>
      <c r="M83" s="96" t="s">
        <v>32</v>
      </c>
      <c r="N83" s="97" t="s">
        <v>48</v>
      </c>
      <c r="O83" s="97" t="s">
        <v>143</v>
      </c>
      <c r="P83" s="97" t="s">
        <v>144</v>
      </c>
      <c r="Q83" s="97" t="s">
        <v>145</v>
      </c>
      <c r="R83" s="97" t="s">
        <v>146</v>
      </c>
      <c r="S83" s="97" t="s">
        <v>147</v>
      </c>
      <c r="T83" s="98" t="s">
        <v>148</v>
      </c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</row>
    <row r="84" s="2" customFormat="1" ht="22.8" customHeight="1">
      <c r="A84" s="42"/>
      <c r="B84" s="43"/>
      <c r="C84" s="103" t="s">
        <v>149</v>
      </c>
      <c r="D84" s="44"/>
      <c r="E84" s="44"/>
      <c r="F84" s="44"/>
      <c r="G84" s="44"/>
      <c r="H84" s="44"/>
      <c r="I84" s="44"/>
      <c r="J84" s="188">
        <f>BK84</f>
        <v>0</v>
      </c>
      <c r="K84" s="44"/>
      <c r="L84" s="48"/>
      <c r="M84" s="99"/>
      <c r="N84" s="189"/>
      <c r="O84" s="100"/>
      <c r="P84" s="190">
        <f>P85+P96</f>
        <v>0</v>
      </c>
      <c r="Q84" s="100"/>
      <c r="R84" s="190">
        <f>R85+R96</f>
        <v>15.445845300000002</v>
      </c>
      <c r="S84" s="100"/>
      <c r="T84" s="191">
        <f>T85+T96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T84" s="20" t="s">
        <v>77</v>
      </c>
      <c r="AU84" s="20" t="s">
        <v>125</v>
      </c>
      <c r="BK84" s="192">
        <f>BK85+BK96</f>
        <v>0</v>
      </c>
    </row>
    <row r="85" s="12" customFormat="1" ht="25.92" customHeight="1">
      <c r="A85" s="12"/>
      <c r="B85" s="193"/>
      <c r="C85" s="194"/>
      <c r="D85" s="195" t="s">
        <v>77</v>
      </c>
      <c r="E85" s="196" t="s">
        <v>150</v>
      </c>
      <c r="F85" s="196" t="s">
        <v>151</v>
      </c>
      <c r="G85" s="194"/>
      <c r="H85" s="194"/>
      <c r="I85" s="197"/>
      <c r="J85" s="198">
        <f>BK85</f>
        <v>0</v>
      </c>
      <c r="K85" s="194"/>
      <c r="L85" s="199"/>
      <c r="M85" s="200"/>
      <c r="N85" s="201"/>
      <c r="O85" s="201"/>
      <c r="P85" s="202">
        <f>P86</f>
        <v>0</v>
      </c>
      <c r="Q85" s="201"/>
      <c r="R85" s="202">
        <f>R86</f>
        <v>0</v>
      </c>
      <c r="S85" s="201"/>
      <c r="T85" s="203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86</v>
      </c>
      <c r="AT85" s="205" t="s">
        <v>77</v>
      </c>
      <c r="AU85" s="205" t="s">
        <v>78</v>
      </c>
      <c r="AY85" s="204" t="s">
        <v>152</v>
      </c>
      <c r="BK85" s="206">
        <f>BK86</f>
        <v>0</v>
      </c>
    </row>
    <row r="86" s="12" customFormat="1" ht="22.8" customHeight="1">
      <c r="A86" s="12"/>
      <c r="B86" s="193"/>
      <c r="C86" s="194"/>
      <c r="D86" s="195" t="s">
        <v>77</v>
      </c>
      <c r="E86" s="207" t="s">
        <v>666</v>
      </c>
      <c r="F86" s="207" t="s">
        <v>667</v>
      </c>
      <c r="G86" s="194"/>
      <c r="H86" s="194"/>
      <c r="I86" s="197"/>
      <c r="J86" s="208">
        <f>BK86</f>
        <v>0</v>
      </c>
      <c r="K86" s="194"/>
      <c r="L86" s="199"/>
      <c r="M86" s="200"/>
      <c r="N86" s="201"/>
      <c r="O86" s="201"/>
      <c r="P86" s="202">
        <f>SUM(P87:P95)</f>
        <v>0</v>
      </c>
      <c r="Q86" s="201"/>
      <c r="R86" s="202">
        <f>SUM(R87:R95)</f>
        <v>0</v>
      </c>
      <c r="S86" s="201"/>
      <c r="T86" s="203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86</v>
      </c>
      <c r="AT86" s="205" t="s">
        <v>77</v>
      </c>
      <c r="AU86" s="205" t="s">
        <v>86</v>
      </c>
      <c r="AY86" s="204" t="s">
        <v>152</v>
      </c>
      <c r="BK86" s="206">
        <f>SUM(BK87:BK95)</f>
        <v>0</v>
      </c>
    </row>
    <row r="87" s="2" customFormat="1" ht="33" customHeight="1">
      <c r="A87" s="42"/>
      <c r="B87" s="43"/>
      <c r="C87" s="209" t="s">
        <v>86</v>
      </c>
      <c r="D87" s="209" t="s">
        <v>154</v>
      </c>
      <c r="E87" s="210" t="s">
        <v>779</v>
      </c>
      <c r="F87" s="211" t="s">
        <v>780</v>
      </c>
      <c r="G87" s="212" t="s">
        <v>273</v>
      </c>
      <c r="H87" s="213">
        <v>1.5</v>
      </c>
      <c r="I87" s="214"/>
      <c r="J87" s="215">
        <f>ROUND(I87*H87,2)</f>
        <v>0</v>
      </c>
      <c r="K87" s="211" t="s">
        <v>157</v>
      </c>
      <c r="L87" s="48"/>
      <c r="M87" s="216" t="s">
        <v>32</v>
      </c>
      <c r="N87" s="217" t="s">
        <v>49</v>
      </c>
      <c r="O87" s="88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20" t="s">
        <v>158</v>
      </c>
      <c r="AT87" s="220" t="s">
        <v>154</v>
      </c>
      <c r="AU87" s="220" t="s">
        <v>88</v>
      </c>
      <c r="AY87" s="20" t="s">
        <v>152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20" t="s">
        <v>86</v>
      </c>
      <c r="BK87" s="221">
        <f>ROUND(I87*H87,2)</f>
        <v>0</v>
      </c>
      <c r="BL87" s="20" t="s">
        <v>158</v>
      </c>
      <c r="BM87" s="220" t="s">
        <v>781</v>
      </c>
    </row>
    <row r="88" s="2" customFormat="1">
      <c r="A88" s="42"/>
      <c r="B88" s="43"/>
      <c r="C88" s="44"/>
      <c r="D88" s="222" t="s">
        <v>160</v>
      </c>
      <c r="E88" s="44"/>
      <c r="F88" s="223" t="s">
        <v>782</v>
      </c>
      <c r="G88" s="44"/>
      <c r="H88" s="44"/>
      <c r="I88" s="224"/>
      <c r="J88" s="44"/>
      <c r="K88" s="44"/>
      <c r="L88" s="48"/>
      <c r="M88" s="225"/>
      <c r="N88" s="226"/>
      <c r="O88" s="88"/>
      <c r="P88" s="88"/>
      <c r="Q88" s="88"/>
      <c r="R88" s="88"/>
      <c r="S88" s="88"/>
      <c r="T88" s="8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160</v>
      </c>
      <c r="AU88" s="20" t="s">
        <v>88</v>
      </c>
    </row>
    <row r="89" s="14" customFormat="1">
      <c r="A89" s="14"/>
      <c r="B89" s="239"/>
      <c r="C89" s="240"/>
      <c r="D89" s="229" t="s">
        <v>166</v>
      </c>
      <c r="E89" s="241" t="s">
        <v>32</v>
      </c>
      <c r="F89" s="242" t="s">
        <v>783</v>
      </c>
      <c r="G89" s="240"/>
      <c r="H89" s="241" t="s">
        <v>32</v>
      </c>
      <c r="I89" s="243"/>
      <c r="J89" s="240"/>
      <c r="K89" s="240"/>
      <c r="L89" s="244"/>
      <c r="M89" s="245"/>
      <c r="N89" s="246"/>
      <c r="O89" s="246"/>
      <c r="P89" s="246"/>
      <c r="Q89" s="246"/>
      <c r="R89" s="246"/>
      <c r="S89" s="246"/>
      <c r="T89" s="247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8" t="s">
        <v>166</v>
      </c>
      <c r="AU89" s="248" t="s">
        <v>88</v>
      </c>
      <c r="AV89" s="14" t="s">
        <v>86</v>
      </c>
      <c r="AW89" s="14" t="s">
        <v>39</v>
      </c>
      <c r="AX89" s="14" t="s">
        <v>78</v>
      </c>
      <c r="AY89" s="248" t="s">
        <v>152</v>
      </c>
    </row>
    <row r="90" s="13" customFormat="1">
      <c r="A90" s="13"/>
      <c r="B90" s="227"/>
      <c r="C90" s="228"/>
      <c r="D90" s="229" t="s">
        <v>166</v>
      </c>
      <c r="E90" s="230" t="s">
        <v>32</v>
      </c>
      <c r="F90" s="231" t="s">
        <v>784</v>
      </c>
      <c r="G90" s="228"/>
      <c r="H90" s="232">
        <v>1.5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166</v>
      </c>
      <c r="AU90" s="238" t="s">
        <v>88</v>
      </c>
      <c r="AV90" s="13" t="s">
        <v>88</v>
      </c>
      <c r="AW90" s="13" t="s">
        <v>39</v>
      </c>
      <c r="AX90" s="13" t="s">
        <v>86</v>
      </c>
      <c r="AY90" s="238" t="s">
        <v>152</v>
      </c>
    </row>
    <row r="91" s="2" customFormat="1" ht="44.25" customHeight="1">
      <c r="A91" s="42"/>
      <c r="B91" s="43"/>
      <c r="C91" s="209" t="s">
        <v>88</v>
      </c>
      <c r="D91" s="209" t="s">
        <v>154</v>
      </c>
      <c r="E91" s="210" t="s">
        <v>785</v>
      </c>
      <c r="F91" s="211" t="s">
        <v>786</v>
      </c>
      <c r="G91" s="212" t="s">
        <v>273</v>
      </c>
      <c r="H91" s="213">
        <v>28.5</v>
      </c>
      <c r="I91" s="214"/>
      <c r="J91" s="215">
        <f>ROUND(I91*H91,2)</f>
        <v>0</v>
      </c>
      <c r="K91" s="211" t="s">
        <v>157</v>
      </c>
      <c r="L91" s="48"/>
      <c r="M91" s="216" t="s">
        <v>32</v>
      </c>
      <c r="N91" s="217" t="s">
        <v>49</v>
      </c>
      <c r="O91" s="88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0" t="s">
        <v>158</v>
      </c>
      <c r="AT91" s="220" t="s">
        <v>154</v>
      </c>
      <c r="AU91" s="220" t="s">
        <v>88</v>
      </c>
      <c r="AY91" s="20" t="s">
        <v>152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20" t="s">
        <v>86</v>
      </c>
      <c r="BK91" s="221">
        <f>ROUND(I91*H91,2)</f>
        <v>0</v>
      </c>
      <c r="BL91" s="20" t="s">
        <v>158</v>
      </c>
      <c r="BM91" s="220" t="s">
        <v>787</v>
      </c>
    </row>
    <row r="92" s="2" customFormat="1">
      <c r="A92" s="42"/>
      <c r="B92" s="43"/>
      <c r="C92" s="44"/>
      <c r="D92" s="222" t="s">
        <v>160</v>
      </c>
      <c r="E92" s="44"/>
      <c r="F92" s="223" t="s">
        <v>788</v>
      </c>
      <c r="G92" s="44"/>
      <c r="H92" s="44"/>
      <c r="I92" s="224"/>
      <c r="J92" s="44"/>
      <c r="K92" s="44"/>
      <c r="L92" s="48"/>
      <c r="M92" s="225"/>
      <c r="N92" s="226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160</v>
      </c>
      <c r="AU92" s="20" t="s">
        <v>88</v>
      </c>
    </row>
    <row r="93" s="13" customFormat="1">
      <c r="A93" s="13"/>
      <c r="B93" s="227"/>
      <c r="C93" s="228"/>
      <c r="D93" s="229" t="s">
        <v>166</v>
      </c>
      <c r="E93" s="228"/>
      <c r="F93" s="231" t="s">
        <v>789</v>
      </c>
      <c r="G93" s="228"/>
      <c r="H93" s="232">
        <v>28.5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166</v>
      </c>
      <c r="AU93" s="238" t="s">
        <v>88</v>
      </c>
      <c r="AV93" s="13" t="s">
        <v>88</v>
      </c>
      <c r="AW93" s="13" t="s">
        <v>4</v>
      </c>
      <c r="AX93" s="13" t="s">
        <v>86</v>
      </c>
      <c r="AY93" s="238" t="s">
        <v>152</v>
      </c>
    </row>
    <row r="94" s="2" customFormat="1" ht="44.25" customHeight="1">
      <c r="A94" s="42"/>
      <c r="B94" s="43"/>
      <c r="C94" s="209" t="s">
        <v>106</v>
      </c>
      <c r="D94" s="209" t="s">
        <v>154</v>
      </c>
      <c r="E94" s="210" t="s">
        <v>790</v>
      </c>
      <c r="F94" s="211" t="s">
        <v>791</v>
      </c>
      <c r="G94" s="212" t="s">
        <v>273</v>
      </c>
      <c r="H94" s="213">
        <v>1.5</v>
      </c>
      <c r="I94" s="214"/>
      <c r="J94" s="215">
        <f>ROUND(I94*H94,2)</f>
        <v>0</v>
      </c>
      <c r="K94" s="211" t="s">
        <v>157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</v>
      </c>
      <c r="T94" s="219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158</v>
      </c>
      <c r="AT94" s="220" t="s">
        <v>154</v>
      </c>
      <c r="AU94" s="220" t="s">
        <v>88</v>
      </c>
      <c r="AY94" s="20" t="s">
        <v>152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158</v>
      </c>
      <c r="BM94" s="220" t="s">
        <v>792</v>
      </c>
    </row>
    <row r="95" s="2" customFormat="1">
      <c r="A95" s="42"/>
      <c r="B95" s="43"/>
      <c r="C95" s="44"/>
      <c r="D95" s="222" t="s">
        <v>160</v>
      </c>
      <c r="E95" s="44"/>
      <c r="F95" s="223" t="s">
        <v>793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160</v>
      </c>
      <c r="AU95" s="20" t="s">
        <v>88</v>
      </c>
    </row>
    <row r="96" s="12" customFormat="1" ht="25.92" customHeight="1">
      <c r="A96" s="12"/>
      <c r="B96" s="193"/>
      <c r="C96" s="194"/>
      <c r="D96" s="195" t="s">
        <v>77</v>
      </c>
      <c r="E96" s="196" t="s">
        <v>283</v>
      </c>
      <c r="F96" s="196" t="s">
        <v>754</v>
      </c>
      <c r="G96" s="194"/>
      <c r="H96" s="194"/>
      <c r="I96" s="197"/>
      <c r="J96" s="198">
        <f>BK96</f>
        <v>0</v>
      </c>
      <c r="K96" s="194"/>
      <c r="L96" s="199"/>
      <c r="M96" s="200"/>
      <c r="N96" s="201"/>
      <c r="O96" s="201"/>
      <c r="P96" s="202">
        <f>P97+P137</f>
        <v>0</v>
      </c>
      <c r="Q96" s="201"/>
      <c r="R96" s="202">
        <f>R97+R137</f>
        <v>15.445845300000002</v>
      </c>
      <c r="S96" s="201"/>
      <c r="T96" s="203">
        <f>T97+T137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4" t="s">
        <v>106</v>
      </c>
      <c r="AT96" s="205" t="s">
        <v>77</v>
      </c>
      <c r="AU96" s="205" t="s">
        <v>78</v>
      </c>
      <c r="AY96" s="204" t="s">
        <v>152</v>
      </c>
      <c r="BK96" s="206">
        <f>BK97+BK137</f>
        <v>0</v>
      </c>
    </row>
    <row r="97" s="12" customFormat="1" ht="22.8" customHeight="1">
      <c r="A97" s="12"/>
      <c r="B97" s="193"/>
      <c r="C97" s="194"/>
      <c r="D97" s="195" t="s">
        <v>77</v>
      </c>
      <c r="E97" s="207" t="s">
        <v>794</v>
      </c>
      <c r="F97" s="207" t="s">
        <v>795</v>
      </c>
      <c r="G97" s="194"/>
      <c r="H97" s="194"/>
      <c r="I97" s="197"/>
      <c r="J97" s="208">
        <f>BK97</f>
        <v>0</v>
      </c>
      <c r="K97" s="194"/>
      <c r="L97" s="199"/>
      <c r="M97" s="200"/>
      <c r="N97" s="201"/>
      <c r="O97" s="201"/>
      <c r="P97" s="202">
        <f>SUM(P98:P136)</f>
        <v>0</v>
      </c>
      <c r="Q97" s="201"/>
      <c r="R97" s="202">
        <f>SUM(R98:R136)</f>
        <v>1.9645817000000001</v>
      </c>
      <c r="S97" s="201"/>
      <c r="T97" s="203">
        <f>SUM(T98:T136)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4" t="s">
        <v>106</v>
      </c>
      <c r="AT97" s="205" t="s">
        <v>77</v>
      </c>
      <c r="AU97" s="205" t="s">
        <v>86</v>
      </c>
      <c r="AY97" s="204" t="s">
        <v>152</v>
      </c>
      <c r="BK97" s="206">
        <f>SUM(BK98:BK136)</f>
        <v>0</v>
      </c>
    </row>
    <row r="98" s="2" customFormat="1" ht="37.8" customHeight="1">
      <c r="A98" s="42"/>
      <c r="B98" s="43"/>
      <c r="C98" s="209" t="s">
        <v>158</v>
      </c>
      <c r="D98" s="209" t="s">
        <v>154</v>
      </c>
      <c r="E98" s="210" t="s">
        <v>796</v>
      </c>
      <c r="F98" s="211" t="s">
        <v>797</v>
      </c>
      <c r="G98" s="212" t="s">
        <v>466</v>
      </c>
      <c r="H98" s="213">
        <v>11</v>
      </c>
      <c r="I98" s="214"/>
      <c r="J98" s="215">
        <f>ROUND(I98*H98,2)</f>
        <v>0</v>
      </c>
      <c r="K98" s="211" t="s">
        <v>157</v>
      </c>
      <c r="L98" s="48"/>
      <c r="M98" s="216" t="s">
        <v>32</v>
      </c>
      <c r="N98" s="217" t="s">
        <v>49</v>
      </c>
      <c r="O98" s="88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0" t="s">
        <v>440</v>
      </c>
      <c r="AT98" s="220" t="s">
        <v>154</v>
      </c>
      <c r="AU98" s="220" t="s">
        <v>88</v>
      </c>
      <c r="AY98" s="20" t="s">
        <v>152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440</v>
      </c>
      <c r="BM98" s="220" t="s">
        <v>798</v>
      </c>
    </row>
    <row r="99" s="2" customFormat="1">
      <c r="A99" s="42"/>
      <c r="B99" s="43"/>
      <c r="C99" s="44"/>
      <c r="D99" s="222" t="s">
        <v>160</v>
      </c>
      <c r="E99" s="44"/>
      <c r="F99" s="223" t="s">
        <v>799</v>
      </c>
      <c r="G99" s="44"/>
      <c r="H99" s="44"/>
      <c r="I99" s="224"/>
      <c r="J99" s="44"/>
      <c r="K99" s="44"/>
      <c r="L99" s="48"/>
      <c r="M99" s="225"/>
      <c r="N99" s="226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160</v>
      </c>
      <c r="AU99" s="20" t="s">
        <v>88</v>
      </c>
    </row>
    <row r="100" s="2" customFormat="1" ht="24.15" customHeight="1">
      <c r="A100" s="42"/>
      <c r="B100" s="43"/>
      <c r="C100" s="260" t="s">
        <v>179</v>
      </c>
      <c r="D100" s="260" t="s">
        <v>283</v>
      </c>
      <c r="E100" s="261" t="s">
        <v>800</v>
      </c>
      <c r="F100" s="262" t="s">
        <v>801</v>
      </c>
      <c r="G100" s="263" t="s">
        <v>466</v>
      </c>
      <c r="H100" s="264">
        <v>11</v>
      </c>
      <c r="I100" s="265"/>
      <c r="J100" s="266">
        <f>ROUND(I100*H100,2)</f>
        <v>0</v>
      </c>
      <c r="K100" s="262" t="s">
        <v>157</v>
      </c>
      <c r="L100" s="267"/>
      <c r="M100" s="268" t="s">
        <v>32</v>
      </c>
      <c r="N100" s="269" t="s">
        <v>49</v>
      </c>
      <c r="O100" s="88"/>
      <c r="P100" s="218">
        <f>O100*H100</f>
        <v>0</v>
      </c>
      <c r="Q100" s="218">
        <v>0.0037000000000000002</v>
      </c>
      <c r="R100" s="218">
        <f>Q100*H100</f>
        <v>0.0407</v>
      </c>
      <c r="S100" s="218">
        <v>0</v>
      </c>
      <c r="T100" s="219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0" t="s">
        <v>802</v>
      </c>
      <c r="AT100" s="220" t="s">
        <v>283</v>
      </c>
      <c r="AU100" s="220" t="s">
        <v>88</v>
      </c>
      <c r="AY100" s="20" t="s">
        <v>152</v>
      </c>
      <c r="BE100" s="221">
        <f>IF(N100="základní",J100,0)</f>
        <v>0</v>
      </c>
      <c r="BF100" s="221">
        <f>IF(N100="snížená",J100,0)</f>
        <v>0</v>
      </c>
      <c r="BG100" s="221">
        <f>IF(N100="zákl. přenesená",J100,0)</f>
        <v>0</v>
      </c>
      <c r="BH100" s="221">
        <f>IF(N100="sníž. přenesená",J100,0)</f>
        <v>0</v>
      </c>
      <c r="BI100" s="221">
        <f>IF(N100="nulová",J100,0)</f>
        <v>0</v>
      </c>
      <c r="BJ100" s="20" t="s">
        <v>86</v>
      </c>
      <c r="BK100" s="221">
        <f>ROUND(I100*H100,2)</f>
        <v>0</v>
      </c>
      <c r="BL100" s="20" t="s">
        <v>802</v>
      </c>
      <c r="BM100" s="220" t="s">
        <v>803</v>
      </c>
    </row>
    <row r="101" s="2" customFormat="1" ht="33" customHeight="1">
      <c r="A101" s="42"/>
      <c r="B101" s="43"/>
      <c r="C101" s="209" t="s">
        <v>186</v>
      </c>
      <c r="D101" s="209" t="s">
        <v>154</v>
      </c>
      <c r="E101" s="210" t="s">
        <v>804</v>
      </c>
      <c r="F101" s="211" t="s">
        <v>805</v>
      </c>
      <c r="G101" s="212" t="s">
        <v>466</v>
      </c>
      <c r="H101" s="213">
        <v>11</v>
      </c>
      <c r="I101" s="214"/>
      <c r="J101" s="215">
        <f>ROUND(I101*H101,2)</f>
        <v>0</v>
      </c>
      <c r="K101" s="211" t="s">
        <v>157</v>
      </c>
      <c r="L101" s="48"/>
      <c r="M101" s="216" t="s">
        <v>32</v>
      </c>
      <c r="N101" s="217" t="s">
        <v>49</v>
      </c>
      <c r="O101" s="88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0" t="s">
        <v>440</v>
      </c>
      <c r="AT101" s="220" t="s">
        <v>154</v>
      </c>
      <c r="AU101" s="220" t="s">
        <v>88</v>
      </c>
      <c r="AY101" s="20" t="s">
        <v>152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20" t="s">
        <v>86</v>
      </c>
      <c r="BK101" s="221">
        <f>ROUND(I101*H101,2)</f>
        <v>0</v>
      </c>
      <c r="BL101" s="20" t="s">
        <v>440</v>
      </c>
      <c r="BM101" s="220" t="s">
        <v>806</v>
      </c>
    </row>
    <row r="102" s="2" customFormat="1">
      <c r="A102" s="42"/>
      <c r="B102" s="43"/>
      <c r="C102" s="44"/>
      <c r="D102" s="222" t="s">
        <v>160</v>
      </c>
      <c r="E102" s="44"/>
      <c r="F102" s="223" t="s">
        <v>807</v>
      </c>
      <c r="G102" s="44"/>
      <c r="H102" s="44"/>
      <c r="I102" s="224"/>
      <c r="J102" s="44"/>
      <c r="K102" s="44"/>
      <c r="L102" s="48"/>
      <c r="M102" s="225"/>
      <c r="N102" s="226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160</v>
      </c>
      <c r="AU102" s="20" t="s">
        <v>88</v>
      </c>
    </row>
    <row r="103" s="2" customFormat="1" ht="24.15" customHeight="1">
      <c r="A103" s="42"/>
      <c r="B103" s="43"/>
      <c r="C103" s="260" t="s">
        <v>192</v>
      </c>
      <c r="D103" s="260" t="s">
        <v>283</v>
      </c>
      <c r="E103" s="261" t="s">
        <v>808</v>
      </c>
      <c r="F103" s="262" t="s">
        <v>809</v>
      </c>
      <c r="G103" s="263" t="s">
        <v>466</v>
      </c>
      <c r="H103" s="264">
        <v>11</v>
      </c>
      <c r="I103" s="265"/>
      <c r="J103" s="266">
        <f>ROUND(I103*H103,2)</f>
        <v>0</v>
      </c>
      <c r="K103" s="262" t="s">
        <v>32</v>
      </c>
      <c r="L103" s="267"/>
      <c r="M103" s="268" t="s">
        <v>32</v>
      </c>
      <c r="N103" s="269" t="s">
        <v>49</v>
      </c>
      <c r="O103" s="88"/>
      <c r="P103" s="218">
        <f>O103*H103</f>
        <v>0</v>
      </c>
      <c r="Q103" s="218">
        <v>0.0063099999999999996</v>
      </c>
      <c r="R103" s="218">
        <f>Q103*H103</f>
        <v>0.069409999999999999</v>
      </c>
      <c r="S103" s="218">
        <v>0</v>
      </c>
      <c r="T103" s="219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0" t="s">
        <v>802</v>
      </c>
      <c r="AT103" s="220" t="s">
        <v>283</v>
      </c>
      <c r="AU103" s="220" t="s">
        <v>88</v>
      </c>
      <c r="AY103" s="20" t="s">
        <v>152</v>
      </c>
      <c r="BE103" s="221">
        <f>IF(N103="základní",J103,0)</f>
        <v>0</v>
      </c>
      <c r="BF103" s="221">
        <f>IF(N103="snížená",J103,0)</f>
        <v>0</v>
      </c>
      <c r="BG103" s="221">
        <f>IF(N103="zákl. přenesená",J103,0)</f>
        <v>0</v>
      </c>
      <c r="BH103" s="221">
        <f>IF(N103="sníž. přenesená",J103,0)</f>
        <v>0</v>
      </c>
      <c r="BI103" s="221">
        <f>IF(N103="nulová",J103,0)</f>
        <v>0</v>
      </c>
      <c r="BJ103" s="20" t="s">
        <v>86</v>
      </c>
      <c r="BK103" s="221">
        <f>ROUND(I103*H103,2)</f>
        <v>0</v>
      </c>
      <c r="BL103" s="20" t="s">
        <v>802</v>
      </c>
      <c r="BM103" s="220" t="s">
        <v>810</v>
      </c>
    </row>
    <row r="104" s="2" customFormat="1">
      <c r="A104" s="42"/>
      <c r="B104" s="43"/>
      <c r="C104" s="44"/>
      <c r="D104" s="229" t="s">
        <v>461</v>
      </c>
      <c r="E104" s="44"/>
      <c r="F104" s="270" t="s">
        <v>811</v>
      </c>
      <c r="G104" s="44"/>
      <c r="H104" s="44"/>
      <c r="I104" s="224"/>
      <c r="J104" s="44"/>
      <c r="K104" s="44"/>
      <c r="L104" s="48"/>
      <c r="M104" s="225"/>
      <c r="N104" s="226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461</v>
      </c>
      <c r="AU104" s="20" t="s">
        <v>88</v>
      </c>
    </row>
    <row r="105" s="2" customFormat="1" ht="24.15" customHeight="1">
      <c r="A105" s="42"/>
      <c r="B105" s="43"/>
      <c r="C105" s="209" t="s">
        <v>197</v>
      </c>
      <c r="D105" s="209" t="s">
        <v>154</v>
      </c>
      <c r="E105" s="210" t="s">
        <v>812</v>
      </c>
      <c r="F105" s="211" t="s">
        <v>813</v>
      </c>
      <c r="G105" s="212" t="s">
        <v>466</v>
      </c>
      <c r="H105" s="213">
        <v>11</v>
      </c>
      <c r="I105" s="214"/>
      <c r="J105" s="215">
        <f>ROUND(I105*H105,2)</f>
        <v>0</v>
      </c>
      <c r="K105" s="211" t="s">
        <v>157</v>
      </c>
      <c r="L105" s="48"/>
      <c r="M105" s="216" t="s">
        <v>32</v>
      </c>
      <c r="N105" s="217" t="s">
        <v>49</v>
      </c>
      <c r="O105" s="88"/>
      <c r="P105" s="218">
        <f>O105*H105</f>
        <v>0</v>
      </c>
      <c r="Q105" s="218">
        <v>0</v>
      </c>
      <c r="R105" s="218">
        <f>Q105*H105</f>
        <v>0</v>
      </c>
      <c r="S105" s="218">
        <v>0</v>
      </c>
      <c r="T105" s="219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0" t="s">
        <v>440</v>
      </c>
      <c r="AT105" s="220" t="s">
        <v>154</v>
      </c>
      <c r="AU105" s="220" t="s">
        <v>88</v>
      </c>
      <c r="AY105" s="20" t="s">
        <v>152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20" t="s">
        <v>86</v>
      </c>
      <c r="BK105" s="221">
        <f>ROUND(I105*H105,2)</f>
        <v>0</v>
      </c>
      <c r="BL105" s="20" t="s">
        <v>440</v>
      </c>
      <c r="BM105" s="220" t="s">
        <v>814</v>
      </c>
    </row>
    <row r="106" s="2" customFormat="1">
      <c r="A106" s="42"/>
      <c r="B106" s="43"/>
      <c r="C106" s="44"/>
      <c r="D106" s="222" t="s">
        <v>160</v>
      </c>
      <c r="E106" s="44"/>
      <c r="F106" s="223" t="s">
        <v>815</v>
      </c>
      <c r="G106" s="44"/>
      <c r="H106" s="44"/>
      <c r="I106" s="224"/>
      <c r="J106" s="44"/>
      <c r="K106" s="44"/>
      <c r="L106" s="48"/>
      <c r="M106" s="225"/>
      <c r="N106" s="226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160</v>
      </c>
      <c r="AU106" s="20" t="s">
        <v>88</v>
      </c>
    </row>
    <row r="107" s="2" customFormat="1" ht="16.5" customHeight="1">
      <c r="A107" s="42"/>
      <c r="B107" s="43"/>
      <c r="C107" s="260" t="s">
        <v>204</v>
      </c>
      <c r="D107" s="260" t="s">
        <v>283</v>
      </c>
      <c r="E107" s="261" t="s">
        <v>816</v>
      </c>
      <c r="F107" s="262" t="s">
        <v>817</v>
      </c>
      <c r="G107" s="263" t="s">
        <v>466</v>
      </c>
      <c r="H107" s="264">
        <v>11</v>
      </c>
      <c r="I107" s="265"/>
      <c r="J107" s="266">
        <f>ROUND(I107*H107,2)</f>
        <v>0</v>
      </c>
      <c r="K107" s="262" t="s">
        <v>32</v>
      </c>
      <c r="L107" s="267"/>
      <c r="M107" s="268" t="s">
        <v>32</v>
      </c>
      <c r="N107" s="269" t="s">
        <v>49</v>
      </c>
      <c r="O107" s="88"/>
      <c r="P107" s="218">
        <f>O107*H107</f>
        <v>0</v>
      </c>
      <c r="Q107" s="218">
        <v>0.11500000000000001</v>
      </c>
      <c r="R107" s="218">
        <f>Q107*H107</f>
        <v>1.2650000000000001</v>
      </c>
      <c r="S107" s="218">
        <v>0</v>
      </c>
      <c r="T107" s="219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0" t="s">
        <v>818</v>
      </c>
      <c r="AT107" s="220" t="s">
        <v>283</v>
      </c>
      <c r="AU107" s="220" t="s">
        <v>88</v>
      </c>
      <c r="AY107" s="20" t="s">
        <v>152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20" t="s">
        <v>86</v>
      </c>
      <c r="BK107" s="221">
        <f>ROUND(I107*H107,2)</f>
        <v>0</v>
      </c>
      <c r="BL107" s="20" t="s">
        <v>440</v>
      </c>
      <c r="BM107" s="220" t="s">
        <v>819</v>
      </c>
    </row>
    <row r="108" s="2" customFormat="1" ht="24.15" customHeight="1">
      <c r="A108" s="42"/>
      <c r="B108" s="43"/>
      <c r="C108" s="209" t="s">
        <v>210</v>
      </c>
      <c r="D108" s="209" t="s">
        <v>154</v>
      </c>
      <c r="E108" s="210" t="s">
        <v>820</v>
      </c>
      <c r="F108" s="211" t="s">
        <v>821</v>
      </c>
      <c r="G108" s="212" t="s">
        <v>466</v>
      </c>
      <c r="H108" s="213">
        <v>11</v>
      </c>
      <c r="I108" s="214"/>
      <c r="J108" s="215">
        <f>ROUND(I108*H108,2)</f>
        <v>0</v>
      </c>
      <c r="K108" s="211" t="s">
        <v>157</v>
      </c>
      <c r="L108" s="48"/>
      <c r="M108" s="216" t="s">
        <v>32</v>
      </c>
      <c r="N108" s="217" t="s">
        <v>49</v>
      </c>
      <c r="O108" s="88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0" t="s">
        <v>440</v>
      </c>
      <c r="AT108" s="220" t="s">
        <v>154</v>
      </c>
      <c r="AU108" s="220" t="s">
        <v>88</v>
      </c>
      <c r="AY108" s="20" t="s">
        <v>152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440</v>
      </c>
      <c r="BM108" s="220" t="s">
        <v>822</v>
      </c>
    </row>
    <row r="109" s="2" customFormat="1">
      <c r="A109" s="42"/>
      <c r="B109" s="43"/>
      <c r="C109" s="44"/>
      <c r="D109" s="222" t="s">
        <v>160</v>
      </c>
      <c r="E109" s="44"/>
      <c r="F109" s="223" t="s">
        <v>823</v>
      </c>
      <c r="G109" s="44"/>
      <c r="H109" s="44"/>
      <c r="I109" s="224"/>
      <c r="J109" s="44"/>
      <c r="K109" s="44"/>
      <c r="L109" s="48"/>
      <c r="M109" s="225"/>
      <c r="N109" s="226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160</v>
      </c>
      <c r="AU109" s="20" t="s">
        <v>88</v>
      </c>
    </row>
    <row r="110" s="2" customFormat="1" ht="24.15" customHeight="1">
      <c r="A110" s="42"/>
      <c r="B110" s="43"/>
      <c r="C110" s="260" t="s">
        <v>215</v>
      </c>
      <c r="D110" s="260" t="s">
        <v>283</v>
      </c>
      <c r="E110" s="261" t="s">
        <v>824</v>
      </c>
      <c r="F110" s="262" t="s">
        <v>825</v>
      </c>
      <c r="G110" s="263" t="s">
        <v>466</v>
      </c>
      <c r="H110" s="264">
        <v>11</v>
      </c>
      <c r="I110" s="265"/>
      <c r="J110" s="266">
        <f>ROUND(I110*H110,2)</f>
        <v>0</v>
      </c>
      <c r="K110" s="262" t="s">
        <v>157</v>
      </c>
      <c r="L110" s="267"/>
      <c r="M110" s="268" t="s">
        <v>32</v>
      </c>
      <c r="N110" s="269" t="s">
        <v>49</v>
      </c>
      <c r="O110" s="88"/>
      <c r="P110" s="218">
        <f>O110*H110</f>
        <v>0</v>
      </c>
      <c r="Q110" s="218">
        <v>0.0080000000000000002</v>
      </c>
      <c r="R110" s="218">
        <f>Q110*H110</f>
        <v>0.087999999999999995</v>
      </c>
      <c r="S110" s="218">
        <v>0</v>
      </c>
      <c r="T110" s="219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0" t="s">
        <v>802</v>
      </c>
      <c r="AT110" s="220" t="s">
        <v>283</v>
      </c>
      <c r="AU110" s="220" t="s">
        <v>88</v>
      </c>
      <c r="AY110" s="20" t="s">
        <v>152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20" t="s">
        <v>86</v>
      </c>
      <c r="BK110" s="221">
        <f>ROUND(I110*H110,2)</f>
        <v>0</v>
      </c>
      <c r="BL110" s="20" t="s">
        <v>802</v>
      </c>
      <c r="BM110" s="220" t="s">
        <v>826</v>
      </c>
    </row>
    <row r="111" s="2" customFormat="1" ht="16.5" customHeight="1">
      <c r="A111" s="42"/>
      <c r="B111" s="43"/>
      <c r="C111" s="209" t="s">
        <v>8</v>
      </c>
      <c r="D111" s="209" t="s">
        <v>154</v>
      </c>
      <c r="E111" s="210" t="s">
        <v>827</v>
      </c>
      <c r="F111" s="211" t="s">
        <v>828</v>
      </c>
      <c r="G111" s="212" t="s">
        <v>466</v>
      </c>
      <c r="H111" s="213">
        <v>11</v>
      </c>
      <c r="I111" s="214"/>
      <c r="J111" s="215">
        <f>ROUND(I111*H111,2)</f>
        <v>0</v>
      </c>
      <c r="K111" s="211" t="s">
        <v>157</v>
      </c>
      <c r="L111" s="48"/>
      <c r="M111" s="216" t="s">
        <v>32</v>
      </c>
      <c r="N111" s="217" t="s">
        <v>49</v>
      </c>
      <c r="O111" s="88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0" t="s">
        <v>440</v>
      </c>
      <c r="AT111" s="220" t="s">
        <v>154</v>
      </c>
      <c r="AU111" s="220" t="s">
        <v>88</v>
      </c>
      <c r="AY111" s="20" t="s">
        <v>152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440</v>
      </c>
      <c r="BM111" s="220" t="s">
        <v>829</v>
      </c>
    </row>
    <row r="112" s="2" customFormat="1">
      <c r="A112" s="42"/>
      <c r="B112" s="43"/>
      <c r="C112" s="44"/>
      <c r="D112" s="222" t="s">
        <v>160</v>
      </c>
      <c r="E112" s="44"/>
      <c r="F112" s="223" t="s">
        <v>830</v>
      </c>
      <c r="G112" s="44"/>
      <c r="H112" s="44"/>
      <c r="I112" s="224"/>
      <c r="J112" s="44"/>
      <c r="K112" s="44"/>
      <c r="L112" s="48"/>
      <c r="M112" s="225"/>
      <c r="N112" s="226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160</v>
      </c>
      <c r="AU112" s="20" t="s">
        <v>88</v>
      </c>
    </row>
    <row r="113" s="2" customFormat="1" ht="16.5" customHeight="1">
      <c r="A113" s="42"/>
      <c r="B113" s="43"/>
      <c r="C113" s="260" t="s">
        <v>229</v>
      </c>
      <c r="D113" s="260" t="s">
        <v>283</v>
      </c>
      <c r="E113" s="261" t="s">
        <v>831</v>
      </c>
      <c r="F113" s="262" t="s">
        <v>832</v>
      </c>
      <c r="G113" s="263" t="s">
        <v>466</v>
      </c>
      <c r="H113" s="264">
        <v>11</v>
      </c>
      <c r="I113" s="265"/>
      <c r="J113" s="266">
        <f>ROUND(I113*H113,2)</f>
        <v>0</v>
      </c>
      <c r="K113" s="262" t="s">
        <v>157</v>
      </c>
      <c r="L113" s="267"/>
      <c r="M113" s="268" t="s">
        <v>32</v>
      </c>
      <c r="N113" s="269" t="s">
        <v>49</v>
      </c>
      <c r="O113" s="88"/>
      <c r="P113" s="218">
        <f>O113*H113</f>
        <v>0</v>
      </c>
      <c r="Q113" s="218">
        <v>0.00020000000000000001</v>
      </c>
      <c r="R113" s="218">
        <f>Q113*H113</f>
        <v>0.0022000000000000001</v>
      </c>
      <c r="S113" s="218">
        <v>0</v>
      </c>
      <c r="T113" s="219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0" t="s">
        <v>802</v>
      </c>
      <c r="AT113" s="220" t="s">
        <v>283</v>
      </c>
      <c r="AU113" s="220" t="s">
        <v>88</v>
      </c>
      <c r="AY113" s="20" t="s">
        <v>152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20" t="s">
        <v>86</v>
      </c>
      <c r="BK113" s="221">
        <f>ROUND(I113*H113,2)</f>
        <v>0</v>
      </c>
      <c r="BL113" s="20" t="s">
        <v>802</v>
      </c>
      <c r="BM113" s="220" t="s">
        <v>833</v>
      </c>
    </row>
    <row r="114" s="2" customFormat="1" ht="49.05" customHeight="1">
      <c r="A114" s="42"/>
      <c r="B114" s="43"/>
      <c r="C114" s="209" t="s">
        <v>234</v>
      </c>
      <c r="D114" s="209" t="s">
        <v>154</v>
      </c>
      <c r="E114" s="210" t="s">
        <v>834</v>
      </c>
      <c r="F114" s="211" t="s">
        <v>835</v>
      </c>
      <c r="G114" s="212" t="s">
        <v>218</v>
      </c>
      <c r="H114" s="213">
        <v>182</v>
      </c>
      <c r="I114" s="214"/>
      <c r="J114" s="215">
        <f>ROUND(I114*H114,2)</f>
        <v>0</v>
      </c>
      <c r="K114" s="211" t="s">
        <v>157</v>
      </c>
      <c r="L114" s="48"/>
      <c r="M114" s="216" t="s">
        <v>32</v>
      </c>
      <c r="N114" s="217" t="s">
        <v>49</v>
      </c>
      <c r="O114" s="88"/>
      <c r="P114" s="218">
        <f>O114*H114</f>
        <v>0</v>
      </c>
      <c r="Q114" s="218">
        <v>0</v>
      </c>
      <c r="R114" s="218">
        <f>Q114*H114</f>
        <v>0</v>
      </c>
      <c r="S114" s="218">
        <v>0</v>
      </c>
      <c r="T114" s="219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0" t="s">
        <v>440</v>
      </c>
      <c r="AT114" s="220" t="s">
        <v>154</v>
      </c>
      <c r="AU114" s="220" t="s">
        <v>88</v>
      </c>
      <c r="AY114" s="20" t="s">
        <v>152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86</v>
      </c>
      <c r="BK114" s="221">
        <f>ROUND(I114*H114,2)</f>
        <v>0</v>
      </c>
      <c r="BL114" s="20" t="s">
        <v>440</v>
      </c>
      <c r="BM114" s="220" t="s">
        <v>836</v>
      </c>
    </row>
    <row r="115" s="2" customFormat="1">
      <c r="A115" s="42"/>
      <c r="B115" s="43"/>
      <c r="C115" s="44"/>
      <c r="D115" s="222" t="s">
        <v>160</v>
      </c>
      <c r="E115" s="44"/>
      <c r="F115" s="223" t="s">
        <v>837</v>
      </c>
      <c r="G115" s="44"/>
      <c r="H115" s="44"/>
      <c r="I115" s="224"/>
      <c r="J115" s="44"/>
      <c r="K115" s="44"/>
      <c r="L115" s="48"/>
      <c r="M115" s="225"/>
      <c r="N115" s="226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160</v>
      </c>
      <c r="AU115" s="20" t="s">
        <v>88</v>
      </c>
    </row>
    <row r="116" s="13" customFormat="1">
      <c r="A116" s="13"/>
      <c r="B116" s="227"/>
      <c r="C116" s="228"/>
      <c r="D116" s="229" t="s">
        <v>166</v>
      </c>
      <c r="E116" s="230" t="s">
        <v>32</v>
      </c>
      <c r="F116" s="231" t="s">
        <v>838</v>
      </c>
      <c r="G116" s="228"/>
      <c r="H116" s="232">
        <v>20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166</v>
      </c>
      <c r="AU116" s="238" t="s">
        <v>88</v>
      </c>
      <c r="AV116" s="13" t="s">
        <v>88</v>
      </c>
      <c r="AW116" s="13" t="s">
        <v>39</v>
      </c>
      <c r="AX116" s="13" t="s">
        <v>78</v>
      </c>
      <c r="AY116" s="238" t="s">
        <v>152</v>
      </c>
    </row>
    <row r="117" s="13" customFormat="1">
      <c r="A117" s="13"/>
      <c r="B117" s="227"/>
      <c r="C117" s="228"/>
      <c r="D117" s="229" t="s">
        <v>166</v>
      </c>
      <c r="E117" s="230" t="s">
        <v>32</v>
      </c>
      <c r="F117" s="231" t="s">
        <v>839</v>
      </c>
      <c r="G117" s="228"/>
      <c r="H117" s="232">
        <v>162</v>
      </c>
      <c r="I117" s="233"/>
      <c r="J117" s="228"/>
      <c r="K117" s="228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166</v>
      </c>
      <c r="AU117" s="238" t="s">
        <v>88</v>
      </c>
      <c r="AV117" s="13" t="s">
        <v>88</v>
      </c>
      <c r="AW117" s="13" t="s">
        <v>39</v>
      </c>
      <c r="AX117" s="13" t="s">
        <v>78</v>
      </c>
      <c r="AY117" s="238" t="s">
        <v>152</v>
      </c>
    </row>
    <row r="118" s="15" customFormat="1">
      <c r="A118" s="15"/>
      <c r="B118" s="249"/>
      <c r="C118" s="250"/>
      <c r="D118" s="229" t="s">
        <v>166</v>
      </c>
      <c r="E118" s="251" t="s">
        <v>32</v>
      </c>
      <c r="F118" s="252" t="s">
        <v>178</v>
      </c>
      <c r="G118" s="250"/>
      <c r="H118" s="253">
        <v>182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166</v>
      </c>
      <c r="AU118" s="259" t="s">
        <v>88</v>
      </c>
      <c r="AV118" s="15" t="s">
        <v>158</v>
      </c>
      <c r="AW118" s="15" t="s">
        <v>39</v>
      </c>
      <c r="AX118" s="15" t="s">
        <v>86</v>
      </c>
      <c r="AY118" s="259" t="s">
        <v>152</v>
      </c>
    </row>
    <row r="119" s="2" customFormat="1" ht="16.5" customHeight="1">
      <c r="A119" s="42"/>
      <c r="B119" s="43"/>
      <c r="C119" s="260" t="s">
        <v>241</v>
      </c>
      <c r="D119" s="260" t="s">
        <v>283</v>
      </c>
      <c r="E119" s="261" t="s">
        <v>840</v>
      </c>
      <c r="F119" s="262" t="s">
        <v>841</v>
      </c>
      <c r="G119" s="263" t="s">
        <v>842</v>
      </c>
      <c r="H119" s="264">
        <v>191.09999999999999</v>
      </c>
      <c r="I119" s="265"/>
      <c r="J119" s="266">
        <f>ROUND(I119*H119,2)</f>
        <v>0</v>
      </c>
      <c r="K119" s="262" t="s">
        <v>157</v>
      </c>
      <c r="L119" s="267"/>
      <c r="M119" s="268" t="s">
        <v>32</v>
      </c>
      <c r="N119" s="269" t="s">
        <v>49</v>
      </c>
      <c r="O119" s="88"/>
      <c r="P119" s="218">
        <f>O119*H119</f>
        <v>0</v>
      </c>
      <c r="Q119" s="218">
        <v>0.001</v>
      </c>
      <c r="R119" s="218">
        <f>Q119*H119</f>
        <v>0.19109999999999999</v>
      </c>
      <c r="S119" s="218">
        <v>0</v>
      </c>
      <c r="T119" s="219">
        <f>S119*H119</f>
        <v>0</v>
      </c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R119" s="220" t="s">
        <v>802</v>
      </c>
      <c r="AT119" s="220" t="s">
        <v>283</v>
      </c>
      <c r="AU119" s="220" t="s">
        <v>88</v>
      </c>
      <c r="AY119" s="20" t="s">
        <v>152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20" t="s">
        <v>86</v>
      </c>
      <c r="BK119" s="221">
        <f>ROUND(I119*H119,2)</f>
        <v>0</v>
      </c>
      <c r="BL119" s="20" t="s">
        <v>802</v>
      </c>
      <c r="BM119" s="220" t="s">
        <v>843</v>
      </c>
    </row>
    <row r="120" s="13" customFormat="1">
      <c r="A120" s="13"/>
      <c r="B120" s="227"/>
      <c r="C120" s="228"/>
      <c r="D120" s="229" t="s">
        <v>166</v>
      </c>
      <c r="E120" s="228"/>
      <c r="F120" s="231" t="s">
        <v>844</v>
      </c>
      <c r="G120" s="228"/>
      <c r="H120" s="232">
        <v>191.09999999999999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166</v>
      </c>
      <c r="AU120" s="238" t="s">
        <v>88</v>
      </c>
      <c r="AV120" s="13" t="s">
        <v>88</v>
      </c>
      <c r="AW120" s="13" t="s">
        <v>4</v>
      </c>
      <c r="AX120" s="13" t="s">
        <v>86</v>
      </c>
      <c r="AY120" s="238" t="s">
        <v>152</v>
      </c>
    </row>
    <row r="121" s="2" customFormat="1" ht="49.05" customHeight="1">
      <c r="A121" s="42"/>
      <c r="B121" s="43"/>
      <c r="C121" s="209" t="s">
        <v>119</v>
      </c>
      <c r="D121" s="209" t="s">
        <v>154</v>
      </c>
      <c r="E121" s="210" t="s">
        <v>845</v>
      </c>
      <c r="F121" s="211" t="s">
        <v>846</v>
      </c>
      <c r="G121" s="212" t="s">
        <v>466</v>
      </c>
      <c r="H121" s="213">
        <v>1</v>
      </c>
      <c r="I121" s="214"/>
      <c r="J121" s="215">
        <f>ROUND(I121*H121,2)</f>
        <v>0</v>
      </c>
      <c r="K121" s="211" t="s">
        <v>157</v>
      </c>
      <c r="L121" s="48"/>
      <c r="M121" s="216" t="s">
        <v>32</v>
      </c>
      <c r="N121" s="217" t="s">
        <v>49</v>
      </c>
      <c r="O121" s="88"/>
      <c r="P121" s="218">
        <f>O121*H121</f>
        <v>0</v>
      </c>
      <c r="Q121" s="218">
        <v>0</v>
      </c>
      <c r="R121" s="218">
        <f>Q121*H121</f>
        <v>0</v>
      </c>
      <c r="S121" s="218">
        <v>0</v>
      </c>
      <c r="T121" s="219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0" t="s">
        <v>440</v>
      </c>
      <c r="AT121" s="220" t="s">
        <v>154</v>
      </c>
      <c r="AU121" s="220" t="s">
        <v>88</v>
      </c>
      <c r="AY121" s="20" t="s">
        <v>152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86</v>
      </c>
      <c r="BK121" s="221">
        <f>ROUND(I121*H121,2)</f>
        <v>0</v>
      </c>
      <c r="BL121" s="20" t="s">
        <v>440</v>
      </c>
      <c r="BM121" s="220" t="s">
        <v>847</v>
      </c>
    </row>
    <row r="122" s="2" customFormat="1">
      <c r="A122" s="42"/>
      <c r="B122" s="43"/>
      <c r="C122" s="44"/>
      <c r="D122" s="222" t="s">
        <v>160</v>
      </c>
      <c r="E122" s="44"/>
      <c r="F122" s="223" t="s">
        <v>848</v>
      </c>
      <c r="G122" s="44"/>
      <c r="H122" s="44"/>
      <c r="I122" s="224"/>
      <c r="J122" s="44"/>
      <c r="K122" s="44"/>
      <c r="L122" s="48"/>
      <c r="M122" s="225"/>
      <c r="N122" s="226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160</v>
      </c>
      <c r="AU122" s="20" t="s">
        <v>88</v>
      </c>
    </row>
    <row r="123" s="2" customFormat="1" ht="49.05" customHeight="1">
      <c r="A123" s="42"/>
      <c r="B123" s="43"/>
      <c r="C123" s="209" t="s">
        <v>255</v>
      </c>
      <c r="D123" s="209" t="s">
        <v>154</v>
      </c>
      <c r="E123" s="210" t="s">
        <v>849</v>
      </c>
      <c r="F123" s="211" t="s">
        <v>850</v>
      </c>
      <c r="G123" s="212" t="s">
        <v>218</v>
      </c>
      <c r="H123" s="213">
        <v>297.75</v>
      </c>
      <c r="I123" s="214"/>
      <c r="J123" s="215">
        <f>ROUND(I123*H123,2)</f>
        <v>0</v>
      </c>
      <c r="K123" s="211" t="s">
        <v>157</v>
      </c>
      <c r="L123" s="48"/>
      <c r="M123" s="216" t="s">
        <v>32</v>
      </c>
      <c r="N123" s="217" t="s">
        <v>49</v>
      </c>
      <c r="O123" s="88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0" t="s">
        <v>440</v>
      </c>
      <c r="AT123" s="220" t="s">
        <v>154</v>
      </c>
      <c r="AU123" s="220" t="s">
        <v>88</v>
      </c>
      <c r="AY123" s="20" t="s">
        <v>152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86</v>
      </c>
      <c r="BK123" s="221">
        <f>ROUND(I123*H123,2)</f>
        <v>0</v>
      </c>
      <c r="BL123" s="20" t="s">
        <v>440</v>
      </c>
      <c r="BM123" s="220" t="s">
        <v>851</v>
      </c>
    </row>
    <row r="124" s="2" customFormat="1">
      <c r="A124" s="42"/>
      <c r="B124" s="43"/>
      <c r="C124" s="44"/>
      <c r="D124" s="222" t="s">
        <v>160</v>
      </c>
      <c r="E124" s="44"/>
      <c r="F124" s="223" t="s">
        <v>852</v>
      </c>
      <c r="G124" s="44"/>
      <c r="H124" s="44"/>
      <c r="I124" s="224"/>
      <c r="J124" s="44"/>
      <c r="K124" s="44"/>
      <c r="L124" s="48"/>
      <c r="M124" s="225"/>
      <c r="N124" s="226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160</v>
      </c>
      <c r="AU124" s="20" t="s">
        <v>88</v>
      </c>
    </row>
    <row r="125" s="13" customFormat="1">
      <c r="A125" s="13"/>
      <c r="B125" s="227"/>
      <c r="C125" s="228"/>
      <c r="D125" s="229" t="s">
        <v>166</v>
      </c>
      <c r="E125" s="230" t="s">
        <v>32</v>
      </c>
      <c r="F125" s="231" t="s">
        <v>853</v>
      </c>
      <c r="G125" s="228"/>
      <c r="H125" s="232">
        <v>36.5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166</v>
      </c>
      <c r="AU125" s="238" t="s">
        <v>88</v>
      </c>
      <c r="AV125" s="13" t="s">
        <v>88</v>
      </c>
      <c r="AW125" s="13" t="s">
        <v>39</v>
      </c>
      <c r="AX125" s="13" t="s">
        <v>78</v>
      </c>
      <c r="AY125" s="238" t="s">
        <v>152</v>
      </c>
    </row>
    <row r="126" s="13" customFormat="1">
      <c r="A126" s="13"/>
      <c r="B126" s="227"/>
      <c r="C126" s="228"/>
      <c r="D126" s="229" t="s">
        <v>166</v>
      </c>
      <c r="E126" s="230" t="s">
        <v>32</v>
      </c>
      <c r="F126" s="231" t="s">
        <v>839</v>
      </c>
      <c r="G126" s="228"/>
      <c r="H126" s="232">
        <v>162</v>
      </c>
      <c r="I126" s="233"/>
      <c r="J126" s="228"/>
      <c r="K126" s="228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166</v>
      </c>
      <c r="AU126" s="238" t="s">
        <v>88</v>
      </c>
      <c r="AV126" s="13" t="s">
        <v>88</v>
      </c>
      <c r="AW126" s="13" t="s">
        <v>39</v>
      </c>
      <c r="AX126" s="13" t="s">
        <v>78</v>
      </c>
      <c r="AY126" s="238" t="s">
        <v>152</v>
      </c>
    </row>
    <row r="127" s="15" customFormat="1">
      <c r="A127" s="15"/>
      <c r="B127" s="249"/>
      <c r="C127" s="250"/>
      <c r="D127" s="229" t="s">
        <v>166</v>
      </c>
      <c r="E127" s="251" t="s">
        <v>32</v>
      </c>
      <c r="F127" s="252" t="s">
        <v>178</v>
      </c>
      <c r="G127" s="250"/>
      <c r="H127" s="253">
        <v>198.5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9" t="s">
        <v>166</v>
      </c>
      <c r="AU127" s="259" t="s">
        <v>88</v>
      </c>
      <c r="AV127" s="15" t="s">
        <v>158</v>
      </c>
      <c r="AW127" s="15" t="s">
        <v>39</v>
      </c>
      <c r="AX127" s="15" t="s">
        <v>86</v>
      </c>
      <c r="AY127" s="259" t="s">
        <v>152</v>
      </c>
    </row>
    <row r="128" s="13" customFormat="1">
      <c r="A128" s="13"/>
      <c r="B128" s="227"/>
      <c r="C128" s="228"/>
      <c r="D128" s="229" t="s">
        <v>166</v>
      </c>
      <c r="E128" s="228"/>
      <c r="F128" s="231" t="s">
        <v>854</v>
      </c>
      <c r="G128" s="228"/>
      <c r="H128" s="232">
        <v>297.75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166</v>
      </c>
      <c r="AU128" s="238" t="s">
        <v>88</v>
      </c>
      <c r="AV128" s="13" t="s">
        <v>88</v>
      </c>
      <c r="AW128" s="13" t="s">
        <v>4</v>
      </c>
      <c r="AX128" s="13" t="s">
        <v>86</v>
      </c>
      <c r="AY128" s="238" t="s">
        <v>152</v>
      </c>
    </row>
    <row r="129" s="2" customFormat="1" ht="24.15" customHeight="1">
      <c r="A129" s="42"/>
      <c r="B129" s="43"/>
      <c r="C129" s="260" t="s">
        <v>264</v>
      </c>
      <c r="D129" s="260" t="s">
        <v>283</v>
      </c>
      <c r="E129" s="261" t="s">
        <v>855</v>
      </c>
      <c r="F129" s="262" t="s">
        <v>856</v>
      </c>
      <c r="G129" s="263" t="s">
        <v>218</v>
      </c>
      <c r="H129" s="264">
        <v>342.41300000000001</v>
      </c>
      <c r="I129" s="265"/>
      <c r="J129" s="266">
        <f>ROUND(I129*H129,2)</f>
        <v>0</v>
      </c>
      <c r="K129" s="262" t="s">
        <v>157</v>
      </c>
      <c r="L129" s="267"/>
      <c r="M129" s="268" t="s">
        <v>32</v>
      </c>
      <c r="N129" s="269" t="s">
        <v>49</v>
      </c>
      <c r="O129" s="88"/>
      <c r="P129" s="218">
        <f>O129*H129</f>
        <v>0</v>
      </c>
      <c r="Q129" s="218">
        <v>0.00089999999999999998</v>
      </c>
      <c r="R129" s="218">
        <f>Q129*H129</f>
        <v>0.30817169999999999</v>
      </c>
      <c r="S129" s="218">
        <v>0</v>
      </c>
      <c r="T129" s="219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0" t="s">
        <v>802</v>
      </c>
      <c r="AT129" s="220" t="s">
        <v>283</v>
      </c>
      <c r="AU129" s="220" t="s">
        <v>88</v>
      </c>
      <c r="AY129" s="20" t="s">
        <v>152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86</v>
      </c>
      <c r="BK129" s="221">
        <f>ROUND(I129*H129,2)</f>
        <v>0</v>
      </c>
      <c r="BL129" s="20" t="s">
        <v>802</v>
      </c>
      <c r="BM129" s="220" t="s">
        <v>857</v>
      </c>
    </row>
    <row r="130" s="13" customFormat="1">
      <c r="A130" s="13"/>
      <c r="B130" s="227"/>
      <c r="C130" s="228"/>
      <c r="D130" s="229" t="s">
        <v>166</v>
      </c>
      <c r="E130" s="228"/>
      <c r="F130" s="231" t="s">
        <v>858</v>
      </c>
      <c r="G130" s="228"/>
      <c r="H130" s="232">
        <v>342.41300000000001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166</v>
      </c>
      <c r="AU130" s="238" t="s">
        <v>88</v>
      </c>
      <c r="AV130" s="13" t="s">
        <v>88</v>
      </c>
      <c r="AW130" s="13" t="s">
        <v>4</v>
      </c>
      <c r="AX130" s="13" t="s">
        <v>86</v>
      </c>
      <c r="AY130" s="238" t="s">
        <v>152</v>
      </c>
    </row>
    <row r="131" s="2" customFormat="1" ht="24.15" customHeight="1">
      <c r="A131" s="42"/>
      <c r="B131" s="43"/>
      <c r="C131" s="209" t="s">
        <v>270</v>
      </c>
      <c r="D131" s="209" t="s">
        <v>154</v>
      </c>
      <c r="E131" s="210" t="s">
        <v>859</v>
      </c>
      <c r="F131" s="211" t="s">
        <v>860</v>
      </c>
      <c r="G131" s="212" t="s">
        <v>466</v>
      </c>
      <c r="H131" s="213">
        <v>11</v>
      </c>
      <c r="I131" s="214"/>
      <c r="J131" s="215">
        <f>ROUND(I131*H131,2)</f>
        <v>0</v>
      </c>
      <c r="K131" s="211" t="s">
        <v>157</v>
      </c>
      <c r="L131" s="48"/>
      <c r="M131" s="216" t="s">
        <v>32</v>
      </c>
      <c r="N131" s="217" t="s">
        <v>49</v>
      </c>
      <c r="O131" s="88"/>
      <c r="P131" s="218">
        <f>O131*H131</f>
        <v>0</v>
      </c>
      <c r="Q131" s="218">
        <v>0</v>
      </c>
      <c r="R131" s="218">
        <f>Q131*H131</f>
        <v>0</v>
      </c>
      <c r="S131" s="218">
        <v>0</v>
      </c>
      <c r="T131" s="219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0" t="s">
        <v>440</v>
      </c>
      <c r="AT131" s="220" t="s">
        <v>154</v>
      </c>
      <c r="AU131" s="220" t="s">
        <v>88</v>
      </c>
      <c r="AY131" s="20" t="s">
        <v>152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20" t="s">
        <v>86</v>
      </c>
      <c r="BK131" s="221">
        <f>ROUND(I131*H131,2)</f>
        <v>0</v>
      </c>
      <c r="BL131" s="20" t="s">
        <v>440</v>
      </c>
      <c r="BM131" s="220" t="s">
        <v>861</v>
      </c>
    </row>
    <row r="132" s="2" customFormat="1">
      <c r="A132" s="42"/>
      <c r="B132" s="43"/>
      <c r="C132" s="44"/>
      <c r="D132" s="222" t="s">
        <v>160</v>
      </c>
      <c r="E132" s="44"/>
      <c r="F132" s="223" t="s">
        <v>862</v>
      </c>
      <c r="G132" s="44"/>
      <c r="H132" s="44"/>
      <c r="I132" s="224"/>
      <c r="J132" s="44"/>
      <c r="K132" s="44"/>
      <c r="L132" s="48"/>
      <c r="M132" s="225"/>
      <c r="N132" s="226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160</v>
      </c>
      <c r="AU132" s="20" t="s">
        <v>88</v>
      </c>
    </row>
    <row r="133" s="2" customFormat="1" ht="24.15" customHeight="1">
      <c r="A133" s="42"/>
      <c r="B133" s="43"/>
      <c r="C133" s="209" t="s">
        <v>277</v>
      </c>
      <c r="D133" s="209" t="s">
        <v>154</v>
      </c>
      <c r="E133" s="210" t="s">
        <v>863</v>
      </c>
      <c r="F133" s="211" t="s">
        <v>864</v>
      </c>
      <c r="G133" s="212" t="s">
        <v>466</v>
      </c>
      <c r="H133" s="213">
        <v>11</v>
      </c>
      <c r="I133" s="214"/>
      <c r="J133" s="215">
        <f>ROUND(I133*H133,2)</f>
        <v>0</v>
      </c>
      <c r="K133" s="211" t="s">
        <v>157</v>
      </c>
      <c r="L133" s="48"/>
      <c r="M133" s="216" t="s">
        <v>32</v>
      </c>
      <c r="N133" s="217" t="s">
        <v>49</v>
      </c>
      <c r="O133" s="88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0" t="s">
        <v>440</v>
      </c>
      <c r="AT133" s="220" t="s">
        <v>154</v>
      </c>
      <c r="AU133" s="220" t="s">
        <v>88</v>
      </c>
      <c r="AY133" s="20" t="s">
        <v>152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86</v>
      </c>
      <c r="BK133" s="221">
        <f>ROUND(I133*H133,2)</f>
        <v>0</v>
      </c>
      <c r="BL133" s="20" t="s">
        <v>440</v>
      </c>
      <c r="BM133" s="220" t="s">
        <v>865</v>
      </c>
    </row>
    <row r="134" s="2" customFormat="1">
      <c r="A134" s="42"/>
      <c r="B134" s="43"/>
      <c r="C134" s="44"/>
      <c r="D134" s="222" t="s">
        <v>160</v>
      </c>
      <c r="E134" s="44"/>
      <c r="F134" s="223" t="s">
        <v>866</v>
      </c>
      <c r="G134" s="44"/>
      <c r="H134" s="44"/>
      <c r="I134" s="224"/>
      <c r="J134" s="44"/>
      <c r="K134" s="44"/>
      <c r="L134" s="48"/>
      <c r="M134" s="225"/>
      <c r="N134" s="226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160</v>
      </c>
      <c r="AU134" s="20" t="s">
        <v>88</v>
      </c>
    </row>
    <row r="135" s="2" customFormat="1" ht="24.15" customHeight="1">
      <c r="A135" s="42"/>
      <c r="B135" s="43"/>
      <c r="C135" s="209" t="s">
        <v>7</v>
      </c>
      <c r="D135" s="209" t="s">
        <v>154</v>
      </c>
      <c r="E135" s="210" t="s">
        <v>867</v>
      </c>
      <c r="F135" s="211" t="s">
        <v>868</v>
      </c>
      <c r="G135" s="212" t="s">
        <v>466</v>
      </c>
      <c r="H135" s="213">
        <v>11</v>
      </c>
      <c r="I135" s="214"/>
      <c r="J135" s="215">
        <f>ROUND(I135*H135,2)</f>
        <v>0</v>
      </c>
      <c r="K135" s="211" t="s">
        <v>157</v>
      </c>
      <c r="L135" s="48"/>
      <c r="M135" s="216" t="s">
        <v>32</v>
      </c>
      <c r="N135" s="217" t="s">
        <v>49</v>
      </c>
      <c r="O135" s="88"/>
      <c r="P135" s="218">
        <f>O135*H135</f>
        <v>0</v>
      </c>
      <c r="Q135" s="218">
        <v>0</v>
      </c>
      <c r="R135" s="218">
        <f>Q135*H135</f>
        <v>0</v>
      </c>
      <c r="S135" s="218">
        <v>0</v>
      </c>
      <c r="T135" s="219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0" t="s">
        <v>440</v>
      </c>
      <c r="AT135" s="220" t="s">
        <v>154</v>
      </c>
      <c r="AU135" s="220" t="s">
        <v>88</v>
      </c>
      <c r="AY135" s="20" t="s">
        <v>152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20" t="s">
        <v>86</v>
      </c>
      <c r="BK135" s="221">
        <f>ROUND(I135*H135,2)</f>
        <v>0</v>
      </c>
      <c r="BL135" s="20" t="s">
        <v>440</v>
      </c>
      <c r="BM135" s="220" t="s">
        <v>869</v>
      </c>
    </row>
    <row r="136" s="2" customFormat="1">
      <c r="A136" s="42"/>
      <c r="B136" s="43"/>
      <c r="C136" s="44"/>
      <c r="D136" s="222" t="s">
        <v>160</v>
      </c>
      <c r="E136" s="44"/>
      <c r="F136" s="223" t="s">
        <v>870</v>
      </c>
      <c r="G136" s="44"/>
      <c r="H136" s="44"/>
      <c r="I136" s="224"/>
      <c r="J136" s="44"/>
      <c r="K136" s="44"/>
      <c r="L136" s="48"/>
      <c r="M136" s="225"/>
      <c r="N136" s="226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160</v>
      </c>
      <c r="AU136" s="20" t="s">
        <v>88</v>
      </c>
    </row>
    <row r="137" s="12" customFormat="1" ht="22.8" customHeight="1">
      <c r="A137" s="12"/>
      <c r="B137" s="193"/>
      <c r="C137" s="194"/>
      <c r="D137" s="195" t="s">
        <v>77</v>
      </c>
      <c r="E137" s="207" t="s">
        <v>755</v>
      </c>
      <c r="F137" s="207" t="s">
        <v>756</v>
      </c>
      <c r="G137" s="194"/>
      <c r="H137" s="194"/>
      <c r="I137" s="197"/>
      <c r="J137" s="208">
        <f>BK137</f>
        <v>0</v>
      </c>
      <c r="K137" s="194"/>
      <c r="L137" s="199"/>
      <c r="M137" s="200"/>
      <c r="N137" s="201"/>
      <c r="O137" s="201"/>
      <c r="P137" s="202">
        <f>SUM(P138:P174)</f>
        <v>0</v>
      </c>
      <c r="Q137" s="201"/>
      <c r="R137" s="202">
        <f>SUM(R138:R174)</f>
        <v>13.481263600000002</v>
      </c>
      <c r="S137" s="201"/>
      <c r="T137" s="203">
        <f>SUM(T138:T174)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4" t="s">
        <v>106</v>
      </c>
      <c r="AT137" s="205" t="s">
        <v>77</v>
      </c>
      <c r="AU137" s="205" t="s">
        <v>86</v>
      </c>
      <c r="AY137" s="204" t="s">
        <v>152</v>
      </c>
      <c r="BK137" s="206">
        <f>SUM(BK138:BK174)</f>
        <v>0</v>
      </c>
    </row>
    <row r="138" s="2" customFormat="1" ht="24.15" customHeight="1">
      <c r="A138" s="42"/>
      <c r="B138" s="43"/>
      <c r="C138" s="209" t="s">
        <v>288</v>
      </c>
      <c r="D138" s="209" t="s">
        <v>154</v>
      </c>
      <c r="E138" s="210" t="s">
        <v>871</v>
      </c>
      <c r="F138" s="211" t="s">
        <v>872</v>
      </c>
      <c r="G138" s="212" t="s">
        <v>873</v>
      </c>
      <c r="H138" s="213">
        <v>0.182</v>
      </c>
      <c r="I138" s="214"/>
      <c r="J138" s="215">
        <f>ROUND(I138*H138,2)</f>
        <v>0</v>
      </c>
      <c r="K138" s="211" t="s">
        <v>157</v>
      </c>
      <c r="L138" s="48"/>
      <c r="M138" s="216" t="s">
        <v>32</v>
      </c>
      <c r="N138" s="217" t="s">
        <v>49</v>
      </c>
      <c r="O138" s="88"/>
      <c r="P138" s="218">
        <f>O138*H138</f>
        <v>0</v>
      </c>
      <c r="Q138" s="218">
        <v>0.0088000000000000005</v>
      </c>
      <c r="R138" s="218">
        <f>Q138*H138</f>
        <v>0.0016016000000000001</v>
      </c>
      <c r="S138" s="218">
        <v>0</v>
      </c>
      <c r="T138" s="219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0" t="s">
        <v>440</v>
      </c>
      <c r="AT138" s="220" t="s">
        <v>154</v>
      </c>
      <c r="AU138" s="220" t="s">
        <v>88</v>
      </c>
      <c r="AY138" s="20" t="s">
        <v>152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20" t="s">
        <v>86</v>
      </c>
      <c r="BK138" s="221">
        <f>ROUND(I138*H138,2)</f>
        <v>0</v>
      </c>
      <c r="BL138" s="20" t="s">
        <v>440</v>
      </c>
      <c r="BM138" s="220" t="s">
        <v>874</v>
      </c>
    </row>
    <row r="139" s="2" customFormat="1">
      <c r="A139" s="42"/>
      <c r="B139" s="43"/>
      <c r="C139" s="44"/>
      <c r="D139" s="222" t="s">
        <v>160</v>
      </c>
      <c r="E139" s="44"/>
      <c r="F139" s="223" t="s">
        <v>875</v>
      </c>
      <c r="G139" s="44"/>
      <c r="H139" s="44"/>
      <c r="I139" s="224"/>
      <c r="J139" s="44"/>
      <c r="K139" s="44"/>
      <c r="L139" s="48"/>
      <c r="M139" s="225"/>
      <c r="N139" s="226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160</v>
      </c>
      <c r="AU139" s="20" t="s">
        <v>88</v>
      </c>
    </row>
    <row r="140" s="13" customFormat="1">
      <c r="A140" s="13"/>
      <c r="B140" s="227"/>
      <c r="C140" s="228"/>
      <c r="D140" s="229" t="s">
        <v>166</v>
      </c>
      <c r="E140" s="230" t="s">
        <v>32</v>
      </c>
      <c r="F140" s="231" t="s">
        <v>838</v>
      </c>
      <c r="G140" s="228"/>
      <c r="H140" s="232">
        <v>20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166</v>
      </c>
      <c r="AU140" s="238" t="s">
        <v>88</v>
      </c>
      <c r="AV140" s="13" t="s">
        <v>88</v>
      </c>
      <c r="AW140" s="13" t="s">
        <v>39</v>
      </c>
      <c r="AX140" s="13" t="s">
        <v>78</v>
      </c>
      <c r="AY140" s="238" t="s">
        <v>152</v>
      </c>
    </row>
    <row r="141" s="13" customFormat="1">
      <c r="A141" s="13"/>
      <c r="B141" s="227"/>
      <c r="C141" s="228"/>
      <c r="D141" s="229" t="s">
        <v>166</v>
      </c>
      <c r="E141" s="230" t="s">
        <v>32</v>
      </c>
      <c r="F141" s="231" t="s">
        <v>839</v>
      </c>
      <c r="G141" s="228"/>
      <c r="H141" s="232">
        <v>162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166</v>
      </c>
      <c r="AU141" s="238" t="s">
        <v>88</v>
      </c>
      <c r="AV141" s="13" t="s">
        <v>88</v>
      </c>
      <c r="AW141" s="13" t="s">
        <v>39</v>
      </c>
      <c r="AX141" s="13" t="s">
        <v>78</v>
      </c>
      <c r="AY141" s="238" t="s">
        <v>152</v>
      </c>
    </row>
    <row r="142" s="15" customFormat="1">
      <c r="A142" s="15"/>
      <c r="B142" s="249"/>
      <c r="C142" s="250"/>
      <c r="D142" s="229" t="s">
        <v>166</v>
      </c>
      <c r="E142" s="251" t="s">
        <v>32</v>
      </c>
      <c r="F142" s="252" t="s">
        <v>178</v>
      </c>
      <c r="G142" s="250"/>
      <c r="H142" s="253">
        <v>182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9" t="s">
        <v>166</v>
      </c>
      <c r="AU142" s="259" t="s">
        <v>88</v>
      </c>
      <c r="AV142" s="15" t="s">
        <v>158</v>
      </c>
      <c r="AW142" s="15" t="s">
        <v>39</v>
      </c>
      <c r="AX142" s="15" t="s">
        <v>86</v>
      </c>
      <c r="AY142" s="259" t="s">
        <v>152</v>
      </c>
    </row>
    <row r="143" s="13" customFormat="1">
      <c r="A143" s="13"/>
      <c r="B143" s="227"/>
      <c r="C143" s="228"/>
      <c r="D143" s="229" t="s">
        <v>166</v>
      </c>
      <c r="E143" s="228"/>
      <c r="F143" s="231" t="s">
        <v>876</v>
      </c>
      <c r="G143" s="228"/>
      <c r="H143" s="232">
        <v>0.182</v>
      </c>
      <c r="I143" s="233"/>
      <c r="J143" s="228"/>
      <c r="K143" s="228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166</v>
      </c>
      <c r="AU143" s="238" t="s">
        <v>88</v>
      </c>
      <c r="AV143" s="13" t="s">
        <v>88</v>
      </c>
      <c r="AW143" s="13" t="s">
        <v>4</v>
      </c>
      <c r="AX143" s="13" t="s">
        <v>86</v>
      </c>
      <c r="AY143" s="238" t="s">
        <v>152</v>
      </c>
    </row>
    <row r="144" s="2" customFormat="1" ht="49.05" customHeight="1">
      <c r="A144" s="42"/>
      <c r="B144" s="43"/>
      <c r="C144" s="209" t="s">
        <v>294</v>
      </c>
      <c r="D144" s="209" t="s">
        <v>154</v>
      </c>
      <c r="E144" s="210" t="s">
        <v>877</v>
      </c>
      <c r="F144" s="211" t="s">
        <v>878</v>
      </c>
      <c r="G144" s="212" t="s">
        <v>101</v>
      </c>
      <c r="H144" s="213">
        <v>3.2999999999999998</v>
      </c>
      <c r="I144" s="214"/>
      <c r="J144" s="215">
        <f>ROUND(I144*H144,2)</f>
        <v>0</v>
      </c>
      <c r="K144" s="211" t="s">
        <v>157</v>
      </c>
      <c r="L144" s="48"/>
      <c r="M144" s="216" t="s">
        <v>32</v>
      </c>
      <c r="N144" s="217" t="s">
        <v>49</v>
      </c>
      <c r="O144" s="88"/>
      <c r="P144" s="218">
        <f>O144*H144</f>
        <v>0</v>
      </c>
      <c r="Q144" s="218">
        <v>0</v>
      </c>
      <c r="R144" s="218">
        <f>Q144*H144</f>
        <v>0</v>
      </c>
      <c r="S144" s="218">
        <v>0</v>
      </c>
      <c r="T144" s="219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20" t="s">
        <v>440</v>
      </c>
      <c r="AT144" s="220" t="s">
        <v>154</v>
      </c>
      <c r="AU144" s="220" t="s">
        <v>88</v>
      </c>
      <c r="AY144" s="20" t="s">
        <v>152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20" t="s">
        <v>86</v>
      </c>
      <c r="BK144" s="221">
        <f>ROUND(I144*H144,2)</f>
        <v>0</v>
      </c>
      <c r="BL144" s="20" t="s">
        <v>440</v>
      </c>
      <c r="BM144" s="220" t="s">
        <v>879</v>
      </c>
    </row>
    <row r="145" s="2" customFormat="1">
      <c r="A145" s="42"/>
      <c r="B145" s="43"/>
      <c r="C145" s="44"/>
      <c r="D145" s="222" t="s">
        <v>160</v>
      </c>
      <c r="E145" s="44"/>
      <c r="F145" s="223" t="s">
        <v>880</v>
      </c>
      <c r="G145" s="44"/>
      <c r="H145" s="44"/>
      <c r="I145" s="224"/>
      <c r="J145" s="44"/>
      <c r="K145" s="44"/>
      <c r="L145" s="48"/>
      <c r="M145" s="225"/>
      <c r="N145" s="226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T145" s="20" t="s">
        <v>160</v>
      </c>
      <c r="AU145" s="20" t="s">
        <v>88</v>
      </c>
    </row>
    <row r="146" s="13" customFormat="1">
      <c r="A146" s="13"/>
      <c r="B146" s="227"/>
      <c r="C146" s="228"/>
      <c r="D146" s="229" t="s">
        <v>166</v>
      </c>
      <c r="E146" s="230" t="s">
        <v>32</v>
      </c>
      <c r="F146" s="231" t="s">
        <v>881</v>
      </c>
      <c r="G146" s="228"/>
      <c r="H146" s="232">
        <v>3.2999999999999998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166</v>
      </c>
      <c r="AU146" s="238" t="s">
        <v>88</v>
      </c>
      <c r="AV146" s="13" t="s">
        <v>88</v>
      </c>
      <c r="AW146" s="13" t="s">
        <v>39</v>
      </c>
      <c r="AX146" s="13" t="s">
        <v>86</v>
      </c>
      <c r="AY146" s="238" t="s">
        <v>152</v>
      </c>
    </row>
    <row r="147" s="2" customFormat="1" ht="62.7" customHeight="1">
      <c r="A147" s="42"/>
      <c r="B147" s="43"/>
      <c r="C147" s="209" t="s">
        <v>301</v>
      </c>
      <c r="D147" s="209" t="s">
        <v>154</v>
      </c>
      <c r="E147" s="210" t="s">
        <v>882</v>
      </c>
      <c r="F147" s="211" t="s">
        <v>883</v>
      </c>
      <c r="G147" s="212" t="s">
        <v>218</v>
      </c>
      <c r="H147" s="213">
        <v>182</v>
      </c>
      <c r="I147" s="214"/>
      <c r="J147" s="215">
        <f>ROUND(I147*H147,2)</f>
        <v>0</v>
      </c>
      <c r="K147" s="211" t="s">
        <v>157</v>
      </c>
      <c r="L147" s="48"/>
      <c r="M147" s="216" t="s">
        <v>32</v>
      </c>
      <c r="N147" s="217" t="s">
        <v>49</v>
      </c>
      <c r="O147" s="88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0" t="s">
        <v>440</v>
      </c>
      <c r="AT147" s="220" t="s">
        <v>154</v>
      </c>
      <c r="AU147" s="220" t="s">
        <v>88</v>
      </c>
      <c r="AY147" s="20" t="s">
        <v>152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20" t="s">
        <v>86</v>
      </c>
      <c r="BK147" s="221">
        <f>ROUND(I147*H147,2)</f>
        <v>0</v>
      </c>
      <c r="BL147" s="20" t="s">
        <v>440</v>
      </c>
      <c r="BM147" s="220" t="s">
        <v>884</v>
      </c>
    </row>
    <row r="148" s="2" customFormat="1">
      <c r="A148" s="42"/>
      <c r="B148" s="43"/>
      <c r="C148" s="44"/>
      <c r="D148" s="222" t="s">
        <v>160</v>
      </c>
      <c r="E148" s="44"/>
      <c r="F148" s="223" t="s">
        <v>885</v>
      </c>
      <c r="G148" s="44"/>
      <c r="H148" s="44"/>
      <c r="I148" s="224"/>
      <c r="J148" s="44"/>
      <c r="K148" s="44"/>
      <c r="L148" s="48"/>
      <c r="M148" s="225"/>
      <c r="N148" s="226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160</v>
      </c>
      <c r="AU148" s="20" t="s">
        <v>88</v>
      </c>
    </row>
    <row r="149" s="13" customFormat="1">
      <c r="A149" s="13"/>
      <c r="B149" s="227"/>
      <c r="C149" s="228"/>
      <c r="D149" s="229" t="s">
        <v>166</v>
      </c>
      <c r="E149" s="230" t="s">
        <v>32</v>
      </c>
      <c r="F149" s="231" t="s">
        <v>838</v>
      </c>
      <c r="G149" s="228"/>
      <c r="H149" s="232">
        <v>20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166</v>
      </c>
      <c r="AU149" s="238" t="s">
        <v>88</v>
      </c>
      <c r="AV149" s="13" t="s">
        <v>88</v>
      </c>
      <c r="AW149" s="13" t="s">
        <v>39</v>
      </c>
      <c r="AX149" s="13" t="s">
        <v>78</v>
      </c>
      <c r="AY149" s="238" t="s">
        <v>152</v>
      </c>
    </row>
    <row r="150" s="13" customFormat="1">
      <c r="A150" s="13"/>
      <c r="B150" s="227"/>
      <c r="C150" s="228"/>
      <c r="D150" s="229" t="s">
        <v>166</v>
      </c>
      <c r="E150" s="230" t="s">
        <v>32</v>
      </c>
      <c r="F150" s="231" t="s">
        <v>839</v>
      </c>
      <c r="G150" s="228"/>
      <c r="H150" s="232">
        <v>162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166</v>
      </c>
      <c r="AU150" s="238" t="s">
        <v>88</v>
      </c>
      <c r="AV150" s="13" t="s">
        <v>88</v>
      </c>
      <c r="AW150" s="13" t="s">
        <v>39</v>
      </c>
      <c r="AX150" s="13" t="s">
        <v>78</v>
      </c>
      <c r="AY150" s="238" t="s">
        <v>152</v>
      </c>
    </row>
    <row r="151" s="15" customFormat="1">
      <c r="A151" s="15"/>
      <c r="B151" s="249"/>
      <c r="C151" s="250"/>
      <c r="D151" s="229" t="s">
        <v>166</v>
      </c>
      <c r="E151" s="251" t="s">
        <v>32</v>
      </c>
      <c r="F151" s="252" t="s">
        <v>178</v>
      </c>
      <c r="G151" s="250"/>
      <c r="H151" s="253">
        <v>182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9" t="s">
        <v>166</v>
      </c>
      <c r="AU151" s="259" t="s">
        <v>88</v>
      </c>
      <c r="AV151" s="15" t="s">
        <v>158</v>
      </c>
      <c r="AW151" s="15" t="s">
        <v>39</v>
      </c>
      <c r="AX151" s="15" t="s">
        <v>86</v>
      </c>
      <c r="AY151" s="259" t="s">
        <v>152</v>
      </c>
    </row>
    <row r="152" s="2" customFormat="1" ht="44.25" customHeight="1">
      <c r="A152" s="42"/>
      <c r="B152" s="43"/>
      <c r="C152" s="209" t="s">
        <v>306</v>
      </c>
      <c r="D152" s="209" t="s">
        <v>154</v>
      </c>
      <c r="E152" s="210" t="s">
        <v>886</v>
      </c>
      <c r="F152" s="211" t="s">
        <v>887</v>
      </c>
      <c r="G152" s="212" t="s">
        <v>101</v>
      </c>
      <c r="H152" s="213">
        <v>12.4</v>
      </c>
      <c r="I152" s="214"/>
      <c r="J152" s="215">
        <f>ROUND(I152*H152,2)</f>
        <v>0</v>
      </c>
      <c r="K152" s="211" t="s">
        <v>157</v>
      </c>
      <c r="L152" s="48"/>
      <c r="M152" s="216" t="s">
        <v>32</v>
      </c>
      <c r="N152" s="217" t="s">
        <v>49</v>
      </c>
      <c r="O152" s="88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0" t="s">
        <v>440</v>
      </c>
      <c r="AT152" s="220" t="s">
        <v>154</v>
      </c>
      <c r="AU152" s="220" t="s">
        <v>88</v>
      </c>
      <c r="AY152" s="20" t="s">
        <v>152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86</v>
      </c>
      <c r="BK152" s="221">
        <f>ROUND(I152*H152,2)</f>
        <v>0</v>
      </c>
      <c r="BL152" s="20" t="s">
        <v>440</v>
      </c>
      <c r="BM152" s="220" t="s">
        <v>888</v>
      </c>
    </row>
    <row r="153" s="2" customFormat="1">
      <c r="A153" s="42"/>
      <c r="B153" s="43"/>
      <c r="C153" s="44"/>
      <c r="D153" s="222" t="s">
        <v>160</v>
      </c>
      <c r="E153" s="44"/>
      <c r="F153" s="223" t="s">
        <v>889</v>
      </c>
      <c r="G153" s="44"/>
      <c r="H153" s="44"/>
      <c r="I153" s="224"/>
      <c r="J153" s="44"/>
      <c r="K153" s="44"/>
      <c r="L153" s="48"/>
      <c r="M153" s="225"/>
      <c r="N153" s="226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160</v>
      </c>
      <c r="AU153" s="20" t="s">
        <v>88</v>
      </c>
    </row>
    <row r="154" s="14" customFormat="1">
      <c r="A154" s="14"/>
      <c r="B154" s="239"/>
      <c r="C154" s="240"/>
      <c r="D154" s="229" t="s">
        <v>166</v>
      </c>
      <c r="E154" s="241" t="s">
        <v>32</v>
      </c>
      <c r="F154" s="242" t="s">
        <v>890</v>
      </c>
      <c r="G154" s="240"/>
      <c r="H154" s="241" t="s">
        <v>32</v>
      </c>
      <c r="I154" s="243"/>
      <c r="J154" s="240"/>
      <c r="K154" s="240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166</v>
      </c>
      <c r="AU154" s="248" t="s">
        <v>88</v>
      </c>
      <c r="AV154" s="14" t="s">
        <v>86</v>
      </c>
      <c r="AW154" s="14" t="s">
        <v>39</v>
      </c>
      <c r="AX154" s="14" t="s">
        <v>78</v>
      </c>
      <c r="AY154" s="248" t="s">
        <v>152</v>
      </c>
    </row>
    <row r="155" s="13" customFormat="1">
      <c r="A155" s="13"/>
      <c r="B155" s="227"/>
      <c r="C155" s="228"/>
      <c r="D155" s="229" t="s">
        <v>166</v>
      </c>
      <c r="E155" s="230" t="s">
        <v>32</v>
      </c>
      <c r="F155" s="231" t="s">
        <v>891</v>
      </c>
      <c r="G155" s="228"/>
      <c r="H155" s="232">
        <v>3.2999999999999998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166</v>
      </c>
      <c r="AU155" s="238" t="s">
        <v>88</v>
      </c>
      <c r="AV155" s="13" t="s">
        <v>88</v>
      </c>
      <c r="AW155" s="13" t="s">
        <v>39</v>
      </c>
      <c r="AX155" s="13" t="s">
        <v>78</v>
      </c>
      <c r="AY155" s="238" t="s">
        <v>152</v>
      </c>
    </row>
    <row r="156" s="13" customFormat="1">
      <c r="A156" s="13"/>
      <c r="B156" s="227"/>
      <c r="C156" s="228"/>
      <c r="D156" s="229" t="s">
        <v>166</v>
      </c>
      <c r="E156" s="230" t="s">
        <v>32</v>
      </c>
      <c r="F156" s="231" t="s">
        <v>892</v>
      </c>
      <c r="G156" s="228"/>
      <c r="H156" s="232">
        <v>9.0999999999999996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166</v>
      </c>
      <c r="AU156" s="238" t="s">
        <v>88</v>
      </c>
      <c r="AV156" s="13" t="s">
        <v>88</v>
      </c>
      <c r="AW156" s="13" t="s">
        <v>39</v>
      </c>
      <c r="AX156" s="13" t="s">
        <v>78</v>
      </c>
      <c r="AY156" s="238" t="s">
        <v>152</v>
      </c>
    </row>
    <row r="157" s="15" customFormat="1">
      <c r="A157" s="15"/>
      <c r="B157" s="249"/>
      <c r="C157" s="250"/>
      <c r="D157" s="229" t="s">
        <v>166</v>
      </c>
      <c r="E157" s="251" t="s">
        <v>32</v>
      </c>
      <c r="F157" s="252" t="s">
        <v>178</v>
      </c>
      <c r="G157" s="250"/>
      <c r="H157" s="253">
        <v>12.4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9" t="s">
        <v>166</v>
      </c>
      <c r="AU157" s="259" t="s">
        <v>88</v>
      </c>
      <c r="AV157" s="15" t="s">
        <v>158</v>
      </c>
      <c r="AW157" s="15" t="s">
        <v>39</v>
      </c>
      <c r="AX157" s="15" t="s">
        <v>86</v>
      </c>
      <c r="AY157" s="259" t="s">
        <v>152</v>
      </c>
    </row>
    <row r="158" s="2" customFormat="1" ht="55.5" customHeight="1">
      <c r="A158" s="42"/>
      <c r="B158" s="43"/>
      <c r="C158" s="209" t="s">
        <v>311</v>
      </c>
      <c r="D158" s="209" t="s">
        <v>154</v>
      </c>
      <c r="E158" s="210" t="s">
        <v>893</v>
      </c>
      <c r="F158" s="211" t="s">
        <v>894</v>
      </c>
      <c r="G158" s="212" t="s">
        <v>101</v>
      </c>
      <c r="H158" s="213">
        <v>49.600000000000001</v>
      </c>
      <c r="I158" s="214"/>
      <c r="J158" s="215">
        <f>ROUND(I158*H158,2)</f>
        <v>0</v>
      </c>
      <c r="K158" s="211" t="s">
        <v>157</v>
      </c>
      <c r="L158" s="48"/>
      <c r="M158" s="216" t="s">
        <v>32</v>
      </c>
      <c r="N158" s="217" t="s">
        <v>49</v>
      </c>
      <c r="O158" s="88"/>
      <c r="P158" s="218">
        <f>O158*H158</f>
        <v>0</v>
      </c>
      <c r="Q158" s="218">
        <v>0</v>
      </c>
      <c r="R158" s="218">
        <f>Q158*H158</f>
        <v>0</v>
      </c>
      <c r="S158" s="218">
        <v>0</v>
      </c>
      <c r="T158" s="219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0" t="s">
        <v>440</v>
      </c>
      <c r="AT158" s="220" t="s">
        <v>154</v>
      </c>
      <c r="AU158" s="220" t="s">
        <v>88</v>
      </c>
      <c r="AY158" s="20" t="s">
        <v>152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20" t="s">
        <v>86</v>
      </c>
      <c r="BK158" s="221">
        <f>ROUND(I158*H158,2)</f>
        <v>0</v>
      </c>
      <c r="BL158" s="20" t="s">
        <v>440</v>
      </c>
      <c r="BM158" s="220" t="s">
        <v>895</v>
      </c>
    </row>
    <row r="159" s="2" customFormat="1">
      <c r="A159" s="42"/>
      <c r="B159" s="43"/>
      <c r="C159" s="44"/>
      <c r="D159" s="222" t="s">
        <v>160</v>
      </c>
      <c r="E159" s="44"/>
      <c r="F159" s="223" t="s">
        <v>896</v>
      </c>
      <c r="G159" s="44"/>
      <c r="H159" s="44"/>
      <c r="I159" s="224"/>
      <c r="J159" s="44"/>
      <c r="K159" s="44"/>
      <c r="L159" s="48"/>
      <c r="M159" s="225"/>
      <c r="N159" s="226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160</v>
      </c>
      <c r="AU159" s="20" t="s">
        <v>88</v>
      </c>
    </row>
    <row r="160" s="13" customFormat="1">
      <c r="A160" s="13"/>
      <c r="B160" s="227"/>
      <c r="C160" s="228"/>
      <c r="D160" s="229" t="s">
        <v>166</v>
      </c>
      <c r="E160" s="228"/>
      <c r="F160" s="231" t="s">
        <v>897</v>
      </c>
      <c r="G160" s="228"/>
      <c r="H160" s="232">
        <v>49.600000000000001</v>
      </c>
      <c r="I160" s="233"/>
      <c r="J160" s="228"/>
      <c r="K160" s="228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166</v>
      </c>
      <c r="AU160" s="238" t="s">
        <v>88</v>
      </c>
      <c r="AV160" s="13" t="s">
        <v>88</v>
      </c>
      <c r="AW160" s="13" t="s">
        <v>4</v>
      </c>
      <c r="AX160" s="13" t="s">
        <v>86</v>
      </c>
      <c r="AY160" s="238" t="s">
        <v>152</v>
      </c>
    </row>
    <row r="161" s="2" customFormat="1" ht="37.8" customHeight="1">
      <c r="A161" s="42"/>
      <c r="B161" s="43"/>
      <c r="C161" s="209" t="s">
        <v>318</v>
      </c>
      <c r="D161" s="209" t="s">
        <v>154</v>
      </c>
      <c r="E161" s="210" t="s">
        <v>898</v>
      </c>
      <c r="F161" s="211" t="s">
        <v>899</v>
      </c>
      <c r="G161" s="212" t="s">
        <v>273</v>
      </c>
      <c r="H161" s="213">
        <v>22.32</v>
      </c>
      <c r="I161" s="214"/>
      <c r="J161" s="215">
        <f>ROUND(I161*H161,2)</f>
        <v>0</v>
      </c>
      <c r="K161" s="211" t="s">
        <v>157</v>
      </c>
      <c r="L161" s="48"/>
      <c r="M161" s="216" t="s">
        <v>32</v>
      </c>
      <c r="N161" s="217" t="s">
        <v>49</v>
      </c>
      <c r="O161" s="88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0" t="s">
        <v>440</v>
      </c>
      <c r="AT161" s="220" t="s">
        <v>154</v>
      </c>
      <c r="AU161" s="220" t="s">
        <v>88</v>
      </c>
      <c r="AY161" s="20" t="s">
        <v>152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86</v>
      </c>
      <c r="BK161" s="221">
        <f>ROUND(I161*H161,2)</f>
        <v>0</v>
      </c>
      <c r="BL161" s="20" t="s">
        <v>440</v>
      </c>
      <c r="BM161" s="220" t="s">
        <v>900</v>
      </c>
    </row>
    <row r="162" s="2" customFormat="1">
      <c r="A162" s="42"/>
      <c r="B162" s="43"/>
      <c r="C162" s="44"/>
      <c r="D162" s="222" t="s">
        <v>160</v>
      </c>
      <c r="E162" s="44"/>
      <c r="F162" s="223" t="s">
        <v>901</v>
      </c>
      <c r="G162" s="44"/>
      <c r="H162" s="44"/>
      <c r="I162" s="224"/>
      <c r="J162" s="44"/>
      <c r="K162" s="44"/>
      <c r="L162" s="48"/>
      <c r="M162" s="225"/>
      <c r="N162" s="226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0" t="s">
        <v>160</v>
      </c>
      <c r="AU162" s="20" t="s">
        <v>88</v>
      </c>
    </row>
    <row r="163" s="13" customFormat="1">
      <c r="A163" s="13"/>
      <c r="B163" s="227"/>
      <c r="C163" s="228"/>
      <c r="D163" s="229" t="s">
        <v>166</v>
      </c>
      <c r="E163" s="228"/>
      <c r="F163" s="231" t="s">
        <v>902</v>
      </c>
      <c r="G163" s="228"/>
      <c r="H163" s="232">
        <v>22.32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166</v>
      </c>
      <c r="AU163" s="238" t="s">
        <v>88</v>
      </c>
      <c r="AV163" s="13" t="s">
        <v>88</v>
      </c>
      <c r="AW163" s="13" t="s">
        <v>4</v>
      </c>
      <c r="AX163" s="13" t="s">
        <v>86</v>
      </c>
      <c r="AY163" s="238" t="s">
        <v>152</v>
      </c>
    </row>
    <row r="164" s="2" customFormat="1" ht="24.15" customHeight="1">
      <c r="A164" s="42"/>
      <c r="B164" s="43"/>
      <c r="C164" s="209" t="s">
        <v>324</v>
      </c>
      <c r="D164" s="209" t="s">
        <v>154</v>
      </c>
      <c r="E164" s="210" t="s">
        <v>903</v>
      </c>
      <c r="F164" s="211" t="s">
        <v>904</v>
      </c>
      <c r="G164" s="212" t="s">
        <v>101</v>
      </c>
      <c r="H164" s="213">
        <v>12.4</v>
      </c>
      <c r="I164" s="214"/>
      <c r="J164" s="215">
        <f>ROUND(I164*H164,2)</f>
        <v>0</v>
      </c>
      <c r="K164" s="211" t="s">
        <v>157</v>
      </c>
      <c r="L164" s="48"/>
      <c r="M164" s="216" t="s">
        <v>32</v>
      </c>
      <c r="N164" s="217" t="s">
        <v>49</v>
      </c>
      <c r="O164" s="88"/>
      <c r="P164" s="218">
        <f>O164*H164</f>
        <v>0</v>
      </c>
      <c r="Q164" s="218">
        <v>0</v>
      </c>
      <c r="R164" s="218">
        <f>Q164*H164</f>
        <v>0</v>
      </c>
      <c r="S164" s="218">
        <v>0</v>
      </c>
      <c r="T164" s="219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0" t="s">
        <v>440</v>
      </c>
      <c r="AT164" s="220" t="s">
        <v>154</v>
      </c>
      <c r="AU164" s="220" t="s">
        <v>88</v>
      </c>
      <c r="AY164" s="20" t="s">
        <v>152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20" t="s">
        <v>86</v>
      </c>
      <c r="BK164" s="221">
        <f>ROUND(I164*H164,2)</f>
        <v>0</v>
      </c>
      <c r="BL164" s="20" t="s">
        <v>440</v>
      </c>
      <c r="BM164" s="220" t="s">
        <v>905</v>
      </c>
    </row>
    <row r="165" s="2" customFormat="1">
      <c r="A165" s="42"/>
      <c r="B165" s="43"/>
      <c r="C165" s="44"/>
      <c r="D165" s="222" t="s">
        <v>160</v>
      </c>
      <c r="E165" s="44"/>
      <c r="F165" s="223" t="s">
        <v>906</v>
      </c>
      <c r="G165" s="44"/>
      <c r="H165" s="44"/>
      <c r="I165" s="224"/>
      <c r="J165" s="44"/>
      <c r="K165" s="44"/>
      <c r="L165" s="48"/>
      <c r="M165" s="225"/>
      <c r="N165" s="226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160</v>
      </c>
      <c r="AU165" s="20" t="s">
        <v>88</v>
      </c>
    </row>
    <row r="166" s="2" customFormat="1" ht="55.5" customHeight="1">
      <c r="A166" s="42"/>
      <c r="B166" s="43"/>
      <c r="C166" s="209" t="s">
        <v>329</v>
      </c>
      <c r="D166" s="209" t="s">
        <v>154</v>
      </c>
      <c r="E166" s="210" t="s">
        <v>764</v>
      </c>
      <c r="F166" s="211" t="s">
        <v>765</v>
      </c>
      <c r="G166" s="212" t="s">
        <v>218</v>
      </c>
      <c r="H166" s="213">
        <v>182</v>
      </c>
      <c r="I166" s="214"/>
      <c r="J166" s="215">
        <f>ROUND(I166*H166,2)</f>
        <v>0</v>
      </c>
      <c r="K166" s="211" t="s">
        <v>157</v>
      </c>
      <c r="L166" s="48"/>
      <c r="M166" s="216" t="s">
        <v>32</v>
      </c>
      <c r="N166" s="217" t="s">
        <v>49</v>
      </c>
      <c r="O166" s="88"/>
      <c r="P166" s="218">
        <f>O166*H166</f>
        <v>0</v>
      </c>
      <c r="Q166" s="218">
        <v>0</v>
      </c>
      <c r="R166" s="218">
        <f>Q166*H166</f>
        <v>0</v>
      </c>
      <c r="S166" s="218">
        <v>0</v>
      </c>
      <c r="T166" s="219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0" t="s">
        <v>440</v>
      </c>
      <c r="AT166" s="220" t="s">
        <v>154</v>
      </c>
      <c r="AU166" s="220" t="s">
        <v>88</v>
      </c>
      <c r="AY166" s="20" t="s">
        <v>152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20" t="s">
        <v>86</v>
      </c>
      <c r="BK166" s="221">
        <f>ROUND(I166*H166,2)</f>
        <v>0</v>
      </c>
      <c r="BL166" s="20" t="s">
        <v>440</v>
      </c>
      <c r="BM166" s="220" t="s">
        <v>907</v>
      </c>
    </row>
    <row r="167" s="2" customFormat="1">
      <c r="A167" s="42"/>
      <c r="B167" s="43"/>
      <c r="C167" s="44"/>
      <c r="D167" s="222" t="s">
        <v>160</v>
      </c>
      <c r="E167" s="44"/>
      <c r="F167" s="223" t="s">
        <v>767</v>
      </c>
      <c r="G167" s="44"/>
      <c r="H167" s="44"/>
      <c r="I167" s="224"/>
      <c r="J167" s="44"/>
      <c r="K167" s="44"/>
      <c r="L167" s="48"/>
      <c r="M167" s="225"/>
      <c r="N167" s="226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160</v>
      </c>
      <c r="AU167" s="20" t="s">
        <v>88</v>
      </c>
    </row>
    <row r="168" s="2" customFormat="1" ht="24.15" customHeight="1">
      <c r="A168" s="42"/>
      <c r="B168" s="43"/>
      <c r="C168" s="209" t="s">
        <v>333</v>
      </c>
      <c r="D168" s="209" t="s">
        <v>154</v>
      </c>
      <c r="E168" s="210" t="s">
        <v>908</v>
      </c>
      <c r="F168" s="211" t="s">
        <v>909</v>
      </c>
      <c r="G168" s="212" t="s">
        <v>466</v>
      </c>
      <c r="H168" s="213">
        <v>11</v>
      </c>
      <c r="I168" s="214"/>
      <c r="J168" s="215">
        <f>ROUND(I168*H168,2)</f>
        <v>0</v>
      </c>
      <c r="K168" s="211" t="s">
        <v>32</v>
      </c>
      <c r="L168" s="48"/>
      <c r="M168" s="216" t="s">
        <v>32</v>
      </c>
      <c r="N168" s="217" t="s">
        <v>49</v>
      </c>
      <c r="O168" s="88"/>
      <c r="P168" s="218">
        <f>O168*H168</f>
        <v>0</v>
      </c>
      <c r="Q168" s="218">
        <v>1.2163900000000001</v>
      </c>
      <c r="R168" s="218">
        <f>Q168*H168</f>
        <v>13.380290000000001</v>
      </c>
      <c r="S168" s="218">
        <v>0</v>
      </c>
      <c r="T168" s="219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20" t="s">
        <v>440</v>
      </c>
      <c r="AT168" s="220" t="s">
        <v>154</v>
      </c>
      <c r="AU168" s="220" t="s">
        <v>88</v>
      </c>
      <c r="AY168" s="20" t="s">
        <v>152</v>
      </c>
      <c r="BE168" s="221">
        <f>IF(N168="základní",J168,0)</f>
        <v>0</v>
      </c>
      <c r="BF168" s="221">
        <f>IF(N168="snížená",J168,0)</f>
        <v>0</v>
      </c>
      <c r="BG168" s="221">
        <f>IF(N168="zákl. přenesená",J168,0)</f>
        <v>0</v>
      </c>
      <c r="BH168" s="221">
        <f>IF(N168="sníž. přenesená",J168,0)</f>
        <v>0</v>
      </c>
      <c r="BI168" s="221">
        <f>IF(N168="nulová",J168,0)</f>
        <v>0</v>
      </c>
      <c r="BJ168" s="20" t="s">
        <v>86</v>
      </c>
      <c r="BK168" s="221">
        <f>ROUND(I168*H168,2)</f>
        <v>0</v>
      </c>
      <c r="BL168" s="20" t="s">
        <v>440</v>
      </c>
      <c r="BM168" s="220" t="s">
        <v>910</v>
      </c>
    </row>
    <row r="169" s="2" customFormat="1" ht="44.25" customHeight="1">
      <c r="A169" s="42"/>
      <c r="B169" s="43"/>
      <c r="C169" s="209" t="s">
        <v>338</v>
      </c>
      <c r="D169" s="209" t="s">
        <v>154</v>
      </c>
      <c r="E169" s="210" t="s">
        <v>911</v>
      </c>
      <c r="F169" s="211" t="s">
        <v>912</v>
      </c>
      <c r="G169" s="212" t="s">
        <v>218</v>
      </c>
      <c r="H169" s="213">
        <v>182</v>
      </c>
      <c r="I169" s="214"/>
      <c r="J169" s="215">
        <f>ROUND(I169*H169,2)</f>
        <v>0</v>
      </c>
      <c r="K169" s="211" t="s">
        <v>157</v>
      </c>
      <c r="L169" s="48"/>
      <c r="M169" s="216" t="s">
        <v>32</v>
      </c>
      <c r="N169" s="217" t="s">
        <v>49</v>
      </c>
      <c r="O169" s="88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0" t="s">
        <v>440</v>
      </c>
      <c r="AT169" s="220" t="s">
        <v>154</v>
      </c>
      <c r="AU169" s="220" t="s">
        <v>88</v>
      </c>
      <c r="AY169" s="20" t="s">
        <v>152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86</v>
      </c>
      <c r="BK169" s="221">
        <f>ROUND(I169*H169,2)</f>
        <v>0</v>
      </c>
      <c r="BL169" s="20" t="s">
        <v>440</v>
      </c>
      <c r="BM169" s="220" t="s">
        <v>913</v>
      </c>
    </row>
    <row r="170" s="2" customFormat="1">
      <c r="A170" s="42"/>
      <c r="B170" s="43"/>
      <c r="C170" s="44"/>
      <c r="D170" s="222" t="s">
        <v>160</v>
      </c>
      <c r="E170" s="44"/>
      <c r="F170" s="223" t="s">
        <v>914</v>
      </c>
      <c r="G170" s="44"/>
      <c r="H170" s="44"/>
      <c r="I170" s="224"/>
      <c r="J170" s="44"/>
      <c r="K170" s="44"/>
      <c r="L170" s="48"/>
      <c r="M170" s="225"/>
      <c r="N170" s="226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0" t="s">
        <v>160</v>
      </c>
      <c r="AU170" s="20" t="s">
        <v>88</v>
      </c>
    </row>
    <row r="171" s="2" customFormat="1" ht="16.5" customHeight="1">
      <c r="A171" s="42"/>
      <c r="B171" s="43"/>
      <c r="C171" s="260" t="s">
        <v>342</v>
      </c>
      <c r="D171" s="260" t="s">
        <v>283</v>
      </c>
      <c r="E171" s="261" t="s">
        <v>915</v>
      </c>
      <c r="F171" s="262" t="s">
        <v>916</v>
      </c>
      <c r="G171" s="263" t="s">
        <v>218</v>
      </c>
      <c r="H171" s="264">
        <v>191.09999999999999</v>
      </c>
      <c r="I171" s="265"/>
      <c r="J171" s="266">
        <f>ROUND(I171*H171,2)</f>
        <v>0</v>
      </c>
      <c r="K171" s="262" t="s">
        <v>157</v>
      </c>
      <c r="L171" s="267"/>
      <c r="M171" s="268" t="s">
        <v>32</v>
      </c>
      <c r="N171" s="269" t="s">
        <v>49</v>
      </c>
      <c r="O171" s="88"/>
      <c r="P171" s="218">
        <f>O171*H171</f>
        <v>0</v>
      </c>
      <c r="Q171" s="218">
        <v>0.00051999999999999995</v>
      </c>
      <c r="R171" s="218">
        <f>Q171*H171</f>
        <v>0.099371999999999988</v>
      </c>
      <c r="S171" s="218">
        <v>0</v>
      </c>
      <c r="T171" s="219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20" t="s">
        <v>802</v>
      </c>
      <c r="AT171" s="220" t="s">
        <v>283</v>
      </c>
      <c r="AU171" s="220" t="s">
        <v>88</v>
      </c>
      <c r="AY171" s="20" t="s">
        <v>152</v>
      </c>
      <c r="BE171" s="221">
        <f>IF(N171="základní",J171,0)</f>
        <v>0</v>
      </c>
      <c r="BF171" s="221">
        <f>IF(N171="snížená",J171,0)</f>
        <v>0</v>
      </c>
      <c r="BG171" s="221">
        <f>IF(N171="zákl. přenesená",J171,0)</f>
        <v>0</v>
      </c>
      <c r="BH171" s="221">
        <f>IF(N171="sníž. přenesená",J171,0)</f>
        <v>0</v>
      </c>
      <c r="BI171" s="221">
        <f>IF(N171="nulová",J171,0)</f>
        <v>0</v>
      </c>
      <c r="BJ171" s="20" t="s">
        <v>86</v>
      </c>
      <c r="BK171" s="221">
        <f>ROUND(I171*H171,2)</f>
        <v>0</v>
      </c>
      <c r="BL171" s="20" t="s">
        <v>802</v>
      </c>
      <c r="BM171" s="220" t="s">
        <v>917</v>
      </c>
    </row>
    <row r="172" s="13" customFormat="1">
      <c r="A172" s="13"/>
      <c r="B172" s="227"/>
      <c r="C172" s="228"/>
      <c r="D172" s="229" t="s">
        <v>166</v>
      </c>
      <c r="E172" s="228"/>
      <c r="F172" s="231" t="s">
        <v>844</v>
      </c>
      <c r="G172" s="228"/>
      <c r="H172" s="232">
        <v>191.09999999999999</v>
      </c>
      <c r="I172" s="233"/>
      <c r="J172" s="228"/>
      <c r="K172" s="228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166</v>
      </c>
      <c r="AU172" s="238" t="s">
        <v>88</v>
      </c>
      <c r="AV172" s="13" t="s">
        <v>88</v>
      </c>
      <c r="AW172" s="13" t="s">
        <v>4</v>
      </c>
      <c r="AX172" s="13" t="s">
        <v>86</v>
      </c>
      <c r="AY172" s="238" t="s">
        <v>152</v>
      </c>
    </row>
    <row r="173" s="2" customFormat="1" ht="33" customHeight="1">
      <c r="A173" s="42"/>
      <c r="B173" s="43"/>
      <c r="C173" s="209" t="s">
        <v>347</v>
      </c>
      <c r="D173" s="209" t="s">
        <v>154</v>
      </c>
      <c r="E173" s="210" t="s">
        <v>918</v>
      </c>
      <c r="F173" s="211" t="s">
        <v>919</v>
      </c>
      <c r="G173" s="212" t="s">
        <v>273</v>
      </c>
      <c r="H173" s="213">
        <v>13.481</v>
      </c>
      <c r="I173" s="214"/>
      <c r="J173" s="215">
        <f>ROUND(I173*H173,2)</f>
        <v>0</v>
      </c>
      <c r="K173" s="211" t="s">
        <v>157</v>
      </c>
      <c r="L173" s="48"/>
      <c r="M173" s="216" t="s">
        <v>32</v>
      </c>
      <c r="N173" s="217" t="s">
        <v>49</v>
      </c>
      <c r="O173" s="88"/>
      <c r="P173" s="218">
        <f>O173*H173</f>
        <v>0</v>
      </c>
      <c r="Q173" s="218">
        <v>0</v>
      </c>
      <c r="R173" s="218">
        <f>Q173*H173</f>
        <v>0</v>
      </c>
      <c r="S173" s="218">
        <v>0</v>
      </c>
      <c r="T173" s="219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0" t="s">
        <v>440</v>
      </c>
      <c r="AT173" s="220" t="s">
        <v>154</v>
      </c>
      <c r="AU173" s="220" t="s">
        <v>88</v>
      </c>
      <c r="AY173" s="20" t="s">
        <v>152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20" t="s">
        <v>86</v>
      </c>
      <c r="BK173" s="221">
        <f>ROUND(I173*H173,2)</f>
        <v>0</v>
      </c>
      <c r="BL173" s="20" t="s">
        <v>440</v>
      </c>
      <c r="BM173" s="220" t="s">
        <v>920</v>
      </c>
    </row>
    <row r="174" s="2" customFormat="1">
      <c r="A174" s="42"/>
      <c r="B174" s="43"/>
      <c r="C174" s="44"/>
      <c r="D174" s="222" t="s">
        <v>160</v>
      </c>
      <c r="E174" s="44"/>
      <c r="F174" s="223" t="s">
        <v>921</v>
      </c>
      <c r="G174" s="44"/>
      <c r="H174" s="44"/>
      <c r="I174" s="224"/>
      <c r="J174" s="44"/>
      <c r="K174" s="44"/>
      <c r="L174" s="48"/>
      <c r="M174" s="282"/>
      <c r="N174" s="283"/>
      <c r="O174" s="284"/>
      <c r="P174" s="284"/>
      <c r="Q174" s="284"/>
      <c r="R174" s="284"/>
      <c r="S174" s="284"/>
      <c r="T174" s="28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160</v>
      </c>
      <c r="AU174" s="20" t="s">
        <v>88</v>
      </c>
    </row>
    <row r="175" s="2" customFormat="1" ht="6.96" customHeight="1">
      <c r="A175" s="42"/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48"/>
      <c r="M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</sheetData>
  <sheetProtection sheet="1" autoFilter="0" formatColumns="0" formatRows="0" objects="1" scenarios="1" spinCount="100000" saltValue="BK5Vhut/g2JxIivN5UiImszczZDvhoI9MNyjFX9oZW5E/GM3C78HUiW/zud+aEQqsyuKgcBSnmkMGIvXJv3CZg==" hashValue="loII4CSfgNgUhNL6YV4XrbbaV8/+xsY8FtMpgh/heTcJQAXgjh0rw/BodtTe2uDYBgsh5nijcuP8M+NkGbVS4w==" algorithmName="SHA-512" password="CC35"/>
  <autoFilter ref="C83:K17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997013501"/>
    <hyperlink ref="F92" r:id="rId2" display="https://podminky.urs.cz/item/CS_URS_2025_02/997013509"/>
    <hyperlink ref="F95" r:id="rId3" display="https://podminky.urs.cz/item/CS_URS_2025_02/997013631"/>
    <hyperlink ref="F99" r:id="rId4" display="https://podminky.urs.cz/item/CS_URS_2025_02/210100151"/>
    <hyperlink ref="F102" r:id="rId5" display="https://podminky.urs.cz/item/CS_URS_2025_02/210203901"/>
    <hyperlink ref="F106" r:id="rId6" display="https://podminky.urs.cz/item/CS_URS_2025_02/210204011"/>
    <hyperlink ref="F109" r:id="rId7" display="https://podminky.urs.cz/item/CS_URS_2025_02/210204103"/>
    <hyperlink ref="F112" r:id="rId8" display="https://podminky.urs.cz/item/CS_URS_2025_02/210204201"/>
    <hyperlink ref="F115" r:id="rId9" display="https://podminky.urs.cz/item/CS_URS_2025_02/210220020"/>
    <hyperlink ref="F122" r:id="rId10" display="https://podminky.urs.cz/item/CS_URS_2025_02/210280003"/>
    <hyperlink ref="F124" r:id="rId11" display="https://podminky.urs.cz/item/CS_URS_2025_02/210812035"/>
    <hyperlink ref="F132" r:id="rId12" display="https://podminky.urs.cz/item/CS_URS_2025_02/218202013"/>
    <hyperlink ref="F134" r:id="rId13" display="https://podminky.urs.cz/item/CS_URS_2025_02/218204011"/>
    <hyperlink ref="F136" r:id="rId14" display="https://podminky.urs.cz/item/CS_URS_2025_02/218204103"/>
    <hyperlink ref="F139" r:id="rId15" display="https://podminky.urs.cz/item/CS_URS_2025_02/460010024"/>
    <hyperlink ref="F145" r:id="rId16" display="https://podminky.urs.cz/item/CS_URS_2025_02/460131113"/>
    <hyperlink ref="F148" r:id="rId17" display="https://podminky.urs.cz/item/CS_URS_2025_02/460171142"/>
    <hyperlink ref="F153" r:id="rId18" display="https://podminky.urs.cz/item/CS_URS_2025_02/460341113"/>
    <hyperlink ref="F159" r:id="rId19" display="https://podminky.urs.cz/item/CS_URS_2025_02/460341121"/>
    <hyperlink ref="F162" r:id="rId20" display="https://podminky.urs.cz/item/CS_URS_2025_02/460361121"/>
    <hyperlink ref="F165" r:id="rId21" display="https://podminky.urs.cz/item/CS_URS_2025_02/460371121"/>
    <hyperlink ref="F167" r:id="rId22" display="https://podminky.urs.cz/item/CS_URS_2025_02/460431152"/>
    <hyperlink ref="F170" r:id="rId23" display="https://podminky.urs.cz/item/CS_URS_2025_02/460661411"/>
    <hyperlink ref="F174" r:id="rId24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107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Stavební úpravy ul. Švermova - 3.etapa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922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4. 7. 2025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3"/>
      <c r="B27" s="144"/>
      <c r="C27" s="143"/>
      <c r="D27" s="143"/>
      <c r="E27" s="145" t="s">
        <v>43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ROUND(J82,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ROUND((SUM(BE82:BE128)),  2)</f>
        <v>0</v>
      </c>
      <c r="G33" s="42"/>
      <c r="H33" s="42"/>
      <c r="I33" s="153">
        <v>0.20999999999999999</v>
      </c>
      <c r="J33" s="152">
        <f>ROUND(((SUM(BE82:BE128))*I33),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ROUND((SUM(BF82:BF128)),  2)</f>
        <v>0</v>
      </c>
      <c r="G34" s="42"/>
      <c r="H34" s="42"/>
      <c r="I34" s="153">
        <v>0.12</v>
      </c>
      <c r="J34" s="152">
        <f>ROUND(((SUM(BF82:BF128))*I34),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ROUND((SUM(BG82:BG128)),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ROUND((SUM(BH82:BH128)),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ROUND((SUM(BI82:BI128)),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122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Stavební úpravy ul. Švermova - 3.etapa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 801 - Sadové úpravy a kácení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k. ú. Beroun</v>
      </c>
      <c r="G52" s="44"/>
      <c r="H52" s="44"/>
      <c r="I52" s="35" t="s">
        <v>24</v>
      </c>
      <c r="J52" s="76" t="str">
        <f>IF(J12="","",J12)</f>
        <v>4. 7. 2025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Ing. Jan Rambousek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123</v>
      </c>
      <c r="D57" s="167"/>
      <c r="E57" s="167"/>
      <c r="F57" s="167"/>
      <c r="G57" s="167"/>
      <c r="H57" s="167"/>
      <c r="I57" s="167"/>
      <c r="J57" s="168" t="s">
        <v>124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J82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125</v>
      </c>
    </row>
    <row r="60" s="9" customFormat="1" ht="24.96" customHeight="1">
      <c r="A60" s="9"/>
      <c r="B60" s="170"/>
      <c r="C60" s="171"/>
      <c r="D60" s="172" t="s">
        <v>126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127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923</v>
      </c>
      <c r="E62" s="179"/>
      <c r="F62" s="179"/>
      <c r="G62" s="179"/>
      <c r="H62" s="179"/>
      <c r="I62" s="179"/>
      <c r="J62" s="180">
        <f>J126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139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139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8" s="2" customFormat="1" ht="6.96" customHeight="1">
      <c r="A68" s="4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24.96" customHeight="1">
      <c r="A69" s="42"/>
      <c r="B69" s="43"/>
      <c r="C69" s="26" t="s">
        <v>137</v>
      </c>
      <c r="D69" s="44"/>
      <c r="E69" s="44"/>
      <c r="F69" s="44"/>
      <c r="G69" s="44"/>
      <c r="H69" s="44"/>
      <c r="I69" s="44"/>
      <c r="J69" s="44"/>
      <c r="K69" s="44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5" t="s">
        <v>16</v>
      </c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165" t="str">
        <f>E7</f>
        <v>Stavební úpravy ul. Švermova - 3.etapa</v>
      </c>
      <c r="F72" s="35"/>
      <c r="G72" s="35"/>
      <c r="H72" s="35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120</v>
      </c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73" t="str">
        <f>E9</f>
        <v>SO 801 - Sadové úpravy a kácení</v>
      </c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22</v>
      </c>
      <c r="D76" s="44"/>
      <c r="E76" s="44"/>
      <c r="F76" s="30" t="str">
        <f>F12</f>
        <v>k. ú. Beroun</v>
      </c>
      <c r="G76" s="44"/>
      <c r="H76" s="44"/>
      <c r="I76" s="35" t="s">
        <v>24</v>
      </c>
      <c r="J76" s="76" t="str">
        <f>IF(J12="","",J12)</f>
        <v>4. 7. 2025</v>
      </c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5.15" customHeight="1">
      <c r="A78" s="42"/>
      <c r="B78" s="43"/>
      <c r="C78" s="35" t="s">
        <v>30</v>
      </c>
      <c r="D78" s="44"/>
      <c r="E78" s="44"/>
      <c r="F78" s="30" t="str">
        <f>E15</f>
        <v xml:space="preserve"> </v>
      </c>
      <c r="G78" s="44"/>
      <c r="H78" s="44"/>
      <c r="I78" s="35" t="s">
        <v>37</v>
      </c>
      <c r="J78" s="40" t="str">
        <f>E21</f>
        <v>Ing. Jan Rambousek</v>
      </c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35</v>
      </c>
      <c r="D79" s="44"/>
      <c r="E79" s="44"/>
      <c r="F79" s="30" t="str">
        <f>IF(E18="","",E18)</f>
        <v>Vyplň údaj</v>
      </c>
      <c r="G79" s="44"/>
      <c r="H79" s="44"/>
      <c r="I79" s="35" t="s">
        <v>40</v>
      </c>
      <c r="J79" s="40" t="str">
        <f>E24</f>
        <v>Ing. Eva Horčičková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0.32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11" customFormat="1" ht="29.28" customHeight="1">
      <c r="A81" s="182"/>
      <c r="B81" s="183"/>
      <c r="C81" s="184" t="s">
        <v>138</v>
      </c>
      <c r="D81" s="185" t="s">
        <v>63</v>
      </c>
      <c r="E81" s="185" t="s">
        <v>59</v>
      </c>
      <c r="F81" s="185" t="s">
        <v>60</v>
      </c>
      <c r="G81" s="185" t="s">
        <v>139</v>
      </c>
      <c r="H81" s="185" t="s">
        <v>140</v>
      </c>
      <c r="I81" s="185" t="s">
        <v>141</v>
      </c>
      <c r="J81" s="185" t="s">
        <v>124</v>
      </c>
      <c r="K81" s="186" t="s">
        <v>142</v>
      </c>
      <c r="L81" s="187"/>
      <c r="M81" s="96" t="s">
        <v>32</v>
      </c>
      <c r="N81" s="97" t="s">
        <v>48</v>
      </c>
      <c r="O81" s="97" t="s">
        <v>143</v>
      </c>
      <c r="P81" s="97" t="s">
        <v>144</v>
      </c>
      <c r="Q81" s="97" t="s">
        <v>145</v>
      </c>
      <c r="R81" s="97" t="s">
        <v>146</v>
      </c>
      <c r="S81" s="97" t="s">
        <v>147</v>
      </c>
      <c r="T81" s="98" t="s">
        <v>148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2"/>
      <c r="B82" s="43"/>
      <c r="C82" s="103" t="s">
        <v>149</v>
      </c>
      <c r="D82" s="44"/>
      <c r="E82" s="44"/>
      <c r="F82" s="44"/>
      <c r="G82" s="44"/>
      <c r="H82" s="44"/>
      <c r="I82" s="44"/>
      <c r="J82" s="188">
        <f>BK82</f>
        <v>0</v>
      </c>
      <c r="K82" s="44"/>
      <c r="L82" s="48"/>
      <c r="M82" s="99"/>
      <c r="N82" s="189"/>
      <c r="O82" s="100"/>
      <c r="P82" s="190">
        <f>P83</f>
        <v>0</v>
      </c>
      <c r="Q82" s="100"/>
      <c r="R82" s="190">
        <f>R83</f>
        <v>0</v>
      </c>
      <c r="S82" s="100"/>
      <c r="T82" s="191">
        <f>T83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T82" s="20" t="s">
        <v>77</v>
      </c>
      <c r="AU82" s="20" t="s">
        <v>125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77</v>
      </c>
      <c r="E83" s="196" t="s">
        <v>150</v>
      </c>
      <c r="F83" s="196" t="s">
        <v>151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P84+P126</f>
        <v>0</v>
      </c>
      <c r="Q83" s="201"/>
      <c r="R83" s="202">
        <f>R84+R126</f>
        <v>0</v>
      </c>
      <c r="S83" s="201"/>
      <c r="T83" s="203">
        <f>T84+T126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78</v>
      </c>
      <c r="AY83" s="204" t="s">
        <v>152</v>
      </c>
      <c r="BK83" s="206">
        <f>BK84+BK126</f>
        <v>0</v>
      </c>
    </row>
    <row r="84" s="12" customFormat="1" ht="22.8" customHeight="1">
      <c r="A84" s="12"/>
      <c r="B84" s="193"/>
      <c r="C84" s="194"/>
      <c r="D84" s="195" t="s">
        <v>77</v>
      </c>
      <c r="E84" s="207" t="s">
        <v>86</v>
      </c>
      <c r="F84" s="207" t="s">
        <v>153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SUM(P85:P125)</f>
        <v>0</v>
      </c>
      <c r="Q84" s="201"/>
      <c r="R84" s="202">
        <f>SUM(R85:R125)</f>
        <v>0</v>
      </c>
      <c r="S84" s="201"/>
      <c r="T84" s="203">
        <f>SUM(T85:T125)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86</v>
      </c>
      <c r="AT84" s="205" t="s">
        <v>77</v>
      </c>
      <c r="AU84" s="205" t="s">
        <v>86</v>
      </c>
      <c r="AY84" s="204" t="s">
        <v>152</v>
      </c>
      <c r="BK84" s="206">
        <f>SUM(BK85:BK125)</f>
        <v>0</v>
      </c>
    </row>
    <row r="85" s="2" customFormat="1" ht="44.25" customHeight="1">
      <c r="A85" s="42"/>
      <c r="B85" s="43"/>
      <c r="C85" s="209" t="s">
        <v>86</v>
      </c>
      <c r="D85" s="209" t="s">
        <v>154</v>
      </c>
      <c r="E85" s="210" t="s">
        <v>924</v>
      </c>
      <c r="F85" s="211" t="s">
        <v>925</v>
      </c>
      <c r="G85" s="212" t="s">
        <v>104</v>
      </c>
      <c r="H85" s="213">
        <v>128</v>
      </c>
      <c r="I85" s="214"/>
      <c r="J85" s="215">
        <f>ROUND(I85*H85,2)</f>
        <v>0</v>
      </c>
      <c r="K85" s="211" t="s">
        <v>157</v>
      </c>
      <c r="L85" s="48"/>
      <c r="M85" s="216" t="s">
        <v>32</v>
      </c>
      <c r="N85" s="217" t="s">
        <v>49</v>
      </c>
      <c r="O85" s="88"/>
      <c r="P85" s="218">
        <f>O85*H85</f>
        <v>0</v>
      </c>
      <c r="Q85" s="218">
        <v>0</v>
      </c>
      <c r="R85" s="218">
        <f>Q85*H85</f>
        <v>0</v>
      </c>
      <c r="S85" s="218">
        <v>0</v>
      </c>
      <c r="T85" s="219">
        <f>S85*H85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R85" s="220" t="s">
        <v>158</v>
      </c>
      <c r="AT85" s="220" t="s">
        <v>154</v>
      </c>
      <c r="AU85" s="220" t="s">
        <v>88</v>
      </c>
      <c r="AY85" s="20" t="s">
        <v>152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20" t="s">
        <v>86</v>
      </c>
      <c r="BK85" s="221">
        <f>ROUND(I85*H85,2)</f>
        <v>0</v>
      </c>
      <c r="BL85" s="20" t="s">
        <v>158</v>
      </c>
      <c r="BM85" s="220" t="s">
        <v>926</v>
      </c>
    </row>
    <row r="86" s="2" customFormat="1">
      <c r="A86" s="42"/>
      <c r="B86" s="43"/>
      <c r="C86" s="44"/>
      <c r="D86" s="222" t="s">
        <v>160</v>
      </c>
      <c r="E86" s="44"/>
      <c r="F86" s="223" t="s">
        <v>927</v>
      </c>
      <c r="G86" s="44"/>
      <c r="H86" s="44"/>
      <c r="I86" s="224"/>
      <c r="J86" s="44"/>
      <c r="K86" s="44"/>
      <c r="L86" s="48"/>
      <c r="M86" s="225"/>
      <c r="N86" s="226"/>
      <c r="O86" s="88"/>
      <c r="P86" s="88"/>
      <c r="Q86" s="88"/>
      <c r="R86" s="88"/>
      <c r="S86" s="88"/>
      <c r="T86" s="89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160</v>
      </c>
      <c r="AU86" s="20" t="s">
        <v>88</v>
      </c>
    </row>
    <row r="87" s="14" customFormat="1">
      <c r="A87" s="14"/>
      <c r="B87" s="239"/>
      <c r="C87" s="240"/>
      <c r="D87" s="229" t="s">
        <v>166</v>
      </c>
      <c r="E87" s="241" t="s">
        <v>32</v>
      </c>
      <c r="F87" s="242" t="s">
        <v>928</v>
      </c>
      <c r="G87" s="240"/>
      <c r="H87" s="241" t="s">
        <v>32</v>
      </c>
      <c r="I87" s="243"/>
      <c r="J87" s="240"/>
      <c r="K87" s="240"/>
      <c r="L87" s="244"/>
      <c r="M87" s="245"/>
      <c r="N87" s="246"/>
      <c r="O87" s="246"/>
      <c r="P87" s="246"/>
      <c r="Q87" s="246"/>
      <c r="R87" s="246"/>
      <c r="S87" s="246"/>
      <c r="T87" s="24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8" t="s">
        <v>166</v>
      </c>
      <c r="AU87" s="248" t="s">
        <v>88</v>
      </c>
      <c r="AV87" s="14" t="s">
        <v>86</v>
      </c>
      <c r="AW87" s="14" t="s">
        <v>39</v>
      </c>
      <c r="AX87" s="14" t="s">
        <v>78</v>
      </c>
      <c r="AY87" s="248" t="s">
        <v>152</v>
      </c>
    </row>
    <row r="88" s="13" customFormat="1">
      <c r="A88" s="13"/>
      <c r="B88" s="227"/>
      <c r="C88" s="228"/>
      <c r="D88" s="229" t="s">
        <v>166</v>
      </c>
      <c r="E88" s="230" t="s">
        <v>32</v>
      </c>
      <c r="F88" s="231" t="s">
        <v>929</v>
      </c>
      <c r="G88" s="228"/>
      <c r="H88" s="232">
        <v>128</v>
      </c>
      <c r="I88" s="233"/>
      <c r="J88" s="228"/>
      <c r="K88" s="228"/>
      <c r="L88" s="234"/>
      <c r="M88" s="235"/>
      <c r="N88" s="236"/>
      <c r="O88" s="236"/>
      <c r="P88" s="236"/>
      <c r="Q88" s="236"/>
      <c r="R88" s="236"/>
      <c r="S88" s="236"/>
      <c r="T88" s="237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8" t="s">
        <v>166</v>
      </c>
      <c r="AU88" s="238" t="s">
        <v>88</v>
      </c>
      <c r="AV88" s="13" t="s">
        <v>88</v>
      </c>
      <c r="AW88" s="13" t="s">
        <v>39</v>
      </c>
      <c r="AX88" s="13" t="s">
        <v>78</v>
      </c>
      <c r="AY88" s="238" t="s">
        <v>152</v>
      </c>
    </row>
    <row r="89" s="15" customFormat="1">
      <c r="A89" s="15"/>
      <c r="B89" s="249"/>
      <c r="C89" s="250"/>
      <c r="D89" s="229" t="s">
        <v>166</v>
      </c>
      <c r="E89" s="251" t="s">
        <v>32</v>
      </c>
      <c r="F89" s="252" t="s">
        <v>178</v>
      </c>
      <c r="G89" s="250"/>
      <c r="H89" s="253">
        <v>128</v>
      </c>
      <c r="I89" s="254"/>
      <c r="J89" s="250"/>
      <c r="K89" s="250"/>
      <c r="L89" s="255"/>
      <c r="M89" s="256"/>
      <c r="N89" s="257"/>
      <c r="O89" s="257"/>
      <c r="P89" s="257"/>
      <c r="Q89" s="257"/>
      <c r="R89" s="257"/>
      <c r="S89" s="257"/>
      <c r="T89" s="258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59" t="s">
        <v>166</v>
      </c>
      <c r="AU89" s="259" t="s">
        <v>88</v>
      </c>
      <c r="AV89" s="15" t="s">
        <v>158</v>
      </c>
      <c r="AW89" s="15" t="s">
        <v>39</v>
      </c>
      <c r="AX89" s="15" t="s">
        <v>86</v>
      </c>
      <c r="AY89" s="259" t="s">
        <v>152</v>
      </c>
    </row>
    <row r="90" s="2" customFormat="1" ht="33" customHeight="1">
      <c r="A90" s="42"/>
      <c r="B90" s="43"/>
      <c r="C90" s="209" t="s">
        <v>88</v>
      </c>
      <c r="D90" s="209" t="s">
        <v>154</v>
      </c>
      <c r="E90" s="210" t="s">
        <v>930</v>
      </c>
      <c r="F90" s="211" t="s">
        <v>931</v>
      </c>
      <c r="G90" s="212" t="s">
        <v>466</v>
      </c>
      <c r="H90" s="213">
        <v>3</v>
      </c>
      <c r="I90" s="214"/>
      <c r="J90" s="215">
        <f>ROUND(I90*H90,2)</f>
        <v>0</v>
      </c>
      <c r="K90" s="211" t="s">
        <v>157</v>
      </c>
      <c r="L90" s="48"/>
      <c r="M90" s="216" t="s">
        <v>32</v>
      </c>
      <c r="N90" s="217" t="s">
        <v>49</v>
      </c>
      <c r="O90" s="88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0" t="s">
        <v>158</v>
      </c>
      <c r="AT90" s="220" t="s">
        <v>154</v>
      </c>
      <c r="AU90" s="220" t="s">
        <v>88</v>
      </c>
      <c r="AY90" s="20" t="s">
        <v>152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158</v>
      </c>
      <c r="BM90" s="220" t="s">
        <v>932</v>
      </c>
    </row>
    <row r="91" s="2" customFormat="1">
      <c r="A91" s="42"/>
      <c r="B91" s="43"/>
      <c r="C91" s="44"/>
      <c r="D91" s="222" t="s">
        <v>160</v>
      </c>
      <c r="E91" s="44"/>
      <c r="F91" s="223" t="s">
        <v>933</v>
      </c>
      <c r="G91" s="44"/>
      <c r="H91" s="44"/>
      <c r="I91" s="224"/>
      <c r="J91" s="44"/>
      <c r="K91" s="44"/>
      <c r="L91" s="48"/>
      <c r="M91" s="225"/>
      <c r="N91" s="226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160</v>
      </c>
      <c r="AU91" s="20" t="s">
        <v>88</v>
      </c>
    </row>
    <row r="92" s="2" customFormat="1" ht="37.8" customHeight="1">
      <c r="A92" s="42"/>
      <c r="B92" s="43"/>
      <c r="C92" s="209" t="s">
        <v>106</v>
      </c>
      <c r="D92" s="209" t="s">
        <v>154</v>
      </c>
      <c r="E92" s="210" t="s">
        <v>934</v>
      </c>
      <c r="F92" s="211" t="s">
        <v>935</v>
      </c>
      <c r="G92" s="212" t="s">
        <v>466</v>
      </c>
      <c r="H92" s="213">
        <v>1</v>
      </c>
      <c r="I92" s="214"/>
      <c r="J92" s="215">
        <f>ROUND(I92*H92,2)</f>
        <v>0</v>
      </c>
      <c r="K92" s="211" t="s">
        <v>157</v>
      </c>
      <c r="L92" s="48"/>
      <c r="M92" s="216" t="s">
        <v>32</v>
      </c>
      <c r="N92" s="217" t="s">
        <v>49</v>
      </c>
      <c r="O92" s="88"/>
      <c r="P92" s="218">
        <f>O92*H92</f>
        <v>0</v>
      </c>
      <c r="Q92" s="218">
        <v>0</v>
      </c>
      <c r="R92" s="218">
        <f>Q92*H92</f>
        <v>0</v>
      </c>
      <c r="S92" s="218">
        <v>0</v>
      </c>
      <c r="T92" s="219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0" t="s">
        <v>158</v>
      </c>
      <c r="AT92" s="220" t="s">
        <v>154</v>
      </c>
      <c r="AU92" s="220" t="s">
        <v>88</v>
      </c>
      <c r="AY92" s="20" t="s">
        <v>152</v>
      </c>
      <c r="BE92" s="221">
        <f>IF(N92="základní",J92,0)</f>
        <v>0</v>
      </c>
      <c r="BF92" s="221">
        <f>IF(N92="snížená",J92,0)</f>
        <v>0</v>
      </c>
      <c r="BG92" s="221">
        <f>IF(N92="zákl. přenesená",J92,0)</f>
        <v>0</v>
      </c>
      <c r="BH92" s="221">
        <f>IF(N92="sníž. přenesená",J92,0)</f>
        <v>0</v>
      </c>
      <c r="BI92" s="221">
        <f>IF(N92="nulová",J92,0)</f>
        <v>0</v>
      </c>
      <c r="BJ92" s="20" t="s">
        <v>86</v>
      </c>
      <c r="BK92" s="221">
        <f>ROUND(I92*H92,2)</f>
        <v>0</v>
      </c>
      <c r="BL92" s="20" t="s">
        <v>158</v>
      </c>
      <c r="BM92" s="220" t="s">
        <v>936</v>
      </c>
    </row>
    <row r="93" s="2" customFormat="1">
      <c r="A93" s="42"/>
      <c r="B93" s="43"/>
      <c r="C93" s="44"/>
      <c r="D93" s="222" t="s">
        <v>160</v>
      </c>
      <c r="E93" s="44"/>
      <c r="F93" s="223" t="s">
        <v>937</v>
      </c>
      <c r="G93" s="44"/>
      <c r="H93" s="44"/>
      <c r="I93" s="224"/>
      <c r="J93" s="44"/>
      <c r="K93" s="44"/>
      <c r="L93" s="48"/>
      <c r="M93" s="225"/>
      <c r="N93" s="226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160</v>
      </c>
      <c r="AU93" s="20" t="s">
        <v>88</v>
      </c>
    </row>
    <row r="94" s="2" customFormat="1" ht="24.15" customHeight="1">
      <c r="A94" s="42"/>
      <c r="B94" s="43"/>
      <c r="C94" s="209" t="s">
        <v>158</v>
      </c>
      <c r="D94" s="209" t="s">
        <v>154</v>
      </c>
      <c r="E94" s="210" t="s">
        <v>938</v>
      </c>
      <c r="F94" s="211" t="s">
        <v>939</v>
      </c>
      <c r="G94" s="212" t="s">
        <v>466</v>
      </c>
      <c r="H94" s="213">
        <v>4</v>
      </c>
      <c r="I94" s="214"/>
      <c r="J94" s="215">
        <f>ROUND(I94*H94,2)</f>
        <v>0</v>
      </c>
      <c r="K94" s="211" t="s">
        <v>157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</v>
      </c>
      <c r="T94" s="219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158</v>
      </c>
      <c r="AT94" s="220" t="s">
        <v>154</v>
      </c>
      <c r="AU94" s="220" t="s">
        <v>88</v>
      </c>
      <c r="AY94" s="20" t="s">
        <v>152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158</v>
      </c>
      <c r="BM94" s="220" t="s">
        <v>940</v>
      </c>
    </row>
    <row r="95" s="2" customFormat="1">
      <c r="A95" s="42"/>
      <c r="B95" s="43"/>
      <c r="C95" s="44"/>
      <c r="D95" s="222" t="s">
        <v>160</v>
      </c>
      <c r="E95" s="44"/>
      <c r="F95" s="223" t="s">
        <v>941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160</v>
      </c>
      <c r="AU95" s="20" t="s">
        <v>88</v>
      </c>
    </row>
    <row r="96" s="2" customFormat="1" ht="49.05" customHeight="1">
      <c r="A96" s="42"/>
      <c r="B96" s="43"/>
      <c r="C96" s="209" t="s">
        <v>179</v>
      </c>
      <c r="D96" s="209" t="s">
        <v>154</v>
      </c>
      <c r="E96" s="210" t="s">
        <v>942</v>
      </c>
      <c r="F96" s="211" t="s">
        <v>943</v>
      </c>
      <c r="G96" s="212" t="s">
        <v>466</v>
      </c>
      <c r="H96" s="213">
        <v>3</v>
      </c>
      <c r="I96" s="214"/>
      <c r="J96" s="215">
        <f>ROUND(I96*H96,2)</f>
        <v>0</v>
      </c>
      <c r="K96" s="211" t="s">
        <v>157</v>
      </c>
      <c r="L96" s="48"/>
      <c r="M96" s="216" t="s">
        <v>32</v>
      </c>
      <c r="N96" s="217" t="s">
        <v>49</v>
      </c>
      <c r="O96" s="88"/>
      <c r="P96" s="218">
        <f>O96*H96</f>
        <v>0</v>
      </c>
      <c r="Q96" s="218">
        <v>0</v>
      </c>
      <c r="R96" s="218">
        <f>Q96*H96</f>
        <v>0</v>
      </c>
      <c r="S96" s="218">
        <v>0</v>
      </c>
      <c r="T96" s="219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0" t="s">
        <v>158</v>
      </c>
      <c r="AT96" s="220" t="s">
        <v>154</v>
      </c>
      <c r="AU96" s="220" t="s">
        <v>88</v>
      </c>
      <c r="AY96" s="20" t="s">
        <v>152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20" t="s">
        <v>86</v>
      </c>
      <c r="BK96" s="221">
        <f>ROUND(I96*H96,2)</f>
        <v>0</v>
      </c>
      <c r="BL96" s="20" t="s">
        <v>158</v>
      </c>
      <c r="BM96" s="220" t="s">
        <v>944</v>
      </c>
    </row>
    <row r="97" s="2" customFormat="1">
      <c r="A97" s="42"/>
      <c r="B97" s="43"/>
      <c r="C97" s="44"/>
      <c r="D97" s="222" t="s">
        <v>160</v>
      </c>
      <c r="E97" s="44"/>
      <c r="F97" s="223" t="s">
        <v>945</v>
      </c>
      <c r="G97" s="44"/>
      <c r="H97" s="44"/>
      <c r="I97" s="224"/>
      <c r="J97" s="44"/>
      <c r="K97" s="44"/>
      <c r="L97" s="48"/>
      <c r="M97" s="225"/>
      <c r="N97" s="226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160</v>
      </c>
      <c r="AU97" s="20" t="s">
        <v>88</v>
      </c>
    </row>
    <row r="98" s="2" customFormat="1" ht="49.05" customHeight="1">
      <c r="A98" s="42"/>
      <c r="B98" s="43"/>
      <c r="C98" s="209" t="s">
        <v>186</v>
      </c>
      <c r="D98" s="209" t="s">
        <v>154</v>
      </c>
      <c r="E98" s="210" t="s">
        <v>946</v>
      </c>
      <c r="F98" s="211" t="s">
        <v>947</v>
      </c>
      <c r="G98" s="212" t="s">
        <v>466</v>
      </c>
      <c r="H98" s="213">
        <v>1</v>
      </c>
      <c r="I98" s="214"/>
      <c r="J98" s="215">
        <f>ROUND(I98*H98,2)</f>
        <v>0</v>
      </c>
      <c r="K98" s="211" t="s">
        <v>157</v>
      </c>
      <c r="L98" s="48"/>
      <c r="M98" s="216" t="s">
        <v>32</v>
      </c>
      <c r="N98" s="217" t="s">
        <v>49</v>
      </c>
      <c r="O98" s="88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0" t="s">
        <v>158</v>
      </c>
      <c r="AT98" s="220" t="s">
        <v>154</v>
      </c>
      <c r="AU98" s="220" t="s">
        <v>88</v>
      </c>
      <c r="AY98" s="20" t="s">
        <v>152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158</v>
      </c>
      <c r="BM98" s="220" t="s">
        <v>948</v>
      </c>
    </row>
    <row r="99" s="2" customFormat="1">
      <c r="A99" s="42"/>
      <c r="B99" s="43"/>
      <c r="C99" s="44"/>
      <c r="D99" s="222" t="s">
        <v>160</v>
      </c>
      <c r="E99" s="44"/>
      <c r="F99" s="223" t="s">
        <v>949</v>
      </c>
      <c r="G99" s="44"/>
      <c r="H99" s="44"/>
      <c r="I99" s="224"/>
      <c r="J99" s="44"/>
      <c r="K99" s="44"/>
      <c r="L99" s="48"/>
      <c r="M99" s="225"/>
      <c r="N99" s="226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160</v>
      </c>
      <c r="AU99" s="20" t="s">
        <v>88</v>
      </c>
    </row>
    <row r="100" s="2" customFormat="1" ht="44.25" customHeight="1">
      <c r="A100" s="42"/>
      <c r="B100" s="43"/>
      <c r="C100" s="209" t="s">
        <v>192</v>
      </c>
      <c r="D100" s="209" t="s">
        <v>154</v>
      </c>
      <c r="E100" s="210" t="s">
        <v>950</v>
      </c>
      <c r="F100" s="211" t="s">
        <v>951</v>
      </c>
      <c r="G100" s="212" t="s">
        <v>466</v>
      </c>
      <c r="H100" s="213">
        <v>3</v>
      </c>
      <c r="I100" s="214"/>
      <c r="J100" s="215">
        <f>ROUND(I100*H100,2)</f>
        <v>0</v>
      </c>
      <c r="K100" s="211" t="s">
        <v>157</v>
      </c>
      <c r="L100" s="48"/>
      <c r="M100" s="216" t="s">
        <v>32</v>
      </c>
      <c r="N100" s="217" t="s">
        <v>49</v>
      </c>
      <c r="O100" s="88"/>
      <c r="P100" s="218">
        <f>O100*H100</f>
        <v>0</v>
      </c>
      <c r="Q100" s="218">
        <v>0</v>
      </c>
      <c r="R100" s="218">
        <f>Q100*H100</f>
        <v>0</v>
      </c>
      <c r="S100" s="218">
        <v>0</v>
      </c>
      <c r="T100" s="219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0" t="s">
        <v>158</v>
      </c>
      <c r="AT100" s="220" t="s">
        <v>154</v>
      </c>
      <c r="AU100" s="220" t="s">
        <v>88</v>
      </c>
      <c r="AY100" s="20" t="s">
        <v>152</v>
      </c>
      <c r="BE100" s="221">
        <f>IF(N100="základní",J100,0)</f>
        <v>0</v>
      </c>
      <c r="BF100" s="221">
        <f>IF(N100="snížená",J100,0)</f>
        <v>0</v>
      </c>
      <c r="BG100" s="221">
        <f>IF(N100="zákl. přenesená",J100,0)</f>
        <v>0</v>
      </c>
      <c r="BH100" s="221">
        <f>IF(N100="sníž. přenesená",J100,0)</f>
        <v>0</v>
      </c>
      <c r="BI100" s="221">
        <f>IF(N100="nulová",J100,0)</f>
        <v>0</v>
      </c>
      <c r="BJ100" s="20" t="s">
        <v>86</v>
      </c>
      <c r="BK100" s="221">
        <f>ROUND(I100*H100,2)</f>
        <v>0</v>
      </c>
      <c r="BL100" s="20" t="s">
        <v>158</v>
      </c>
      <c r="BM100" s="220" t="s">
        <v>952</v>
      </c>
    </row>
    <row r="101" s="2" customFormat="1">
      <c r="A101" s="42"/>
      <c r="B101" s="43"/>
      <c r="C101" s="44"/>
      <c r="D101" s="222" t="s">
        <v>160</v>
      </c>
      <c r="E101" s="44"/>
      <c r="F101" s="223" t="s">
        <v>953</v>
      </c>
      <c r="G101" s="44"/>
      <c r="H101" s="44"/>
      <c r="I101" s="224"/>
      <c r="J101" s="44"/>
      <c r="K101" s="44"/>
      <c r="L101" s="48"/>
      <c r="M101" s="225"/>
      <c r="N101" s="226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160</v>
      </c>
      <c r="AU101" s="20" t="s">
        <v>88</v>
      </c>
    </row>
    <row r="102" s="2" customFormat="1" ht="44.25" customHeight="1">
      <c r="A102" s="42"/>
      <c r="B102" s="43"/>
      <c r="C102" s="209" t="s">
        <v>197</v>
      </c>
      <c r="D102" s="209" t="s">
        <v>154</v>
      </c>
      <c r="E102" s="210" t="s">
        <v>954</v>
      </c>
      <c r="F102" s="211" t="s">
        <v>955</v>
      </c>
      <c r="G102" s="212" t="s">
        <v>466</v>
      </c>
      <c r="H102" s="213">
        <v>1</v>
      </c>
      <c r="I102" s="214"/>
      <c r="J102" s="215">
        <f>ROUND(I102*H102,2)</f>
        <v>0</v>
      </c>
      <c r="K102" s="211" t="s">
        <v>157</v>
      </c>
      <c r="L102" s="48"/>
      <c r="M102" s="216" t="s">
        <v>32</v>
      </c>
      <c r="N102" s="217" t="s">
        <v>49</v>
      </c>
      <c r="O102" s="88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0" t="s">
        <v>158</v>
      </c>
      <c r="AT102" s="220" t="s">
        <v>154</v>
      </c>
      <c r="AU102" s="220" t="s">
        <v>88</v>
      </c>
      <c r="AY102" s="20" t="s">
        <v>152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86</v>
      </c>
      <c r="BK102" s="221">
        <f>ROUND(I102*H102,2)</f>
        <v>0</v>
      </c>
      <c r="BL102" s="20" t="s">
        <v>158</v>
      </c>
      <c r="BM102" s="220" t="s">
        <v>956</v>
      </c>
    </row>
    <row r="103" s="2" customFormat="1">
      <c r="A103" s="42"/>
      <c r="B103" s="43"/>
      <c r="C103" s="44"/>
      <c r="D103" s="222" t="s">
        <v>160</v>
      </c>
      <c r="E103" s="44"/>
      <c r="F103" s="223" t="s">
        <v>957</v>
      </c>
      <c r="G103" s="44"/>
      <c r="H103" s="44"/>
      <c r="I103" s="224"/>
      <c r="J103" s="44"/>
      <c r="K103" s="44"/>
      <c r="L103" s="48"/>
      <c r="M103" s="225"/>
      <c r="N103" s="226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160</v>
      </c>
      <c r="AU103" s="20" t="s">
        <v>88</v>
      </c>
    </row>
    <row r="104" s="2" customFormat="1" ht="37.8" customHeight="1">
      <c r="A104" s="42"/>
      <c r="B104" s="43"/>
      <c r="C104" s="209" t="s">
        <v>204</v>
      </c>
      <c r="D104" s="209" t="s">
        <v>154</v>
      </c>
      <c r="E104" s="210" t="s">
        <v>958</v>
      </c>
      <c r="F104" s="211" t="s">
        <v>959</v>
      </c>
      <c r="G104" s="212" t="s">
        <v>466</v>
      </c>
      <c r="H104" s="213">
        <v>4</v>
      </c>
      <c r="I104" s="214"/>
      <c r="J104" s="215">
        <f>ROUND(I104*H104,2)</f>
        <v>0</v>
      </c>
      <c r="K104" s="211" t="s">
        <v>157</v>
      </c>
      <c r="L104" s="48"/>
      <c r="M104" s="216" t="s">
        <v>32</v>
      </c>
      <c r="N104" s="217" t="s">
        <v>49</v>
      </c>
      <c r="O104" s="88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0" t="s">
        <v>158</v>
      </c>
      <c r="AT104" s="220" t="s">
        <v>154</v>
      </c>
      <c r="AU104" s="220" t="s">
        <v>88</v>
      </c>
      <c r="AY104" s="20" t="s">
        <v>152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86</v>
      </c>
      <c r="BK104" s="221">
        <f>ROUND(I104*H104,2)</f>
        <v>0</v>
      </c>
      <c r="BL104" s="20" t="s">
        <v>158</v>
      </c>
      <c r="BM104" s="220" t="s">
        <v>960</v>
      </c>
    </row>
    <row r="105" s="2" customFormat="1">
      <c r="A105" s="42"/>
      <c r="B105" s="43"/>
      <c r="C105" s="44"/>
      <c r="D105" s="222" t="s">
        <v>160</v>
      </c>
      <c r="E105" s="44"/>
      <c r="F105" s="223" t="s">
        <v>961</v>
      </c>
      <c r="G105" s="44"/>
      <c r="H105" s="44"/>
      <c r="I105" s="224"/>
      <c r="J105" s="44"/>
      <c r="K105" s="44"/>
      <c r="L105" s="48"/>
      <c r="M105" s="225"/>
      <c r="N105" s="226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160</v>
      </c>
      <c r="AU105" s="20" t="s">
        <v>88</v>
      </c>
    </row>
    <row r="106" s="2" customFormat="1" ht="33" customHeight="1">
      <c r="A106" s="42"/>
      <c r="B106" s="43"/>
      <c r="C106" s="209" t="s">
        <v>210</v>
      </c>
      <c r="D106" s="209" t="s">
        <v>154</v>
      </c>
      <c r="E106" s="210" t="s">
        <v>962</v>
      </c>
      <c r="F106" s="211" t="s">
        <v>963</v>
      </c>
      <c r="G106" s="212" t="s">
        <v>104</v>
      </c>
      <c r="H106" s="213">
        <v>128</v>
      </c>
      <c r="I106" s="214"/>
      <c r="J106" s="215">
        <f>ROUND(I106*H106,2)</f>
        <v>0</v>
      </c>
      <c r="K106" s="211" t="s">
        <v>157</v>
      </c>
      <c r="L106" s="48"/>
      <c r="M106" s="216" t="s">
        <v>32</v>
      </c>
      <c r="N106" s="217" t="s">
        <v>49</v>
      </c>
      <c r="O106" s="88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0" t="s">
        <v>158</v>
      </c>
      <c r="AT106" s="220" t="s">
        <v>154</v>
      </c>
      <c r="AU106" s="220" t="s">
        <v>88</v>
      </c>
      <c r="AY106" s="20" t="s">
        <v>152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158</v>
      </c>
      <c r="BM106" s="220" t="s">
        <v>964</v>
      </c>
    </row>
    <row r="107" s="2" customFormat="1">
      <c r="A107" s="42"/>
      <c r="B107" s="43"/>
      <c r="C107" s="44"/>
      <c r="D107" s="222" t="s">
        <v>160</v>
      </c>
      <c r="E107" s="44"/>
      <c r="F107" s="223" t="s">
        <v>965</v>
      </c>
      <c r="G107" s="44"/>
      <c r="H107" s="44"/>
      <c r="I107" s="224"/>
      <c r="J107" s="44"/>
      <c r="K107" s="44"/>
      <c r="L107" s="48"/>
      <c r="M107" s="225"/>
      <c r="N107" s="226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160</v>
      </c>
      <c r="AU107" s="20" t="s">
        <v>88</v>
      </c>
    </row>
    <row r="108" s="2" customFormat="1" ht="62.7" customHeight="1">
      <c r="A108" s="42"/>
      <c r="B108" s="43"/>
      <c r="C108" s="209" t="s">
        <v>215</v>
      </c>
      <c r="D108" s="209" t="s">
        <v>154</v>
      </c>
      <c r="E108" s="210" t="s">
        <v>966</v>
      </c>
      <c r="F108" s="211" t="s">
        <v>967</v>
      </c>
      <c r="G108" s="212" t="s">
        <v>466</v>
      </c>
      <c r="H108" s="213">
        <v>27</v>
      </c>
      <c r="I108" s="214"/>
      <c r="J108" s="215">
        <f>ROUND(I108*H108,2)</f>
        <v>0</v>
      </c>
      <c r="K108" s="211" t="s">
        <v>157</v>
      </c>
      <c r="L108" s="48"/>
      <c r="M108" s="216" t="s">
        <v>32</v>
      </c>
      <c r="N108" s="217" t="s">
        <v>49</v>
      </c>
      <c r="O108" s="88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0" t="s">
        <v>158</v>
      </c>
      <c r="AT108" s="220" t="s">
        <v>154</v>
      </c>
      <c r="AU108" s="220" t="s">
        <v>88</v>
      </c>
      <c r="AY108" s="20" t="s">
        <v>152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158</v>
      </c>
      <c r="BM108" s="220" t="s">
        <v>968</v>
      </c>
    </row>
    <row r="109" s="2" customFormat="1">
      <c r="A109" s="42"/>
      <c r="B109" s="43"/>
      <c r="C109" s="44"/>
      <c r="D109" s="222" t="s">
        <v>160</v>
      </c>
      <c r="E109" s="44"/>
      <c r="F109" s="223" t="s">
        <v>969</v>
      </c>
      <c r="G109" s="44"/>
      <c r="H109" s="44"/>
      <c r="I109" s="224"/>
      <c r="J109" s="44"/>
      <c r="K109" s="44"/>
      <c r="L109" s="48"/>
      <c r="M109" s="225"/>
      <c r="N109" s="226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160</v>
      </c>
      <c r="AU109" s="20" t="s">
        <v>88</v>
      </c>
    </row>
    <row r="110" s="13" customFormat="1">
      <c r="A110" s="13"/>
      <c r="B110" s="227"/>
      <c r="C110" s="228"/>
      <c r="D110" s="229" t="s">
        <v>166</v>
      </c>
      <c r="E110" s="228"/>
      <c r="F110" s="231" t="s">
        <v>970</v>
      </c>
      <c r="G110" s="228"/>
      <c r="H110" s="232">
        <v>27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166</v>
      </c>
      <c r="AU110" s="238" t="s">
        <v>88</v>
      </c>
      <c r="AV110" s="13" t="s">
        <v>88</v>
      </c>
      <c r="AW110" s="13" t="s">
        <v>4</v>
      </c>
      <c r="AX110" s="13" t="s">
        <v>86</v>
      </c>
      <c r="AY110" s="238" t="s">
        <v>152</v>
      </c>
    </row>
    <row r="111" s="2" customFormat="1" ht="62.7" customHeight="1">
      <c r="A111" s="42"/>
      <c r="B111" s="43"/>
      <c r="C111" s="209" t="s">
        <v>8</v>
      </c>
      <c r="D111" s="209" t="s">
        <v>154</v>
      </c>
      <c r="E111" s="210" t="s">
        <v>971</v>
      </c>
      <c r="F111" s="211" t="s">
        <v>972</v>
      </c>
      <c r="G111" s="212" t="s">
        <v>466</v>
      </c>
      <c r="H111" s="213">
        <v>9</v>
      </c>
      <c r="I111" s="214"/>
      <c r="J111" s="215">
        <f>ROUND(I111*H111,2)</f>
        <v>0</v>
      </c>
      <c r="K111" s="211" t="s">
        <v>157</v>
      </c>
      <c r="L111" s="48"/>
      <c r="M111" s="216" t="s">
        <v>32</v>
      </c>
      <c r="N111" s="217" t="s">
        <v>49</v>
      </c>
      <c r="O111" s="88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0" t="s">
        <v>158</v>
      </c>
      <c r="AT111" s="220" t="s">
        <v>154</v>
      </c>
      <c r="AU111" s="220" t="s">
        <v>88</v>
      </c>
      <c r="AY111" s="20" t="s">
        <v>152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158</v>
      </c>
      <c r="BM111" s="220" t="s">
        <v>973</v>
      </c>
    </row>
    <row r="112" s="2" customFormat="1">
      <c r="A112" s="42"/>
      <c r="B112" s="43"/>
      <c r="C112" s="44"/>
      <c r="D112" s="222" t="s">
        <v>160</v>
      </c>
      <c r="E112" s="44"/>
      <c r="F112" s="223" t="s">
        <v>974</v>
      </c>
      <c r="G112" s="44"/>
      <c r="H112" s="44"/>
      <c r="I112" s="224"/>
      <c r="J112" s="44"/>
      <c r="K112" s="44"/>
      <c r="L112" s="48"/>
      <c r="M112" s="225"/>
      <c r="N112" s="226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160</v>
      </c>
      <c r="AU112" s="20" t="s">
        <v>88</v>
      </c>
    </row>
    <row r="113" s="13" customFormat="1">
      <c r="A113" s="13"/>
      <c r="B113" s="227"/>
      <c r="C113" s="228"/>
      <c r="D113" s="229" t="s">
        <v>166</v>
      </c>
      <c r="E113" s="228"/>
      <c r="F113" s="231" t="s">
        <v>975</v>
      </c>
      <c r="G113" s="228"/>
      <c r="H113" s="232">
        <v>9</v>
      </c>
      <c r="I113" s="233"/>
      <c r="J113" s="228"/>
      <c r="K113" s="228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166</v>
      </c>
      <c r="AU113" s="238" t="s">
        <v>88</v>
      </c>
      <c r="AV113" s="13" t="s">
        <v>88</v>
      </c>
      <c r="AW113" s="13" t="s">
        <v>4</v>
      </c>
      <c r="AX113" s="13" t="s">
        <v>86</v>
      </c>
      <c r="AY113" s="238" t="s">
        <v>152</v>
      </c>
    </row>
    <row r="114" s="2" customFormat="1" ht="62.7" customHeight="1">
      <c r="A114" s="42"/>
      <c r="B114" s="43"/>
      <c r="C114" s="209" t="s">
        <v>229</v>
      </c>
      <c r="D114" s="209" t="s">
        <v>154</v>
      </c>
      <c r="E114" s="210" t="s">
        <v>976</v>
      </c>
      <c r="F114" s="211" t="s">
        <v>977</v>
      </c>
      <c r="G114" s="212" t="s">
        <v>466</v>
      </c>
      <c r="H114" s="213">
        <v>27</v>
      </c>
      <c r="I114" s="214"/>
      <c r="J114" s="215">
        <f>ROUND(I114*H114,2)</f>
        <v>0</v>
      </c>
      <c r="K114" s="211" t="s">
        <v>157</v>
      </c>
      <c r="L114" s="48"/>
      <c r="M114" s="216" t="s">
        <v>32</v>
      </c>
      <c r="N114" s="217" t="s">
        <v>49</v>
      </c>
      <c r="O114" s="88"/>
      <c r="P114" s="218">
        <f>O114*H114</f>
        <v>0</v>
      </c>
      <c r="Q114" s="218">
        <v>0</v>
      </c>
      <c r="R114" s="218">
        <f>Q114*H114</f>
        <v>0</v>
      </c>
      <c r="S114" s="218">
        <v>0</v>
      </c>
      <c r="T114" s="219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0" t="s">
        <v>158</v>
      </c>
      <c r="AT114" s="220" t="s">
        <v>154</v>
      </c>
      <c r="AU114" s="220" t="s">
        <v>88</v>
      </c>
      <c r="AY114" s="20" t="s">
        <v>152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86</v>
      </c>
      <c r="BK114" s="221">
        <f>ROUND(I114*H114,2)</f>
        <v>0</v>
      </c>
      <c r="BL114" s="20" t="s">
        <v>158</v>
      </c>
      <c r="BM114" s="220" t="s">
        <v>978</v>
      </c>
    </row>
    <row r="115" s="2" customFormat="1">
      <c r="A115" s="42"/>
      <c r="B115" s="43"/>
      <c r="C115" s="44"/>
      <c r="D115" s="222" t="s">
        <v>160</v>
      </c>
      <c r="E115" s="44"/>
      <c r="F115" s="223" t="s">
        <v>979</v>
      </c>
      <c r="G115" s="44"/>
      <c r="H115" s="44"/>
      <c r="I115" s="224"/>
      <c r="J115" s="44"/>
      <c r="K115" s="44"/>
      <c r="L115" s="48"/>
      <c r="M115" s="225"/>
      <c r="N115" s="226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160</v>
      </c>
      <c r="AU115" s="20" t="s">
        <v>88</v>
      </c>
    </row>
    <row r="116" s="13" customFormat="1">
      <c r="A116" s="13"/>
      <c r="B116" s="227"/>
      <c r="C116" s="228"/>
      <c r="D116" s="229" t="s">
        <v>166</v>
      </c>
      <c r="E116" s="228"/>
      <c r="F116" s="231" t="s">
        <v>970</v>
      </c>
      <c r="G116" s="228"/>
      <c r="H116" s="232">
        <v>27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166</v>
      </c>
      <c r="AU116" s="238" t="s">
        <v>88</v>
      </c>
      <c r="AV116" s="13" t="s">
        <v>88</v>
      </c>
      <c r="AW116" s="13" t="s">
        <v>4</v>
      </c>
      <c r="AX116" s="13" t="s">
        <v>86</v>
      </c>
      <c r="AY116" s="238" t="s">
        <v>152</v>
      </c>
    </row>
    <row r="117" s="2" customFormat="1" ht="62.7" customHeight="1">
      <c r="A117" s="42"/>
      <c r="B117" s="43"/>
      <c r="C117" s="209" t="s">
        <v>234</v>
      </c>
      <c r="D117" s="209" t="s">
        <v>154</v>
      </c>
      <c r="E117" s="210" t="s">
        <v>980</v>
      </c>
      <c r="F117" s="211" t="s">
        <v>981</v>
      </c>
      <c r="G117" s="212" t="s">
        <v>466</v>
      </c>
      <c r="H117" s="213">
        <v>9</v>
      </c>
      <c r="I117" s="214"/>
      <c r="J117" s="215">
        <f>ROUND(I117*H117,2)</f>
        <v>0</v>
      </c>
      <c r="K117" s="211" t="s">
        <v>157</v>
      </c>
      <c r="L117" s="48"/>
      <c r="M117" s="216" t="s">
        <v>32</v>
      </c>
      <c r="N117" s="217" t="s">
        <v>49</v>
      </c>
      <c r="O117" s="88"/>
      <c r="P117" s="218">
        <f>O117*H117</f>
        <v>0</v>
      </c>
      <c r="Q117" s="218">
        <v>0</v>
      </c>
      <c r="R117" s="218">
        <f>Q117*H117</f>
        <v>0</v>
      </c>
      <c r="S117" s="218">
        <v>0</v>
      </c>
      <c r="T117" s="219">
        <f>S117*H117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0" t="s">
        <v>158</v>
      </c>
      <c r="AT117" s="220" t="s">
        <v>154</v>
      </c>
      <c r="AU117" s="220" t="s">
        <v>88</v>
      </c>
      <c r="AY117" s="20" t="s">
        <v>152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86</v>
      </c>
      <c r="BK117" s="221">
        <f>ROUND(I117*H117,2)</f>
        <v>0</v>
      </c>
      <c r="BL117" s="20" t="s">
        <v>158</v>
      </c>
      <c r="BM117" s="220" t="s">
        <v>982</v>
      </c>
    </row>
    <row r="118" s="2" customFormat="1">
      <c r="A118" s="42"/>
      <c r="B118" s="43"/>
      <c r="C118" s="44"/>
      <c r="D118" s="222" t="s">
        <v>160</v>
      </c>
      <c r="E118" s="44"/>
      <c r="F118" s="223" t="s">
        <v>983</v>
      </c>
      <c r="G118" s="44"/>
      <c r="H118" s="44"/>
      <c r="I118" s="224"/>
      <c r="J118" s="44"/>
      <c r="K118" s="44"/>
      <c r="L118" s="48"/>
      <c r="M118" s="225"/>
      <c r="N118" s="226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160</v>
      </c>
      <c r="AU118" s="20" t="s">
        <v>88</v>
      </c>
    </row>
    <row r="119" s="13" customFormat="1">
      <c r="A119" s="13"/>
      <c r="B119" s="227"/>
      <c r="C119" s="228"/>
      <c r="D119" s="229" t="s">
        <v>166</v>
      </c>
      <c r="E119" s="228"/>
      <c r="F119" s="231" t="s">
        <v>975</v>
      </c>
      <c r="G119" s="228"/>
      <c r="H119" s="232">
        <v>9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166</v>
      </c>
      <c r="AU119" s="238" t="s">
        <v>88</v>
      </c>
      <c r="AV119" s="13" t="s">
        <v>88</v>
      </c>
      <c r="AW119" s="13" t="s">
        <v>4</v>
      </c>
      <c r="AX119" s="13" t="s">
        <v>86</v>
      </c>
      <c r="AY119" s="238" t="s">
        <v>152</v>
      </c>
    </row>
    <row r="120" s="2" customFormat="1" ht="55.5" customHeight="1">
      <c r="A120" s="42"/>
      <c r="B120" s="43"/>
      <c r="C120" s="209" t="s">
        <v>241</v>
      </c>
      <c r="D120" s="209" t="s">
        <v>154</v>
      </c>
      <c r="E120" s="210" t="s">
        <v>984</v>
      </c>
      <c r="F120" s="211" t="s">
        <v>985</v>
      </c>
      <c r="G120" s="212" t="s">
        <v>466</v>
      </c>
      <c r="H120" s="213">
        <v>36</v>
      </c>
      <c r="I120" s="214"/>
      <c r="J120" s="215">
        <f>ROUND(I120*H120,2)</f>
        <v>0</v>
      </c>
      <c r="K120" s="211" t="s">
        <v>157</v>
      </c>
      <c r="L120" s="48"/>
      <c r="M120" s="216" t="s">
        <v>32</v>
      </c>
      <c r="N120" s="217" t="s">
        <v>49</v>
      </c>
      <c r="O120" s="88"/>
      <c r="P120" s="218">
        <f>O120*H120</f>
        <v>0</v>
      </c>
      <c r="Q120" s="218">
        <v>0</v>
      </c>
      <c r="R120" s="218">
        <f>Q120*H120</f>
        <v>0</v>
      </c>
      <c r="S120" s="218">
        <v>0</v>
      </c>
      <c r="T120" s="219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0" t="s">
        <v>158</v>
      </c>
      <c r="AT120" s="220" t="s">
        <v>154</v>
      </c>
      <c r="AU120" s="220" t="s">
        <v>88</v>
      </c>
      <c r="AY120" s="20" t="s">
        <v>152</v>
      </c>
      <c r="BE120" s="221">
        <f>IF(N120="základní",J120,0)</f>
        <v>0</v>
      </c>
      <c r="BF120" s="221">
        <f>IF(N120="snížená",J120,0)</f>
        <v>0</v>
      </c>
      <c r="BG120" s="221">
        <f>IF(N120="zákl. přenesená",J120,0)</f>
        <v>0</v>
      </c>
      <c r="BH120" s="221">
        <f>IF(N120="sníž. přenesená",J120,0)</f>
        <v>0</v>
      </c>
      <c r="BI120" s="221">
        <f>IF(N120="nulová",J120,0)</f>
        <v>0</v>
      </c>
      <c r="BJ120" s="20" t="s">
        <v>86</v>
      </c>
      <c r="BK120" s="221">
        <f>ROUND(I120*H120,2)</f>
        <v>0</v>
      </c>
      <c r="BL120" s="20" t="s">
        <v>158</v>
      </c>
      <c r="BM120" s="220" t="s">
        <v>986</v>
      </c>
    </row>
    <row r="121" s="2" customFormat="1">
      <c r="A121" s="42"/>
      <c r="B121" s="43"/>
      <c r="C121" s="44"/>
      <c r="D121" s="222" t="s">
        <v>160</v>
      </c>
      <c r="E121" s="44"/>
      <c r="F121" s="223" t="s">
        <v>987</v>
      </c>
      <c r="G121" s="44"/>
      <c r="H121" s="44"/>
      <c r="I121" s="224"/>
      <c r="J121" s="44"/>
      <c r="K121" s="44"/>
      <c r="L121" s="48"/>
      <c r="M121" s="225"/>
      <c r="N121" s="226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160</v>
      </c>
      <c r="AU121" s="20" t="s">
        <v>88</v>
      </c>
    </row>
    <row r="122" s="13" customFormat="1">
      <c r="A122" s="13"/>
      <c r="B122" s="227"/>
      <c r="C122" s="228"/>
      <c r="D122" s="229" t="s">
        <v>166</v>
      </c>
      <c r="E122" s="228"/>
      <c r="F122" s="231" t="s">
        <v>988</v>
      </c>
      <c r="G122" s="228"/>
      <c r="H122" s="232">
        <v>36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166</v>
      </c>
      <c r="AU122" s="238" t="s">
        <v>88</v>
      </c>
      <c r="AV122" s="13" t="s">
        <v>88</v>
      </c>
      <c r="AW122" s="13" t="s">
        <v>4</v>
      </c>
      <c r="AX122" s="13" t="s">
        <v>86</v>
      </c>
      <c r="AY122" s="238" t="s">
        <v>152</v>
      </c>
    </row>
    <row r="123" s="2" customFormat="1" ht="33" customHeight="1">
      <c r="A123" s="42"/>
      <c r="B123" s="43"/>
      <c r="C123" s="209" t="s">
        <v>119</v>
      </c>
      <c r="D123" s="209" t="s">
        <v>154</v>
      </c>
      <c r="E123" s="210" t="s">
        <v>989</v>
      </c>
      <c r="F123" s="211" t="s">
        <v>990</v>
      </c>
      <c r="G123" s="212" t="s">
        <v>104</v>
      </c>
      <c r="H123" s="213">
        <v>640</v>
      </c>
      <c r="I123" s="214"/>
      <c r="J123" s="215">
        <f>ROUND(I123*H123,2)</f>
        <v>0</v>
      </c>
      <c r="K123" s="211" t="s">
        <v>157</v>
      </c>
      <c r="L123" s="48"/>
      <c r="M123" s="216" t="s">
        <v>32</v>
      </c>
      <c r="N123" s="217" t="s">
        <v>49</v>
      </c>
      <c r="O123" s="88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0" t="s">
        <v>158</v>
      </c>
      <c r="AT123" s="220" t="s">
        <v>154</v>
      </c>
      <c r="AU123" s="220" t="s">
        <v>88</v>
      </c>
      <c r="AY123" s="20" t="s">
        <v>152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86</v>
      </c>
      <c r="BK123" s="221">
        <f>ROUND(I123*H123,2)</f>
        <v>0</v>
      </c>
      <c r="BL123" s="20" t="s">
        <v>158</v>
      </c>
      <c r="BM123" s="220" t="s">
        <v>991</v>
      </c>
    </row>
    <row r="124" s="2" customFormat="1">
      <c r="A124" s="42"/>
      <c r="B124" s="43"/>
      <c r="C124" s="44"/>
      <c r="D124" s="222" t="s">
        <v>160</v>
      </c>
      <c r="E124" s="44"/>
      <c r="F124" s="223" t="s">
        <v>992</v>
      </c>
      <c r="G124" s="44"/>
      <c r="H124" s="44"/>
      <c r="I124" s="224"/>
      <c r="J124" s="44"/>
      <c r="K124" s="44"/>
      <c r="L124" s="48"/>
      <c r="M124" s="225"/>
      <c r="N124" s="226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160</v>
      </c>
      <c r="AU124" s="20" t="s">
        <v>88</v>
      </c>
    </row>
    <row r="125" s="13" customFormat="1">
      <c r="A125" s="13"/>
      <c r="B125" s="227"/>
      <c r="C125" s="228"/>
      <c r="D125" s="229" t="s">
        <v>166</v>
      </c>
      <c r="E125" s="228"/>
      <c r="F125" s="231" t="s">
        <v>993</v>
      </c>
      <c r="G125" s="228"/>
      <c r="H125" s="232">
        <v>640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166</v>
      </c>
      <c r="AU125" s="238" t="s">
        <v>88</v>
      </c>
      <c r="AV125" s="13" t="s">
        <v>88</v>
      </c>
      <c r="AW125" s="13" t="s">
        <v>4</v>
      </c>
      <c r="AX125" s="13" t="s">
        <v>86</v>
      </c>
      <c r="AY125" s="238" t="s">
        <v>152</v>
      </c>
    </row>
    <row r="126" s="12" customFormat="1" ht="22.8" customHeight="1">
      <c r="A126" s="12"/>
      <c r="B126" s="193"/>
      <c r="C126" s="194"/>
      <c r="D126" s="195" t="s">
        <v>77</v>
      </c>
      <c r="E126" s="207" t="s">
        <v>666</v>
      </c>
      <c r="F126" s="207" t="s">
        <v>994</v>
      </c>
      <c r="G126" s="194"/>
      <c r="H126" s="194"/>
      <c r="I126" s="197"/>
      <c r="J126" s="208">
        <f>BK126</f>
        <v>0</v>
      </c>
      <c r="K126" s="194"/>
      <c r="L126" s="199"/>
      <c r="M126" s="200"/>
      <c r="N126" s="201"/>
      <c r="O126" s="201"/>
      <c r="P126" s="202">
        <f>SUM(P127:P128)</f>
        <v>0</v>
      </c>
      <c r="Q126" s="201"/>
      <c r="R126" s="202">
        <f>SUM(R127:R128)</f>
        <v>0</v>
      </c>
      <c r="S126" s="201"/>
      <c r="T126" s="203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4" t="s">
        <v>86</v>
      </c>
      <c r="AT126" s="205" t="s">
        <v>77</v>
      </c>
      <c r="AU126" s="205" t="s">
        <v>86</v>
      </c>
      <c r="AY126" s="204" t="s">
        <v>152</v>
      </c>
      <c r="BK126" s="206">
        <f>SUM(BK127:BK128)</f>
        <v>0</v>
      </c>
    </row>
    <row r="127" s="2" customFormat="1" ht="37.8" customHeight="1">
      <c r="A127" s="42"/>
      <c r="B127" s="43"/>
      <c r="C127" s="209" t="s">
        <v>255</v>
      </c>
      <c r="D127" s="209" t="s">
        <v>154</v>
      </c>
      <c r="E127" s="210" t="s">
        <v>995</v>
      </c>
      <c r="F127" s="211" t="s">
        <v>996</v>
      </c>
      <c r="G127" s="212" t="s">
        <v>273</v>
      </c>
      <c r="H127" s="213">
        <v>1.2</v>
      </c>
      <c r="I127" s="214"/>
      <c r="J127" s="215">
        <f>ROUND(I127*H127,2)</f>
        <v>0</v>
      </c>
      <c r="K127" s="211" t="s">
        <v>157</v>
      </c>
      <c r="L127" s="48"/>
      <c r="M127" s="216" t="s">
        <v>32</v>
      </c>
      <c r="N127" s="217" t="s">
        <v>49</v>
      </c>
      <c r="O127" s="88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0" t="s">
        <v>158</v>
      </c>
      <c r="AT127" s="220" t="s">
        <v>154</v>
      </c>
      <c r="AU127" s="220" t="s">
        <v>88</v>
      </c>
      <c r="AY127" s="20" t="s">
        <v>152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20" t="s">
        <v>86</v>
      </c>
      <c r="BK127" s="221">
        <f>ROUND(I127*H127,2)</f>
        <v>0</v>
      </c>
      <c r="BL127" s="20" t="s">
        <v>158</v>
      </c>
      <c r="BM127" s="220" t="s">
        <v>997</v>
      </c>
    </row>
    <row r="128" s="2" customFormat="1">
      <c r="A128" s="42"/>
      <c r="B128" s="43"/>
      <c r="C128" s="44"/>
      <c r="D128" s="222" t="s">
        <v>160</v>
      </c>
      <c r="E128" s="44"/>
      <c r="F128" s="223" t="s">
        <v>998</v>
      </c>
      <c r="G128" s="44"/>
      <c r="H128" s="44"/>
      <c r="I128" s="224"/>
      <c r="J128" s="44"/>
      <c r="K128" s="44"/>
      <c r="L128" s="48"/>
      <c r="M128" s="282"/>
      <c r="N128" s="283"/>
      <c r="O128" s="284"/>
      <c r="P128" s="284"/>
      <c r="Q128" s="284"/>
      <c r="R128" s="284"/>
      <c r="S128" s="284"/>
      <c r="T128" s="28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160</v>
      </c>
      <c r="AU128" s="20" t="s">
        <v>88</v>
      </c>
    </row>
    <row r="129" s="2" customFormat="1" ht="6.96" customHeight="1">
      <c r="A129" s="42"/>
      <c r="B129" s="63"/>
      <c r="C129" s="64"/>
      <c r="D129" s="64"/>
      <c r="E129" s="64"/>
      <c r="F129" s="64"/>
      <c r="G129" s="64"/>
      <c r="H129" s="64"/>
      <c r="I129" s="64"/>
      <c r="J129" s="64"/>
      <c r="K129" s="64"/>
      <c r="L129" s="48"/>
      <c r="M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</sheetData>
  <sheetProtection sheet="1" autoFilter="0" formatColumns="0" formatRows="0" objects="1" scenarios="1" spinCount="100000" saltValue="FvNYbs1L052VfpFrIA1+sPWzuWyajZ0lEtWfHccKMFPNIGIWe2syPXoUwaR0M1F3qzcB30oZO2a6OumzZXd0OQ==" hashValue="4qRCcGFODasmnTGXOtLvmMJkCk2vuuDb+QV2r1r0uGyZGK63jQUSIp7PstlQaU9sLNhovNcC1tBxVFpfuZHJmg==" algorithmName="SHA-512" password="CC35"/>
  <autoFilter ref="C81:K12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111211101"/>
    <hyperlink ref="F91" r:id="rId2" display="https://podminky.urs.cz/item/CS_URS_2025_02/112101101"/>
    <hyperlink ref="F93" r:id="rId3" display="https://podminky.urs.cz/item/CS_URS_2025_02/112101121"/>
    <hyperlink ref="F95" r:id="rId4" display="https://podminky.urs.cz/item/CS_URS_2025_02/112251101"/>
    <hyperlink ref="F97" r:id="rId5" display="https://podminky.urs.cz/item/CS_URS_2025_02/162201401"/>
    <hyperlink ref="F99" r:id="rId6" display="https://podminky.urs.cz/item/CS_URS_2025_02/162201405"/>
    <hyperlink ref="F101" r:id="rId7" display="https://podminky.urs.cz/item/CS_URS_2025_02/162201411"/>
    <hyperlink ref="F103" r:id="rId8" display="https://podminky.urs.cz/item/CS_URS_2025_02/162201415"/>
    <hyperlink ref="F105" r:id="rId9" display="https://podminky.urs.cz/item/CS_URS_2025_02/162201421"/>
    <hyperlink ref="F107" r:id="rId10" display="https://podminky.urs.cz/item/CS_URS_2025_02/162301501"/>
    <hyperlink ref="F109" r:id="rId11" display="https://podminky.urs.cz/item/CS_URS_2025_02/162301931"/>
    <hyperlink ref="F112" r:id="rId12" display="https://podminky.urs.cz/item/CS_URS_2025_02/162301941"/>
    <hyperlink ref="F115" r:id="rId13" display="https://podminky.urs.cz/item/CS_URS_2025_02/162301951"/>
    <hyperlink ref="F118" r:id="rId14" display="https://podminky.urs.cz/item/CS_URS_2025_02/162301961"/>
    <hyperlink ref="F121" r:id="rId15" display="https://podminky.urs.cz/item/CS_URS_2025_02/162301971"/>
    <hyperlink ref="F124" r:id="rId16" display="https://podminky.urs.cz/item/CS_URS_2025_02/162301981"/>
    <hyperlink ref="F128" r:id="rId17" display="https://podminky.urs.cz/item/CS_URS_2025_02/9970138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107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Stavební úpravy ul. Švermova - 3.etapa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999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4. 7. 2025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3"/>
      <c r="B27" s="144"/>
      <c r="C27" s="143"/>
      <c r="D27" s="143"/>
      <c r="E27" s="145" t="s">
        <v>43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ROUND(J83,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ROUND((SUM(BE83:BE94)),  2)</f>
        <v>0</v>
      </c>
      <c r="G33" s="42"/>
      <c r="H33" s="42"/>
      <c r="I33" s="153">
        <v>0.20999999999999999</v>
      </c>
      <c r="J33" s="152">
        <f>ROUND(((SUM(BE83:BE94))*I33),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ROUND((SUM(BF83:BF94)),  2)</f>
        <v>0</v>
      </c>
      <c r="G34" s="42"/>
      <c r="H34" s="42"/>
      <c r="I34" s="153">
        <v>0.12</v>
      </c>
      <c r="J34" s="152">
        <f>ROUND(((SUM(BF83:BF94))*I34),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ROUND((SUM(BG83:BG94)),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ROUND((SUM(BH83:BH94)),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ROUND((SUM(BI83:BI94)),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122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Stavební úpravy ul. Švermova - 3.etapa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VRN - Vedlejší rozpočtové náklady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k. ú. Beroun</v>
      </c>
      <c r="G52" s="44"/>
      <c r="H52" s="44"/>
      <c r="I52" s="35" t="s">
        <v>24</v>
      </c>
      <c r="J52" s="76" t="str">
        <f>IF(J12="","",J12)</f>
        <v>4. 7. 2025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Ing. Jan Rambousek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123</v>
      </c>
      <c r="D57" s="167"/>
      <c r="E57" s="167"/>
      <c r="F57" s="167"/>
      <c r="G57" s="167"/>
      <c r="H57" s="167"/>
      <c r="I57" s="167"/>
      <c r="J57" s="168" t="s">
        <v>124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125</v>
      </c>
    </row>
    <row r="60" s="9" customFormat="1" ht="24.96" customHeight="1">
      <c r="A60" s="9"/>
      <c r="B60" s="170"/>
      <c r="C60" s="171"/>
      <c r="D60" s="172" t="s">
        <v>999</v>
      </c>
      <c r="E60" s="173"/>
      <c r="F60" s="173"/>
      <c r="G60" s="173"/>
      <c r="H60" s="173"/>
      <c r="I60" s="173"/>
      <c r="J60" s="174">
        <f>J84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1000</v>
      </c>
      <c r="E61" s="179"/>
      <c r="F61" s="179"/>
      <c r="G61" s="179"/>
      <c r="H61" s="179"/>
      <c r="I61" s="179"/>
      <c r="J61" s="180">
        <f>J85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1001</v>
      </c>
      <c r="E62" s="179"/>
      <c r="F62" s="179"/>
      <c r="G62" s="179"/>
      <c r="H62" s="179"/>
      <c r="I62" s="179"/>
      <c r="J62" s="180">
        <f>J91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1002</v>
      </c>
      <c r="E63" s="179"/>
      <c r="F63" s="179"/>
      <c r="G63" s="179"/>
      <c r="H63" s="179"/>
      <c r="I63" s="179"/>
      <c r="J63" s="180">
        <f>J93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9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9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137</v>
      </c>
      <c r="D70" s="44"/>
      <c r="E70" s="44"/>
      <c r="F70" s="44"/>
      <c r="G70" s="44"/>
      <c r="H70" s="44"/>
      <c r="I70" s="44"/>
      <c r="J70" s="44"/>
      <c r="K70" s="44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5" t="str">
        <f>E7</f>
        <v>Stavební úpravy ul. Švermova - 3.etapa</v>
      </c>
      <c r="F73" s="35"/>
      <c r="G73" s="35"/>
      <c r="H73" s="35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120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VRN - Vedlejší rozpočtové náklady</v>
      </c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k. ú. Beroun</v>
      </c>
      <c r="G77" s="44"/>
      <c r="H77" s="44"/>
      <c r="I77" s="35" t="s">
        <v>24</v>
      </c>
      <c r="J77" s="76" t="str">
        <f>IF(J12="","",J12)</f>
        <v>4. 7. 2025</v>
      </c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30</v>
      </c>
      <c r="D79" s="44"/>
      <c r="E79" s="44"/>
      <c r="F79" s="30" t="str">
        <f>E15</f>
        <v xml:space="preserve"> </v>
      </c>
      <c r="G79" s="44"/>
      <c r="H79" s="44"/>
      <c r="I79" s="35" t="s">
        <v>37</v>
      </c>
      <c r="J79" s="40" t="str">
        <f>E21</f>
        <v>Ing. Jan Rambousek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35</v>
      </c>
      <c r="D80" s="44"/>
      <c r="E80" s="44"/>
      <c r="F80" s="30" t="str">
        <f>IF(E18="","",E18)</f>
        <v>Vyplň údaj</v>
      </c>
      <c r="G80" s="44"/>
      <c r="H80" s="44"/>
      <c r="I80" s="35" t="s">
        <v>40</v>
      </c>
      <c r="J80" s="40" t="str">
        <f>E24</f>
        <v>Ing. Eva Horčičková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2"/>
      <c r="B82" s="183"/>
      <c r="C82" s="184" t="s">
        <v>138</v>
      </c>
      <c r="D82" s="185" t="s">
        <v>63</v>
      </c>
      <c r="E82" s="185" t="s">
        <v>59</v>
      </c>
      <c r="F82" s="185" t="s">
        <v>60</v>
      </c>
      <c r="G82" s="185" t="s">
        <v>139</v>
      </c>
      <c r="H82" s="185" t="s">
        <v>140</v>
      </c>
      <c r="I82" s="185" t="s">
        <v>141</v>
      </c>
      <c r="J82" s="185" t="s">
        <v>124</v>
      </c>
      <c r="K82" s="186" t="s">
        <v>142</v>
      </c>
      <c r="L82" s="187"/>
      <c r="M82" s="96" t="s">
        <v>32</v>
      </c>
      <c r="N82" s="97" t="s">
        <v>48</v>
      </c>
      <c r="O82" s="97" t="s">
        <v>143</v>
      </c>
      <c r="P82" s="97" t="s">
        <v>144</v>
      </c>
      <c r="Q82" s="97" t="s">
        <v>145</v>
      </c>
      <c r="R82" s="97" t="s">
        <v>146</v>
      </c>
      <c r="S82" s="97" t="s">
        <v>147</v>
      </c>
      <c r="T82" s="98" t="s">
        <v>148</v>
      </c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</row>
    <row r="83" s="2" customFormat="1" ht="22.8" customHeight="1">
      <c r="A83" s="42"/>
      <c r="B83" s="43"/>
      <c r="C83" s="103" t="s">
        <v>149</v>
      </c>
      <c r="D83" s="44"/>
      <c r="E83" s="44"/>
      <c r="F83" s="44"/>
      <c r="G83" s="44"/>
      <c r="H83" s="44"/>
      <c r="I83" s="44"/>
      <c r="J83" s="188">
        <f>BK83</f>
        <v>0</v>
      </c>
      <c r="K83" s="44"/>
      <c r="L83" s="48"/>
      <c r="M83" s="99"/>
      <c r="N83" s="189"/>
      <c r="O83" s="100"/>
      <c r="P83" s="190">
        <f>P84</f>
        <v>0</v>
      </c>
      <c r="Q83" s="100"/>
      <c r="R83" s="190">
        <f>R84</f>
        <v>0</v>
      </c>
      <c r="S83" s="100"/>
      <c r="T83" s="191">
        <f>T84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77</v>
      </c>
      <c r="AU83" s="20" t="s">
        <v>125</v>
      </c>
      <c r="BK83" s="192">
        <f>BK84</f>
        <v>0</v>
      </c>
    </row>
    <row r="84" s="12" customFormat="1" ht="25.92" customHeight="1">
      <c r="A84" s="12"/>
      <c r="B84" s="193"/>
      <c r="C84" s="194"/>
      <c r="D84" s="195" t="s">
        <v>77</v>
      </c>
      <c r="E84" s="196" t="s">
        <v>96</v>
      </c>
      <c r="F84" s="196" t="s">
        <v>97</v>
      </c>
      <c r="G84" s="194"/>
      <c r="H84" s="194"/>
      <c r="I84" s="197"/>
      <c r="J84" s="198">
        <f>BK84</f>
        <v>0</v>
      </c>
      <c r="K84" s="194"/>
      <c r="L84" s="199"/>
      <c r="M84" s="200"/>
      <c r="N84" s="201"/>
      <c r="O84" s="201"/>
      <c r="P84" s="202">
        <f>P85+P91+P93</f>
        <v>0</v>
      </c>
      <c r="Q84" s="201"/>
      <c r="R84" s="202">
        <f>R85+R91+R93</f>
        <v>0</v>
      </c>
      <c r="S84" s="201"/>
      <c r="T84" s="203">
        <f>T85+T91+T93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179</v>
      </c>
      <c r="AT84" s="205" t="s">
        <v>77</v>
      </c>
      <c r="AU84" s="205" t="s">
        <v>78</v>
      </c>
      <c r="AY84" s="204" t="s">
        <v>152</v>
      </c>
      <c r="BK84" s="206">
        <f>BK85+BK91+BK93</f>
        <v>0</v>
      </c>
    </row>
    <row r="85" s="12" customFormat="1" ht="22.8" customHeight="1">
      <c r="A85" s="12"/>
      <c r="B85" s="193"/>
      <c r="C85" s="194"/>
      <c r="D85" s="195" t="s">
        <v>77</v>
      </c>
      <c r="E85" s="207" t="s">
        <v>1003</v>
      </c>
      <c r="F85" s="207" t="s">
        <v>1004</v>
      </c>
      <c r="G85" s="194"/>
      <c r="H85" s="194"/>
      <c r="I85" s="197"/>
      <c r="J85" s="208">
        <f>BK85</f>
        <v>0</v>
      </c>
      <c r="K85" s="194"/>
      <c r="L85" s="199"/>
      <c r="M85" s="200"/>
      <c r="N85" s="201"/>
      <c r="O85" s="201"/>
      <c r="P85" s="202">
        <f>SUM(P86:P90)</f>
        <v>0</v>
      </c>
      <c r="Q85" s="201"/>
      <c r="R85" s="202">
        <f>SUM(R86:R90)</f>
        <v>0</v>
      </c>
      <c r="S85" s="201"/>
      <c r="T85" s="203">
        <f>SUM(T86:T90)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179</v>
      </c>
      <c r="AT85" s="205" t="s">
        <v>77</v>
      </c>
      <c r="AU85" s="205" t="s">
        <v>86</v>
      </c>
      <c r="AY85" s="204" t="s">
        <v>152</v>
      </c>
      <c r="BK85" s="206">
        <f>SUM(BK86:BK90)</f>
        <v>0</v>
      </c>
    </row>
    <row r="86" s="2" customFormat="1" ht="16.5" customHeight="1">
      <c r="A86" s="42"/>
      <c r="B86" s="43"/>
      <c r="C86" s="209" t="s">
        <v>86</v>
      </c>
      <c r="D86" s="209" t="s">
        <v>154</v>
      </c>
      <c r="E86" s="210" t="s">
        <v>1005</v>
      </c>
      <c r="F86" s="211" t="s">
        <v>1006</v>
      </c>
      <c r="G86" s="212" t="s">
        <v>459</v>
      </c>
      <c r="H86" s="213">
        <v>1</v>
      </c>
      <c r="I86" s="214"/>
      <c r="J86" s="215">
        <f>ROUND(I86*H86,2)</f>
        <v>0</v>
      </c>
      <c r="K86" s="211" t="s">
        <v>32</v>
      </c>
      <c r="L86" s="48"/>
      <c r="M86" s="216" t="s">
        <v>32</v>
      </c>
      <c r="N86" s="217" t="s">
        <v>49</v>
      </c>
      <c r="O86" s="88"/>
      <c r="P86" s="218">
        <f>O86*H86</f>
        <v>0</v>
      </c>
      <c r="Q86" s="218">
        <v>0</v>
      </c>
      <c r="R86" s="218">
        <f>Q86*H86</f>
        <v>0</v>
      </c>
      <c r="S86" s="218">
        <v>0</v>
      </c>
      <c r="T86" s="219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0" t="s">
        <v>1007</v>
      </c>
      <c r="AT86" s="220" t="s">
        <v>154</v>
      </c>
      <c r="AU86" s="220" t="s">
        <v>88</v>
      </c>
      <c r="AY86" s="20" t="s">
        <v>152</v>
      </c>
      <c r="BE86" s="221">
        <f>IF(N86="základní",J86,0)</f>
        <v>0</v>
      </c>
      <c r="BF86" s="221">
        <f>IF(N86="snížená",J86,0)</f>
        <v>0</v>
      </c>
      <c r="BG86" s="221">
        <f>IF(N86="zákl. přenesená",J86,0)</f>
        <v>0</v>
      </c>
      <c r="BH86" s="221">
        <f>IF(N86="sníž. přenesená",J86,0)</f>
        <v>0</v>
      </c>
      <c r="BI86" s="221">
        <f>IF(N86="nulová",J86,0)</f>
        <v>0</v>
      </c>
      <c r="BJ86" s="20" t="s">
        <v>86</v>
      </c>
      <c r="BK86" s="221">
        <f>ROUND(I86*H86,2)</f>
        <v>0</v>
      </c>
      <c r="BL86" s="20" t="s">
        <v>1007</v>
      </c>
      <c r="BM86" s="220" t="s">
        <v>1008</v>
      </c>
    </row>
    <row r="87" s="2" customFormat="1">
      <c r="A87" s="42"/>
      <c r="B87" s="43"/>
      <c r="C87" s="44"/>
      <c r="D87" s="229" t="s">
        <v>461</v>
      </c>
      <c r="E87" s="44"/>
      <c r="F87" s="270" t="s">
        <v>1009</v>
      </c>
      <c r="G87" s="44"/>
      <c r="H87" s="44"/>
      <c r="I87" s="224"/>
      <c r="J87" s="44"/>
      <c r="K87" s="44"/>
      <c r="L87" s="48"/>
      <c r="M87" s="225"/>
      <c r="N87" s="226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461</v>
      </c>
      <c r="AU87" s="20" t="s">
        <v>88</v>
      </c>
    </row>
    <row r="88" s="2" customFormat="1" ht="16.5" customHeight="1">
      <c r="A88" s="42"/>
      <c r="B88" s="43"/>
      <c r="C88" s="209" t="s">
        <v>88</v>
      </c>
      <c r="D88" s="209" t="s">
        <v>154</v>
      </c>
      <c r="E88" s="210" t="s">
        <v>1010</v>
      </c>
      <c r="F88" s="211" t="s">
        <v>1011</v>
      </c>
      <c r="G88" s="212" t="s">
        <v>459</v>
      </c>
      <c r="H88" s="213">
        <v>1</v>
      </c>
      <c r="I88" s="214"/>
      <c r="J88" s="215">
        <f>ROUND(I88*H88,2)</f>
        <v>0</v>
      </c>
      <c r="K88" s="211" t="s">
        <v>32</v>
      </c>
      <c r="L88" s="48"/>
      <c r="M88" s="216" t="s">
        <v>32</v>
      </c>
      <c r="N88" s="217" t="s">
        <v>49</v>
      </c>
      <c r="O88" s="88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0" t="s">
        <v>1007</v>
      </c>
      <c r="AT88" s="220" t="s">
        <v>154</v>
      </c>
      <c r="AU88" s="220" t="s">
        <v>88</v>
      </c>
      <c r="AY88" s="20" t="s">
        <v>152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86</v>
      </c>
      <c r="BK88" s="221">
        <f>ROUND(I88*H88,2)</f>
        <v>0</v>
      </c>
      <c r="BL88" s="20" t="s">
        <v>1007</v>
      </c>
      <c r="BM88" s="220" t="s">
        <v>1012</v>
      </c>
    </row>
    <row r="89" s="2" customFormat="1" ht="16.5" customHeight="1">
      <c r="A89" s="42"/>
      <c r="B89" s="43"/>
      <c r="C89" s="209" t="s">
        <v>106</v>
      </c>
      <c r="D89" s="209" t="s">
        <v>154</v>
      </c>
      <c r="E89" s="210" t="s">
        <v>1013</v>
      </c>
      <c r="F89" s="211" t="s">
        <v>1014</v>
      </c>
      <c r="G89" s="212" t="s">
        <v>459</v>
      </c>
      <c r="H89" s="213">
        <v>1</v>
      </c>
      <c r="I89" s="214"/>
      <c r="J89" s="215">
        <f>ROUND(I89*H89,2)</f>
        <v>0</v>
      </c>
      <c r="K89" s="211" t="s">
        <v>32</v>
      </c>
      <c r="L89" s="48"/>
      <c r="M89" s="216" t="s">
        <v>32</v>
      </c>
      <c r="N89" s="217" t="s">
        <v>49</v>
      </c>
      <c r="O89" s="88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0" t="s">
        <v>1007</v>
      </c>
      <c r="AT89" s="220" t="s">
        <v>154</v>
      </c>
      <c r="AU89" s="220" t="s">
        <v>88</v>
      </c>
      <c r="AY89" s="20" t="s">
        <v>152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20" t="s">
        <v>86</v>
      </c>
      <c r="BK89" s="221">
        <f>ROUND(I89*H89,2)</f>
        <v>0</v>
      </c>
      <c r="BL89" s="20" t="s">
        <v>1007</v>
      </c>
      <c r="BM89" s="220" t="s">
        <v>1015</v>
      </c>
    </row>
    <row r="90" s="2" customFormat="1" ht="16.5" customHeight="1">
      <c r="A90" s="42"/>
      <c r="B90" s="43"/>
      <c r="C90" s="209" t="s">
        <v>158</v>
      </c>
      <c r="D90" s="209" t="s">
        <v>154</v>
      </c>
      <c r="E90" s="210" t="s">
        <v>1016</v>
      </c>
      <c r="F90" s="211" t="s">
        <v>1017</v>
      </c>
      <c r="G90" s="212" t="s">
        <v>459</v>
      </c>
      <c r="H90" s="213">
        <v>1</v>
      </c>
      <c r="I90" s="214"/>
      <c r="J90" s="215">
        <f>ROUND(I90*H90,2)</f>
        <v>0</v>
      </c>
      <c r="K90" s="211" t="s">
        <v>32</v>
      </c>
      <c r="L90" s="48"/>
      <c r="M90" s="216" t="s">
        <v>32</v>
      </c>
      <c r="N90" s="217" t="s">
        <v>49</v>
      </c>
      <c r="O90" s="88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0" t="s">
        <v>1007</v>
      </c>
      <c r="AT90" s="220" t="s">
        <v>154</v>
      </c>
      <c r="AU90" s="220" t="s">
        <v>88</v>
      </c>
      <c r="AY90" s="20" t="s">
        <v>152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1007</v>
      </c>
      <c r="BM90" s="220" t="s">
        <v>1018</v>
      </c>
    </row>
    <row r="91" s="12" customFormat="1" ht="22.8" customHeight="1">
      <c r="A91" s="12"/>
      <c r="B91" s="193"/>
      <c r="C91" s="194"/>
      <c r="D91" s="195" t="s">
        <v>77</v>
      </c>
      <c r="E91" s="207" t="s">
        <v>1019</v>
      </c>
      <c r="F91" s="207" t="s">
        <v>1020</v>
      </c>
      <c r="G91" s="194"/>
      <c r="H91" s="194"/>
      <c r="I91" s="197"/>
      <c r="J91" s="208">
        <f>BK91</f>
        <v>0</v>
      </c>
      <c r="K91" s="194"/>
      <c r="L91" s="199"/>
      <c r="M91" s="200"/>
      <c r="N91" s="201"/>
      <c r="O91" s="201"/>
      <c r="P91" s="202">
        <f>P92</f>
        <v>0</v>
      </c>
      <c r="Q91" s="201"/>
      <c r="R91" s="202">
        <f>R92</f>
        <v>0</v>
      </c>
      <c r="S91" s="201"/>
      <c r="T91" s="203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4" t="s">
        <v>179</v>
      </c>
      <c r="AT91" s="205" t="s">
        <v>77</v>
      </c>
      <c r="AU91" s="205" t="s">
        <v>86</v>
      </c>
      <c r="AY91" s="204" t="s">
        <v>152</v>
      </c>
      <c r="BK91" s="206">
        <f>BK92</f>
        <v>0</v>
      </c>
    </row>
    <row r="92" s="2" customFormat="1" ht="16.5" customHeight="1">
      <c r="A92" s="42"/>
      <c r="B92" s="43"/>
      <c r="C92" s="209" t="s">
        <v>179</v>
      </c>
      <c r="D92" s="209" t="s">
        <v>154</v>
      </c>
      <c r="E92" s="210" t="s">
        <v>1021</v>
      </c>
      <c r="F92" s="211" t="s">
        <v>1020</v>
      </c>
      <c r="G92" s="212" t="s">
        <v>459</v>
      </c>
      <c r="H92" s="213">
        <v>1</v>
      </c>
      <c r="I92" s="214"/>
      <c r="J92" s="215">
        <f>ROUND(I92*H92,2)</f>
        <v>0</v>
      </c>
      <c r="K92" s="211" t="s">
        <v>32</v>
      </c>
      <c r="L92" s="48"/>
      <c r="M92" s="216" t="s">
        <v>32</v>
      </c>
      <c r="N92" s="217" t="s">
        <v>49</v>
      </c>
      <c r="O92" s="88"/>
      <c r="P92" s="218">
        <f>O92*H92</f>
        <v>0</v>
      </c>
      <c r="Q92" s="218">
        <v>0</v>
      </c>
      <c r="R92" s="218">
        <f>Q92*H92</f>
        <v>0</v>
      </c>
      <c r="S92" s="218">
        <v>0</v>
      </c>
      <c r="T92" s="219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0" t="s">
        <v>1007</v>
      </c>
      <c r="AT92" s="220" t="s">
        <v>154</v>
      </c>
      <c r="AU92" s="220" t="s">
        <v>88</v>
      </c>
      <c r="AY92" s="20" t="s">
        <v>152</v>
      </c>
      <c r="BE92" s="221">
        <f>IF(N92="základní",J92,0)</f>
        <v>0</v>
      </c>
      <c r="BF92" s="221">
        <f>IF(N92="snížená",J92,0)</f>
        <v>0</v>
      </c>
      <c r="BG92" s="221">
        <f>IF(N92="zákl. přenesená",J92,0)</f>
        <v>0</v>
      </c>
      <c r="BH92" s="221">
        <f>IF(N92="sníž. přenesená",J92,0)</f>
        <v>0</v>
      </c>
      <c r="BI92" s="221">
        <f>IF(N92="nulová",J92,0)</f>
        <v>0</v>
      </c>
      <c r="BJ92" s="20" t="s">
        <v>86</v>
      </c>
      <c r="BK92" s="221">
        <f>ROUND(I92*H92,2)</f>
        <v>0</v>
      </c>
      <c r="BL92" s="20" t="s">
        <v>1007</v>
      </c>
      <c r="BM92" s="220" t="s">
        <v>1022</v>
      </c>
    </row>
    <row r="93" s="12" customFormat="1" ht="22.8" customHeight="1">
      <c r="A93" s="12"/>
      <c r="B93" s="193"/>
      <c r="C93" s="194"/>
      <c r="D93" s="195" t="s">
        <v>77</v>
      </c>
      <c r="E93" s="207" t="s">
        <v>1023</v>
      </c>
      <c r="F93" s="207" t="s">
        <v>1024</v>
      </c>
      <c r="G93" s="194"/>
      <c r="H93" s="194"/>
      <c r="I93" s="197"/>
      <c r="J93" s="208">
        <f>BK93</f>
        <v>0</v>
      </c>
      <c r="K93" s="194"/>
      <c r="L93" s="199"/>
      <c r="M93" s="200"/>
      <c r="N93" s="201"/>
      <c r="O93" s="201"/>
      <c r="P93" s="202">
        <f>P94</f>
        <v>0</v>
      </c>
      <c r="Q93" s="201"/>
      <c r="R93" s="202">
        <f>R94</f>
        <v>0</v>
      </c>
      <c r="S93" s="201"/>
      <c r="T93" s="203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4" t="s">
        <v>179</v>
      </c>
      <c r="AT93" s="205" t="s">
        <v>77</v>
      </c>
      <c r="AU93" s="205" t="s">
        <v>86</v>
      </c>
      <c r="AY93" s="204" t="s">
        <v>152</v>
      </c>
      <c r="BK93" s="206">
        <f>BK94</f>
        <v>0</v>
      </c>
    </row>
    <row r="94" s="2" customFormat="1" ht="16.5" customHeight="1">
      <c r="A94" s="42"/>
      <c r="B94" s="43"/>
      <c r="C94" s="209" t="s">
        <v>186</v>
      </c>
      <c r="D94" s="209" t="s">
        <v>154</v>
      </c>
      <c r="E94" s="210" t="s">
        <v>1025</v>
      </c>
      <c r="F94" s="211" t="s">
        <v>1026</v>
      </c>
      <c r="G94" s="212" t="s">
        <v>1027</v>
      </c>
      <c r="H94" s="213">
        <v>1</v>
      </c>
      <c r="I94" s="214"/>
      <c r="J94" s="215">
        <f>ROUND(I94*H94,2)</f>
        <v>0</v>
      </c>
      <c r="K94" s="211" t="s">
        <v>32</v>
      </c>
      <c r="L94" s="48"/>
      <c r="M94" s="286" t="s">
        <v>32</v>
      </c>
      <c r="N94" s="287" t="s">
        <v>49</v>
      </c>
      <c r="O94" s="284"/>
      <c r="P94" s="288">
        <f>O94*H94</f>
        <v>0</v>
      </c>
      <c r="Q94" s="288">
        <v>0</v>
      </c>
      <c r="R94" s="288">
        <f>Q94*H94</f>
        <v>0</v>
      </c>
      <c r="S94" s="288">
        <v>0</v>
      </c>
      <c r="T94" s="289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1007</v>
      </c>
      <c r="AT94" s="220" t="s">
        <v>154</v>
      </c>
      <c r="AU94" s="220" t="s">
        <v>88</v>
      </c>
      <c r="AY94" s="20" t="s">
        <v>152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1007</v>
      </c>
      <c r="BM94" s="220" t="s">
        <v>1028</v>
      </c>
    </row>
    <row r="95" s="2" customFormat="1" ht="6.96" customHeight="1">
      <c r="A95" s="42"/>
      <c r="B95" s="63"/>
      <c r="C95" s="64"/>
      <c r="D95" s="64"/>
      <c r="E95" s="64"/>
      <c r="F95" s="64"/>
      <c r="G95" s="64"/>
      <c r="H95" s="64"/>
      <c r="I95" s="64"/>
      <c r="J95" s="64"/>
      <c r="K95" s="64"/>
      <c r="L95" s="48"/>
      <c r="M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</sheetData>
  <sheetProtection sheet="1" autoFilter="0" formatColumns="0" formatRows="0" objects="1" scenarios="1" spinCount="100000" saltValue="l4aQ6kA6JhX00GhGImD4jXuAdA6zEr8pC2TUkQOVwNaKJiFCOnyvHafpJFPkijzVjsnpaAZ8FOKS0sNEUS1ACQ==" hashValue="MWYhSfkjPRJlc5WqmKmwq0sgE/QKyxO2n2mbPCFRvjE1TDFb+iKtzn+CiEWXX9G+PcEHRel9tYdwaXK65pUAqg==" algorithmName="SHA-512" password="CC35"/>
  <autoFilter ref="C82:K9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3"/>
      <c r="C3" s="134"/>
      <c r="D3" s="134"/>
      <c r="E3" s="134"/>
      <c r="F3" s="134"/>
      <c r="G3" s="134"/>
      <c r="H3" s="23"/>
    </row>
    <row r="4" s="1" customFormat="1" ht="24.96" customHeight="1">
      <c r="B4" s="23"/>
      <c r="C4" s="135" t="s">
        <v>1029</v>
      </c>
      <c r="H4" s="23"/>
    </row>
    <row r="5" s="1" customFormat="1" ht="12" customHeight="1">
      <c r="B5" s="23"/>
      <c r="C5" s="290" t="s">
        <v>13</v>
      </c>
      <c r="D5" s="145" t="s">
        <v>14</v>
      </c>
      <c r="E5" s="1"/>
      <c r="F5" s="1"/>
      <c r="H5" s="23"/>
    </row>
    <row r="6" s="1" customFormat="1" ht="36.96" customHeight="1">
      <c r="B6" s="23"/>
      <c r="C6" s="291" t="s">
        <v>16</v>
      </c>
      <c r="D6" s="292" t="s">
        <v>17</v>
      </c>
      <c r="E6" s="1"/>
      <c r="F6" s="1"/>
      <c r="H6" s="23"/>
    </row>
    <row r="7" s="1" customFormat="1" ht="16.5" customHeight="1">
      <c r="B7" s="23"/>
      <c r="C7" s="137" t="s">
        <v>24</v>
      </c>
      <c r="D7" s="142" t="str">
        <f>'Rekapitulace stavby'!AN8</f>
        <v>4. 7. 2025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82"/>
      <c r="B9" s="293"/>
      <c r="C9" s="294" t="s">
        <v>59</v>
      </c>
      <c r="D9" s="295" t="s">
        <v>60</v>
      </c>
      <c r="E9" s="295" t="s">
        <v>139</v>
      </c>
      <c r="F9" s="296" t="s">
        <v>1030</v>
      </c>
      <c r="G9" s="182"/>
      <c r="H9" s="293"/>
    </row>
    <row r="10" s="2" customFormat="1" ht="26.4" customHeight="1">
      <c r="A10" s="42"/>
      <c r="B10" s="48"/>
      <c r="C10" s="297" t="s">
        <v>83</v>
      </c>
      <c r="D10" s="297" t="s">
        <v>84</v>
      </c>
      <c r="E10" s="42"/>
      <c r="F10" s="42"/>
      <c r="G10" s="42"/>
      <c r="H10" s="48"/>
    </row>
    <row r="11" s="2" customFormat="1" ht="16.8" customHeight="1">
      <c r="A11" s="42"/>
      <c r="B11" s="48"/>
      <c r="C11" s="298" t="s">
        <v>114</v>
      </c>
      <c r="D11" s="299" t="s">
        <v>115</v>
      </c>
      <c r="E11" s="300" t="s">
        <v>104</v>
      </c>
      <c r="F11" s="301">
        <v>1130</v>
      </c>
      <c r="G11" s="42"/>
      <c r="H11" s="48"/>
    </row>
    <row r="12" s="2" customFormat="1" ht="16.8" customHeight="1">
      <c r="A12" s="42"/>
      <c r="B12" s="48"/>
      <c r="C12" s="302" t="s">
        <v>32</v>
      </c>
      <c r="D12" s="302" t="s">
        <v>1031</v>
      </c>
      <c r="E12" s="20" t="s">
        <v>32</v>
      </c>
      <c r="F12" s="303">
        <v>0</v>
      </c>
      <c r="G12" s="42"/>
      <c r="H12" s="48"/>
    </row>
    <row r="13" s="2" customFormat="1" ht="16.8" customHeight="1">
      <c r="A13" s="42"/>
      <c r="B13" s="48"/>
      <c r="C13" s="302" t="s">
        <v>32</v>
      </c>
      <c r="D13" s="302" t="s">
        <v>1032</v>
      </c>
      <c r="E13" s="20" t="s">
        <v>32</v>
      </c>
      <c r="F13" s="303">
        <v>1130</v>
      </c>
      <c r="G13" s="42"/>
      <c r="H13" s="48"/>
    </row>
    <row r="14" s="2" customFormat="1" ht="16.8" customHeight="1">
      <c r="A14" s="42"/>
      <c r="B14" s="48"/>
      <c r="C14" s="302" t="s">
        <v>32</v>
      </c>
      <c r="D14" s="302" t="s">
        <v>178</v>
      </c>
      <c r="E14" s="20" t="s">
        <v>32</v>
      </c>
      <c r="F14" s="303">
        <v>1130</v>
      </c>
      <c r="G14" s="42"/>
      <c r="H14" s="48"/>
    </row>
    <row r="15" s="2" customFormat="1" ht="16.8" customHeight="1">
      <c r="A15" s="42"/>
      <c r="B15" s="48"/>
      <c r="C15" s="304" t="s">
        <v>1033</v>
      </c>
      <c r="D15" s="42"/>
      <c r="E15" s="42"/>
      <c r="F15" s="42"/>
      <c r="G15" s="42"/>
      <c r="H15" s="48"/>
    </row>
    <row r="16" s="2" customFormat="1" ht="16.8" customHeight="1">
      <c r="A16" s="42"/>
      <c r="B16" s="48"/>
      <c r="C16" s="302" t="s">
        <v>289</v>
      </c>
      <c r="D16" s="302" t="s">
        <v>1034</v>
      </c>
      <c r="E16" s="20" t="s">
        <v>104</v>
      </c>
      <c r="F16" s="303">
        <v>3327.3000000000002</v>
      </c>
      <c r="G16" s="42"/>
      <c r="H16" s="48"/>
    </row>
    <row r="17" s="2" customFormat="1" ht="16.8" customHeight="1">
      <c r="A17" s="42"/>
      <c r="B17" s="48"/>
      <c r="C17" s="302" t="s">
        <v>348</v>
      </c>
      <c r="D17" s="302" t="s">
        <v>1035</v>
      </c>
      <c r="E17" s="20" t="s">
        <v>104</v>
      </c>
      <c r="F17" s="303">
        <v>1130</v>
      </c>
      <c r="G17" s="42"/>
      <c r="H17" s="48"/>
    </row>
    <row r="18" s="2" customFormat="1" ht="16.8" customHeight="1">
      <c r="A18" s="42"/>
      <c r="B18" s="48"/>
      <c r="C18" s="302" t="s">
        <v>358</v>
      </c>
      <c r="D18" s="302" t="s">
        <v>1036</v>
      </c>
      <c r="E18" s="20" t="s">
        <v>104</v>
      </c>
      <c r="F18" s="303">
        <v>1130</v>
      </c>
      <c r="G18" s="42"/>
      <c r="H18" s="48"/>
    </row>
    <row r="19" s="2" customFormat="1" ht="16.8" customHeight="1">
      <c r="A19" s="42"/>
      <c r="B19" s="48"/>
      <c r="C19" s="302" t="s">
        <v>363</v>
      </c>
      <c r="D19" s="302" t="s">
        <v>1037</v>
      </c>
      <c r="E19" s="20" t="s">
        <v>104</v>
      </c>
      <c r="F19" s="303">
        <v>1130</v>
      </c>
      <c r="G19" s="42"/>
      <c r="H19" s="48"/>
    </row>
    <row r="20" s="2" customFormat="1" ht="16.8" customHeight="1">
      <c r="A20" s="42"/>
      <c r="B20" s="48"/>
      <c r="C20" s="302" t="s">
        <v>368</v>
      </c>
      <c r="D20" s="302" t="s">
        <v>1038</v>
      </c>
      <c r="E20" s="20" t="s">
        <v>104</v>
      </c>
      <c r="F20" s="303">
        <v>1130</v>
      </c>
      <c r="G20" s="42"/>
      <c r="H20" s="48"/>
    </row>
    <row r="21" s="2" customFormat="1" ht="16.8" customHeight="1">
      <c r="A21" s="42"/>
      <c r="B21" s="48"/>
      <c r="C21" s="302" t="s">
        <v>373</v>
      </c>
      <c r="D21" s="302" t="s">
        <v>1039</v>
      </c>
      <c r="E21" s="20" t="s">
        <v>104</v>
      </c>
      <c r="F21" s="303">
        <v>1130</v>
      </c>
      <c r="G21" s="42"/>
      <c r="H21" s="48"/>
    </row>
    <row r="22" s="2" customFormat="1" ht="16.8" customHeight="1">
      <c r="A22" s="42"/>
      <c r="B22" s="48"/>
      <c r="C22" s="302" t="s">
        <v>378</v>
      </c>
      <c r="D22" s="302" t="s">
        <v>1040</v>
      </c>
      <c r="E22" s="20" t="s">
        <v>104</v>
      </c>
      <c r="F22" s="303">
        <v>1130</v>
      </c>
      <c r="G22" s="42"/>
      <c r="H22" s="48"/>
    </row>
    <row r="23" s="2" customFormat="1" ht="16.8" customHeight="1">
      <c r="A23" s="42"/>
      <c r="B23" s="48"/>
      <c r="C23" s="298" t="s">
        <v>111</v>
      </c>
      <c r="D23" s="299" t="s">
        <v>112</v>
      </c>
      <c r="E23" s="300" t="s">
        <v>104</v>
      </c>
      <c r="F23" s="301">
        <v>1075.5</v>
      </c>
      <c r="G23" s="42"/>
      <c r="H23" s="48"/>
    </row>
    <row r="24" s="2" customFormat="1" ht="16.8" customHeight="1">
      <c r="A24" s="42"/>
      <c r="B24" s="48"/>
      <c r="C24" s="302" t="s">
        <v>32</v>
      </c>
      <c r="D24" s="302" t="s">
        <v>1031</v>
      </c>
      <c r="E24" s="20" t="s">
        <v>32</v>
      </c>
      <c r="F24" s="303">
        <v>0</v>
      </c>
      <c r="G24" s="42"/>
      <c r="H24" s="48"/>
    </row>
    <row r="25" s="2" customFormat="1" ht="16.8" customHeight="1">
      <c r="A25" s="42"/>
      <c r="B25" s="48"/>
      <c r="C25" s="302" t="s">
        <v>32</v>
      </c>
      <c r="D25" s="302" t="s">
        <v>113</v>
      </c>
      <c r="E25" s="20" t="s">
        <v>32</v>
      </c>
      <c r="F25" s="303">
        <v>1075.5</v>
      </c>
      <c r="G25" s="42"/>
      <c r="H25" s="48"/>
    </row>
    <row r="26" s="2" customFormat="1" ht="16.8" customHeight="1">
      <c r="A26" s="42"/>
      <c r="B26" s="48"/>
      <c r="C26" s="302" t="s">
        <v>32</v>
      </c>
      <c r="D26" s="302" t="s">
        <v>178</v>
      </c>
      <c r="E26" s="20" t="s">
        <v>32</v>
      </c>
      <c r="F26" s="303">
        <v>1075.5</v>
      </c>
      <c r="G26" s="42"/>
      <c r="H26" s="48"/>
    </row>
    <row r="27" s="2" customFormat="1" ht="16.8" customHeight="1">
      <c r="A27" s="42"/>
      <c r="B27" s="48"/>
      <c r="C27" s="304" t="s">
        <v>1033</v>
      </c>
      <c r="D27" s="42"/>
      <c r="E27" s="42"/>
      <c r="F27" s="42"/>
      <c r="G27" s="42"/>
      <c r="H27" s="48"/>
    </row>
    <row r="28" s="2" customFormat="1" ht="16.8" customHeight="1">
      <c r="A28" s="42"/>
      <c r="B28" s="48"/>
      <c r="C28" s="302" t="s">
        <v>289</v>
      </c>
      <c r="D28" s="302" t="s">
        <v>1034</v>
      </c>
      <c r="E28" s="20" t="s">
        <v>104</v>
      </c>
      <c r="F28" s="303">
        <v>3327.3000000000002</v>
      </c>
      <c r="G28" s="42"/>
      <c r="H28" s="48"/>
    </row>
    <row r="29" s="2" customFormat="1" ht="16.8" customHeight="1">
      <c r="A29" s="42"/>
      <c r="B29" s="48"/>
      <c r="C29" s="302" t="s">
        <v>334</v>
      </c>
      <c r="D29" s="302" t="s">
        <v>1041</v>
      </c>
      <c r="E29" s="20" t="s">
        <v>104</v>
      </c>
      <c r="F29" s="303">
        <v>1075.5</v>
      </c>
      <c r="G29" s="42"/>
      <c r="H29" s="48"/>
    </row>
    <row r="30" s="2" customFormat="1" ht="16.8" customHeight="1">
      <c r="A30" s="42"/>
      <c r="B30" s="48"/>
      <c r="C30" s="302" t="s">
        <v>339</v>
      </c>
      <c r="D30" s="302" t="s">
        <v>1042</v>
      </c>
      <c r="E30" s="20" t="s">
        <v>104</v>
      </c>
      <c r="F30" s="303">
        <v>2058.1999999999998</v>
      </c>
      <c r="G30" s="42"/>
      <c r="H30" s="48"/>
    </row>
    <row r="31" s="2" customFormat="1">
      <c r="A31" s="42"/>
      <c r="B31" s="48"/>
      <c r="C31" s="302" t="s">
        <v>427</v>
      </c>
      <c r="D31" s="302" t="s">
        <v>1043</v>
      </c>
      <c r="E31" s="20" t="s">
        <v>104</v>
      </c>
      <c r="F31" s="303">
        <v>1075.5</v>
      </c>
      <c r="G31" s="42"/>
      <c r="H31" s="48"/>
    </row>
    <row r="32" s="2" customFormat="1" ht="16.8" customHeight="1">
      <c r="A32" s="42"/>
      <c r="B32" s="48"/>
      <c r="C32" s="298" t="s">
        <v>108</v>
      </c>
      <c r="D32" s="299" t="s">
        <v>109</v>
      </c>
      <c r="E32" s="300" t="s">
        <v>104</v>
      </c>
      <c r="F32" s="301">
        <v>123.09999999999999</v>
      </c>
      <c r="G32" s="42"/>
      <c r="H32" s="48"/>
    </row>
    <row r="33" s="2" customFormat="1" ht="16.8" customHeight="1">
      <c r="A33" s="42"/>
      <c r="B33" s="48"/>
      <c r="C33" s="302" t="s">
        <v>32</v>
      </c>
      <c r="D33" s="302" t="s">
        <v>1031</v>
      </c>
      <c r="E33" s="20" t="s">
        <v>32</v>
      </c>
      <c r="F33" s="303">
        <v>0</v>
      </c>
      <c r="G33" s="42"/>
      <c r="H33" s="48"/>
    </row>
    <row r="34" s="2" customFormat="1" ht="16.8" customHeight="1">
      <c r="A34" s="42"/>
      <c r="B34" s="48"/>
      <c r="C34" s="302" t="s">
        <v>32</v>
      </c>
      <c r="D34" s="302" t="s">
        <v>410</v>
      </c>
      <c r="E34" s="20" t="s">
        <v>32</v>
      </c>
      <c r="F34" s="303">
        <v>88</v>
      </c>
      <c r="G34" s="42"/>
      <c r="H34" s="48"/>
    </row>
    <row r="35" s="2" customFormat="1" ht="16.8" customHeight="1">
      <c r="A35" s="42"/>
      <c r="B35" s="48"/>
      <c r="C35" s="302" t="s">
        <v>32</v>
      </c>
      <c r="D35" s="302" t="s">
        <v>409</v>
      </c>
      <c r="E35" s="20" t="s">
        <v>32</v>
      </c>
      <c r="F35" s="303">
        <v>8</v>
      </c>
      <c r="G35" s="42"/>
      <c r="H35" s="48"/>
    </row>
    <row r="36" s="2" customFormat="1" ht="16.8" customHeight="1">
      <c r="A36" s="42"/>
      <c r="B36" s="48"/>
      <c r="C36" s="302" t="s">
        <v>32</v>
      </c>
      <c r="D36" s="302" t="s">
        <v>408</v>
      </c>
      <c r="E36" s="20" t="s">
        <v>32</v>
      </c>
      <c r="F36" s="303">
        <v>27.100000000000001</v>
      </c>
      <c r="G36" s="42"/>
      <c r="H36" s="48"/>
    </row>
    <row r="37" s="2" customFormat="1" ht="16.8" customHeight="1">
      <c r="A37" s="42"/>
      <c r="B37" s="48"/>
      <c r="C37" s="302" t="s">
        <v>32</v>
      </c>
      <c r="D37" s="302" t="s">
        <v>178</v>
      </c>
      <c r="E37" s="20" t="s">
        <v>32</v>
      </c>
      <c r="F37" s="303">
        <v>123.09999999999999</v>
      </c>
      <c r="G37" s="42"/>
      <c r="H37" s="48"/>
    </row>
    <row r="38" s="2" customFormat="1" ht="16.8" customHeight="1">
      <c r="A38" s="42"/>
      <c r="B38" s="48"/>
      <c r="C38" s="304" t="s">
        <v>1033</v>
      </c>
      <c r="D38" s="42"/>
      <c r="E38" s="42"/>
      <c r="F38" s="42"/>
      <c r="G38" s="42"/>
      <c r="H38" s="48"/>
    </row>
    <row r="39" s="2" customFormat="1" ht="16.8" customHeight="1">
      <c r="A39" s="42"/>
      <c r="B39" s="48"/>
      <c r="C39" s="302" t="s">
        <v>289</v>
      </c>
      <c r="D39" s="302" t="s">
        <v>1034</v>
      </c>
      <c r="E39" s="20" t="s">
        <v>104</v>
      </c>
      <c r="F39" s="303">
        <v>3327.3000000000002</v>
      </c>
      <c r="G39" s="42"/>
      <c r="H39" s="48"/>
    </row>
    <row r="40" s="2" customFormat="1" ht="16.8" customHeight="1">
      <c r="A40" s="42"/>
      <c r="B40" s="48"/>
      <c r="C40" s="302" t="s">
        <v>325</v>
      </c>
      <c r="D40" s="302" t="s">
        <v>1044</v>
      </c>
      <c r="E40" s="20" t="s">
        <v>104</v>
      </c>
      <c r="F40" s="303">
        <v>123.09999999999999</v>
      </c>
      <c r="G40" s="42"/>
      <c r="H40" s="48"/>
    </row>
    <row r="41" s="2" customFormat="1" ht="16.8" customHeight="1">
      <c r="A41" s="42"/>
      <c r="B41" s="48"/>
      <c r="C41" s="302" t="s">
        <v>330</v>
      </c>
      <c r="D41" s="302" t="s">
        <v>1045</v>
      </c>
      <c r="E41" s="20" t="s">
        <v>104</v>
      </c>
      <c r="F41" s="303">
        <v>123.09999999999999</v>
      </c>
      <c r="G41" s="42"/>
      <c r="H41" s="48"/>
    </row>
    <row r="42" s="2" customFormat="1" ht="16.8" customHeight="1">
      <c r="A42" s="42"/>
      <c r="B42" s="48"/>
      <c r="C42" s="298" t="s">
        <v>77</v>
      </c>
      <c r="D42" s="299" t="s">
        <v>103</v>
      </c>
      <c r="E42" s="300" t="s">
        <v>104</v>
      </c>
      <c r="F42" s="301">
        <v>982.70000000000005</v>
      </c>
      <c r="G42" s="42"/>
      <c r="H42" s="48"/>
    </row>
    <row r="43" s="2" customFormat="1" ht="16.8" customHeight="1">
      <c r="A43" s="42"/>
      <c r="B43" s="48"/>
      <c r="C43" s="302" t="s">
        <v>32</v>
      </c>
      <c r="D43" s="302" t="s">
        <v>1031</v>
      </c>
      <c r="E43" s="20" t="s">
        <v>32</v>
      </c>
      <c r="F43" s="303">
        <v>0</v>
      </c>
      <c r="G43" s="42"/>
      <c r="H43" s="48"/>
    </row>
    <row r="44" s="2" customFormat="1" ht="16.8" customHeight="1">
      <c r="A44" s="42"/>
      <c r="B44" s="48"/>
      <c r="C44" s="302" t="s">
        <v>32</v>
      </c>
      <c r="D44" s="302" t="s">
        <v>392</v>
      </c>
      <c r="E44" s="20" t="s">
        <v>32</v>
      </c>
      <c r="F44" s="303">
        <v>937</v>
      </c>
      <c r="G44" s="42"/>
      <c r="H44" s="48"/>
    </row>
    <row r="45" s="2" customFormat="1" ht="16.8" customHeight="1">
      <c r="A45" s="42"/>
      <c r="B45" s="48"/>
      <c r="C45" s="302" t="s">
        <v>32</v>
      </c>
      <c r="D45" s="302" t="s">
        <v>393</v>
      </c>
      <c r="E45" s="20" t="s">
        <v>32</v>
      </c>
      <c r="F45" s="303">
        <v>45.700000000000003</v>
      </c>
      <c r="G45" s="42"/>
      <c r="H45" s="48"/>
    </row>
    <row r="46" s="2" customFormat="1" ht="16.8" customHeight="1">
      <c r="A46" s="42"/>
      <c r="B46" s="48"/>
      <c r="C46" s="302" t="s">
        <v>32</v>
      </c>
      <c r="D46" s="302" t="s">
        <v>178</v>
      </c>
      <c r="E46" s="20" t="s">
        <v>32</v>
      </c>
      <c r="F46" s="303">
        <v>982.70000000000005</v>
      </c>
      <c r="G46" s="42"/>
      <c r="H46" s="48"/>
    </row>
    <row r="47" s="2" customFormat="1" ht="16.8" customHeight="1">
      <c r="A47" s="42"/>
      <c r="B47" s="48"/>
      <c r="C47" s="304" t="s">
        <v>1033</v>
      </c>
      <c r="D47" s="42"/>
      <c r="E47" s="42"/>
      <c r="F47" s="42"/>
      <c r="G47" s="42"/>
      <c r="H47" s="48"/>
    </row>
    <row r="48" s="2" customFormat="1" ht="16.8" customHeight="1">
      <c r="A48" s="42"/>
      <c r="B48" s="48"/>
      <c r="C48" s="302" t="s">
        <v>289</v>
      </c>
      <c r="D48" s="302" t="s">
        <v>1034</v>
      </c>
      <c r="E48" s="20" t="s">
        <v>104</v>
      </c>
      <c r="F48" s="303">
        <v>3327.3000000000002</v>
      </c>
      <c r="G48" s="42"/>
      <c r="H48" s="48"/>
    </row>
    <row r="49" s="2" customFormat="1" ht="16.8" customHeight="1">
      <c r="A49" s="42"/>
      <c r="B49" s="48"/>
      <c r="C49" s="302" t="s">
        <v>339</v>
      </c>
      <c r="D49" s="302" t="s">
        <v>1042</v>
      </c>
      <c r="E49" s="20" t="s">
        <v>104</v>
      </c>
      <c r="F49" s="303">
        <v>2058.1999999999998</v>
      </c>
      <c r="G49" s="42"/>
      <c r="H49" s="48"/>
    </row>
    <row r="50" s="2" customFormat="1" ht="16.8" customHeight="1">
      <c r="A50" s="42"/>
      <c r="B50" s="48"/>
      <c r="C50" s="298" t="s">
        <v>117</v>
      </c>
      <c r="D50" s="299" t="s">
        <v>118</v>
      </c>
      <c r="E50" s="300" t="s">
        <v>104</v>
      </c>
      <c r="F50" s="301">
        <v>16</v>
      </c>
      <c r="G50" s="42"/>
      <c r="H50" s="48"/>
    </row>
    <row r="51" s="2" customFormat="1" ht="16.8" customHeight="1">
      <c r="A51" s="42"/>
      <c r="B51" s="48"/>
      <c r="C51" s="302" t="s">
        <v>32</v>
      </c>
      <c r="D51" s="302" t="s">
        <v>1031</v>
      </c>
      <c r="E51" s="20" t="s">
        <v>32</v>
      </c>
      <c r="F51" s="303">
        <v>0</v>
      </c>
      <c r="G51" s="42"/>
      <c r="H51" s="48"/>
    </row>
    <row r="52" s="2" customFormat="1" ht="16.8" customHeight="1">
      <c r="A52" s="42"/>
      <c r="B52" s="48"/>
      <c r="C52" s="302" t="s">
        <v>32</v>
      </c>
      <c r="D52" s="302" t="s">
        <v>1046</v>
      </c>
      <c r="E52" s="20" t="s">
        <v>32</v>
      </c>
      <c r="F52" s="303">
        <v>16</v>
      </c>
      <c r="G52" s="42"/>
      <c r="H52" s="48"/>
    </row>
    <row r="53" s="2" customFormat="1" ht="16.8" customHeight="1">
      <c r="A53" s="42"/>
      <c r="B53" s="48"/>
      <c r="C53" s="302" t="s">
        <v>32</v>
      </c>
      <c r="D53" s="302" t="s">
        <v>178</v>
      </c>
      <c r="E53" s="20" t="s">
        <v>32</v>
      </c>
      <c r="F53" s="303">
        <v>16</v>
      </c>
      <c r="G53" s="42"/>
      <c r="H53" s="48"/>
    </row>
    <row r="54" s="2" customFormat="1" ht="16.8" customHeight="1">
      <c r="A54" s="42"/>
      <c r="B54" s="48"/>
      <c r="C54" s="304" t="s">
        <v>1033</v>
      </c>
      <c r="D54" s="42"/>
      <c r="E54" s="42"/>
      <c r="F54" s="42"/>
      <c r="G54" s="42"/>
      <c r="H54" s="48"/>
    </row>
    <row r="55" s="2" customFormat="1" ht="16.8" customHeight="1">
      <c r="A55" s="42"/>
      <c r="B55" s="48"/>
      <c r="C55" s="302" t="s">
        <v>289</v>
      </c>
      <c r="D55" s="302" t="s">
        <v>1034</v>
      </c>
      <c r="E55" s="20" t="s">
        <v>104</v>
      </c>
      <c r="F55" s="303">
        <v>3327.3000000000002</v>
      </c>
      <c r="G55" s="42"/>
      <c r="H55" s="48"/>
    </row>
    <row r="56" s="2" customFormat="1" ht="16.8" customHeight="1">
      <c r="A56" s="42"/>
      <c r="B56" s="48"/>
      <c r="C56" s="302" t="s">
        <v>343</v>
      </c>
      <c r="D56" s="302" t="s">
        <v>1047</v>
      </c>
      <c r="E56" s="20" t="s">
        <v>104</v>
      </c>
      <c r="F56" s="303">
        <v>16</v>
      </c>
      <c r="G56" s="42"/>
      <c r="H56" s="48"/>
    </row>
    <row r="57" s="2" customFormat="1" ht="16.8" customHeight="1">
      <c r="A57" s="42"/>
      <c r="B57" s="48"/>
      <c r="C57" s="302" t="s">
        <v>353</v>
      </c>
      <c r="D57" s="302" t="s">
        <v>1048</v>
      </c>
      <c r="E57" s="20" t="s">
        <v>104</v>
      </c>
      <c r="F57" s="303">
        <v>16</v>
      </c>
      <c r="G57" s="42"/>
      <c r="H57" s="48"/>
    </row>
    <row r="58" s="2" customFormat="1" ht="16.8" customHeight="1">
      <c r="A58" s="42"/>
      <c r="B58" s="48"/>
      <c r="C58" s="302" t="s">
        <v>383</v>
      </c>
      <c r="D58" s="302" t="s">
        <v>1049</v>
      </c>
      <c r="E58" s="20" t="s">
        <v>104</v>
      </c>
      <c r="F58" s="303">
        <v>16</v>
      </c>
      <c r="G58" s="42"/>
      <c r="H58" s="48"/>
    </row>
    <row r="59" s="2" customFormat="1" ht="16.8" customHeight="1">
      <c r="A59" s="42"/>
      <c r="B59" s="48"/>
      <c r="C59" s="298" t="s">
        <v>99</v>
      </c>
      <c r="D59" s="299" t="s">
        <v>100</v>
      </c>
      <c r="E59" s="300" t="s">
        <v>101</v>
      </c>
      <c r="F59" s="301">
        <v>383.98000000000002</v>
      </c>
      <c r="G59" s="42"/>
      <c r="H59" s="48"/>
    </row>
    <row r="60" s="2" customFormat="1" ht="16.8" customHeight="1">
      <c r="A60" s="42"/>
      <c r="B60" s="48"/>
      <c r="C60" s="302" t="s">
        <v>32</v>
      </c>
      <c r="D60" s="302" t="s">
        <v>260</v>
      </c>
      <c r="E60" s="20" t="s">
        <v>32</v>
      </c>
      <c r="F60" s="303">
        <v>0</v>
      </c>
      <c r="G60" s="42"/>
      <c r="H60" s="48"/>
    </row>
    <row r="61" s="2" customFormat="1" ht="16.8" customHeight="1">
      <c r="A61" s="42"/>
      <c r="B61" s="48"/>
      <c r="C61" s="302" t="s">
        <v>32</v>
      </c>
      <c r="D61" s="302" t="s">
        <v>261</v>
      </c>
      <c r="E61" s="20" t="s">
        <v>32</v>
      </c>
      <c r="F61" s="303">
        <v>134.84999999999999</v>
      </c>
      <c r="G61" s="42"/>
      <c r="H61" s="48"/>
    </row>
    <row r="62" s="2" customFormat="1" ht="16.8" customHeight="1">
      <c r="A62" s="42"/>
      <c r="B62" s="48"/>
      <c r="C62" s="302" t="s">
        <v>32</v>
      </c>
      <c r="D62" s="302" t="s">
        <v>262</v>
      </c>
      <c r="E62" s="20" t="s">
        <v>32</v>
      </c>
      <c r="F62" s="303">
        <v>0</v>
      </c>
      <c r="G62" s="42"/>
      <c r="H62" s="48"/>
    </row>
    <row r="63" s="2" customFormat="1" ht="16.8" customHeight="1">
      <c r="A63" s="42"/>
      <c r="B63" s="48"/>
      <c r="C63" s="302" t="s">
        <v>32</v>
      </c>
      <c r="D63" s="302" t="s">
        <v>263</v>
      </c>
      <c r="E63" s="20" t="s">
        <v>32</v>
      </c>
      <c r="F63" s="303">
        <v>249.13</v>
      </c>
      <c r="G63" s="42"/>
      <c r="H63" s="48"/>
    </row>
    <row r="64" s="2" customFormat="1" ht="16.8" customHeight="1">
      <c r="A64" s="42"/>
      <c r="B64" s="48"/>
      <c r="C64" s="302" t="s">
        <v>99</v>
      </c>
      <c r="D64" s="302" t="s">
        <v>178</v>
      </c>
      <c r="E64" s="20" t="s">
        <v>32</v>
      </c>
      <c r="F64" s="303">
        <v>383.98000000000002</v>
      </c>
      <c r="G64" s="42"/>
      <c r="H64" s="48"/>
    </row>
    <row r="65" s="2" customFormat="1" ht="16.8" customHeight="1">
      <c r="A65" s="42"/>
      <c r="B65" s="48"/>
      <c r="C65" s="304" t="s">
        <v>1033</v>
      </c>
      <c r="D65" s="42"/>
      <c r="E65" s="42"/>
      <c r="F65" s="42"/>
      <c r="G65" s="42"/>
      <c r="H65" s="48"/>
    </row>
    <row r="66" s="2" customFormat="1">
      <c r="A66" s="42"/>
      <c r="B66" s="48"/>
      <c r="C66" s="302" t="s">
        <v>256</v>
      </c>
      <c r="D66" s="302" t="s">
        <v>1050</v>
      </c>
      <c r="E66" s="20" t="s">
        <v>101</v>
      </c>
      <c r="F66" s="303">
        <v>383.98000000000002</v>
      </c>
      <c r="G66" s="42"/>
      <c r="H66" s="48"/>
    </row>
    <row r="67" s="2" customFormat="1">
      <c r="A67" s="42"/>
      <c r="B67" s="48"/>
      <c r="C67" s="302" t="s">
        <v>265</v>
      </c>
      <c r="D67" s="302" t="s">
        <v>1051</v>
      </c>
      <c r="E67" s="20" t="s">
        <v>101</v>
      </c>
      <c r="F67" s="303">
        <v>3839.8000000000002</v>
      </c>
      <c r="G67" s="42"/>
      <c r="H67" s="48"/>
    </row>
    <row r="68" s="2" customFormat="1">
      <c r="A68" s="42"/>
      <c r="B68" s="48"/>
      <c r="C68" s="302" t="s">
        <v>271</v>
      </c>
      <c r="D68" s="302" t="s">
        <v>1052</v>
      </c>
      <c r="E68" s="20" t="s">
        <v>273</v>
      </c>
      <c r="F68" s="303">
        <v>691.16399999999999</v>
      </c>
      <c r="G68" s="42"/>
      <c r="H68" s="48"/>
    </row>
    <row r="69" s="2" customFormat="1" ht="7.44" customHeight="1">
      <c r="A69" s="42"/>
      <c r="B69" s="161"/>
      <c r="C69" s="162"/>
      <c r="D69" s="162"/>
      <c r="E69" s="162"/>
      <c r="F69" s="162"/>
      <c r="G69" s="162"/>
      <c r="H69" s="48"/>
    </row>
    <row r="70" s="2" customFormat="1">
      <c r="A70" s="42"/>
      <c r="B70" s="42"/>
      <c r="C70" s="42"/>
      <c r="D70" s="42"/>
      <c r="E70" s="42"/>
      <c r="F70" s="42"/>
      <c r="G70" s="42"/>
      <c r="H70" s="42"/>
    </row>
  </sheetData>
  <sheetProtection sheet="1" formatColumns="0" formatRows="0" objects="1" scenarios="1" spinCount="100000" saltValue="p4hfmiNmonRUJmwF2p4zGsn571FmJ+CgkFR7mJRZ2e4YJoyjof+sMJbaZWyVG3zA33Ub5fyAd0zC+vFKcOg2ew==" hashValue="+ZamWR4T8GmetvMEo1+VnA+UthyfPYmB/ieyayGvnN2nE9OGp9YLplgWdjbNCVT+ajCo5y3siuz9d+KmvkAtS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5" customWidth="1"/>
    <col min="2" max="2" width="1.667969" style="305" customWidth="1"/>
    <col min="3" max="4" width="5" style="305" customWidth="1"/>
    <col min="5" max="5" width="11.66016" style="305" customWidth="1"/>
    <col min="6" max="6" width="9.160156" style="305" customWidth="1"/>
    <col min="7" max="7" width="5" style="305" customWidth="1"/>
    <col min="8" max="8" width="77.83203" style="305" customWidth="1"/>
    <col min="9" max="10" width="20" style="305" customWidth="1"/>
    <col min="11" max="11" width="1.667969" style="305" customWidth="1"/>
  </cols>
  <sheetData>
    <row r="1" s="1" customFormat="1" ht="37.5" customHeight="1"/>
    <row r="2" s="1" customFormat="1" ht="7.5" customHeight="1">
      <c r="B2" s="306"/>
      <c r="C2" s="307"/>
      <c r="D2" s="307"/>
      <c r="E2" s="307"/>
      <c r="F2" s="307"/>
      <c r="G2" s="307"/>
      <c r="H2" s="307"/>
      <c r="I2" s="307"/>
      <c r="J2" s="307"/>
      <c r="K2" s="308"/>
    </row>
    <row r="3" s="17" customFormat="1" ht="45" customHeight="1">
      <c r="B3" s="309"/>
      <c r="C3" s="310" t="s">
        <v>1053</v>
      </c>
      <c r="D3" s="310"/>
      <c r="E3" s="310"/>
      <c r="F3" s="310"/>
      <c r="G3" s="310"/>
      <c r="H3" s="310"/>
      <c r="I3" s="310"/>
      <c r="J3" s="310"/>
      <c r="K3" s="311"/>
    </row>
    <row r="4" s="1" customFormat="1" ht="25.5" customHeight="1">
      <c r="B4" s="312"/>
      <c r="C4" s="313" t="s">
        <v>1054</v>
      </c>
      <c r="D4" s="313"/>
      <c r="E4" s="313"/>
      <c r="F4" s="313"/>
      <c r="G4" s="313"/>
      <c r="H4" s="313"/>
      <c r="I4" s="313"/>
      <c r="J4" s="313"/>
      <c r="K4" s="314"/>
    </row>
    <row r="5" s="1" customFormat="1" ht="5.25" customHeight="1">
      <c r="B5" s="312"/>
      <c r="C5" s="315"/>
      <c r="D5" s="315"/>
      <c r="E5" s="315"/>
      <c r="F5" s="315"/>
      <c r="G5" s="315"/>
      <c r="H5" s="315"/>
      <c r="I5" s="315"/>
      <c r="J5" s="315"/>
      <c r="K5" s="314"/>
    </row>
    <row r="6" s="1" customFormat="1" ht="15" customHeight="1">
      <c r="B6" s="312"/>
      <c r="C6" s="316" t="s">
        <v>1055</v>
      </c>
      <c r="D6" s="316"/>
      <c r="E6" s="316"/>
      <c r="F6" s="316"/>
      <c r="G6" s="316"/>
      <c r="H6" s="316"/>
      <c r="I6" s="316"/>
      <c r="J6" s="316"/>
      <c r="K6" s="314"/>
    </row>
    <row r="7" s="1" customFormat="1" ht="15" customHeight="1">
      <c r="B7" s="317"/>
      <c r="C7" s="316" t="s">
        <v>1056</v>
      </c>
      <c r="D7" s="316"/>
      <c r="E7" s="316"/>
      <c r="F7" s="316"/>
      <c r="G7" s="316"/>
      <c r="H7" s="316"/>
      <c r="I7" s="316"/>
      <c r="J7" s="316"/>
      <c r="K7" s="314"/>
    </row>
    <row r="8" s="1" customFormat="1" ht="12.75" customHeight="1">
      <c r="B8" s="317"/>
      <c r="C8" s="316"/>
      <c r="D8" s="316"/>
      <c r="E8" s="316"/>
      <c r="F8" s="316"/>
      <c r="G8" s="316"/>
      <c r="H8" s="316"/>
      <c r="I8" s="316"/>
      <c r="J8" s="316"/>
      <c r="K8" s="314"/>
    </row>
    <row r="9" s="1" customFormat="1" ht="15" customHeight="1">
      <c r="B9" s="317"/>
      <c r="C9" s="316" t="s">
        <v>1057</v>
      </c>
      <c r="D9" s="316"/>
      <c r="E9" s="316"/>
      <c r="F9" s="316"/>
      <c r="G9" s="316"/>
      <c r="H9" s="316"/>
      <c r="I9" s="316"/>
      <c r="J9" s="316"/>
      <c r="K9" s="314"/>
    </row>
    <row r="10" s="1" customFormat="1" ht="15" customHeight="1">
      <c r="B10" s="317"/>
      <c r="C10" s="316"/>
      <c r="D10" s="316" t="s">
        <v>1058</v>
      </c>
      <c r="E10" s="316"/>
      <c r="F10" s="316"/>
      <c r="G10" s="316"/>
      <c r="H10" s="316"/>
      <c r="I10" s="316"/>
      <c r="J10" s="316"/>
      <c r="K10" s="314"/>
    </row>
    <row r="11" s="1" customFormat="1" ht="15" customHeight="1">
      <c r="B11" s="317"/>
      <c r="C11" s="318"/>
      <c r="D11" s="316" t="s">
        <v>1059</v>
      </c>
      <c r="E11" s="316"/>
      <c r="F11" s="316"/>
      <c r="G11" s="316"/>
      <c r="H11" s="316"/>
      <c r="I11" s="316"/>
      <c r="J11" s="316"/>
      <c r="K11" s="314"/>
    </row>
    <row r="12" s="1" customFormat="1" ht="15" customHeight="1">
      <c r="B12" s="317"/>
      <c r="C12" s="318"/>
      <c r="D12" s="316"/>
      <c r="E12" s="316"/>
      <c r="F12" s="316"/>
      <c r="G12" s="316"/>
      <c r="H12" s="316"/>
      <c r="I12" s="316"/>
      <c r="J12" s="316"/>
      <c r="K12" s="314"/>
    </row>
    <row r="13" s="1" customFormat="1" ht="15" customHeight="1">
      <c r="B13" s="317"/>
      <c r="C13" s="318"/>
      <c r="D13" s="319" t="s">
        <v>1060</v>
      </c>
      <c r="E13" s="316"/>
      <c r="F13" s="316"/>
      <c r="G13" s="316"/>
      <c r="H13" s="316"/>
      <c r="I13" s="316"/>
      <c r="J13" s="316"/>
      <c r="K13" s="314"/>
    </row>
    <row r="14" s="1" customFormat="1" ht="12.75" customHeight="1">
      <c r="B14" s="317"/>
      <c r="C14" s="318"/>
      <c r="D14" s="318"/>
      <c r="E14" s="318"/>
      <c r="F14" s="318"/>
      <c r="G14" s="318"/>
      <c r="H14" s="318"/>
      <c r="I14" s="318"/>
      <c r="J14" s="318"/>
      <c r="K14" s="314"/>
    </row>
    <row r="15" s="1" customFormat="1" ht="15" customHeight="1">
      <c r="B15" s="317"/>
      <c r="C15" s="318"/>
      <c r="D15" s="316" t="s">
        <v>1061</v>
      </c>
      <c r="E15" s="316"/>
      <c r="F15" s="316"/>
      <c r="G15" s="316"/>
      <c r="H15" s="316"/>
      <c r="I15" s="316"/>
      <c r="J15" s="316"/>
      <c r="K15" s="314"/>
    </row>
    <row r="16" s="1" customFormat="1" ht="15" customHeight="1">
      <c r="B16" s="317"/>
      <c r="C16" s="318"/>
      <c r="D16" s="316" t="s">
        <v>1062</v>
      </c>
      <c r="E16" s="316"/>
      <c r="F16" s="316"/>
      <c r="G16" s="316"/>
      <c r="H16" s="316"/>
      <c r="I16" s="316"/>
      <c r="J16" s="316"/>
      <c r="K16" s="314"/>
    </row>
    <row r="17" s="1" customFormat="1" ht="15" customHeight="1">
      <c r="B17" s="317"/>
      <c r="C17" s="318"/>
      <c r="D17" s="316" t="s">
        <v>1063</v>
      </c>
      <c r="E17" s="316"/>
      <c r="F17" s="316"/>
      <c r="G17" s="316"/>
      <c r="H17" s="316"/>
      <c r="I17" s="316"/>
      <c r="J17" s="316"/>
      <c r="K17" s="314"/>
    </row>
    <row r="18" s="1" customFormat="1" ht="15" customHeight="1">
      <c r="B18" s="317"/>
      <c r="C18" s="318"/>
      <c r="D18" s="318"/>
      <c r="E18" s="320" t="s">
        <v>85</v>
      </c>
      <c r="F18" s="316" t="s">
        <v>1064</v>
      </c>
      <c r="G18" s="316"/>
      <c r="H18" s="316"/>
      <c r="I18" s="316"/>
      <c r="J18" s="316"/>
      <c r="K18" s="314"/>
    </row>
    <row r="19" s="1" customFormat="1" ht="15" customHeight="1">
      <c r="B19" s="317"/>
      <c r="C19" s="318"/>
      <c r="D19" s="318"/>
      <c r="E19" s="320" t="s">
        <v>1065</v>
      </c>
      <c r="F19" s="316" t="s">
        <v>1066</v>
      </c>
      <c r="G19" s="316"/>
      <c r="H19" s="316"/>
      <c r="I19" s="316"/>
      <c r="J19" s="316"/>
      <c r="K19" s="314"/>
    </row>
    <row r="20" s="1" customFormat="1" ht="15" customHeight="1">
      <c r="B20" s="317"/>
      <c r="C20" s="318"/>
      <c r="D20" s="318"/>
      <c r="E20" s="320" t="s">
        <v>1067</v>
      </c>
      <c r="F20" s="316" t="s">
        <v>1068</v>
      </c>
      <c r="G20" s="316"/>
      <c r="H20" s="316"/>
      <c r="I20" s="316"/>
      <c r="J20" s="316"/>
      <c r="K20" s="314"/>
    </row>
    <row r="21" s="1" customFormat="1" ht="15" customHeight="1">
      <c r="B21" s="317"/>
      <c r="C21" s="318"/>
      <c r="D21" s="318"/>
      <c r="E21" s="320" t="s">
        <v>1069</v>
      </c>
      <c r="F21" s="316" t="s">
        <v>1070</v>
      </c>
      <c r="G21" s="316"/>
      <c r="H21" s="316"/>
      <c r="I21" s="316"/>
      <c r="J21" s="316"/>
      <c r="K21" s="314"/>
    </row>
    <row r="22" s="1" customFormat="1" ht="15" customHeight="1">
      <c r="B22" s="317"/>
      <c r="C22" s="318"/>
      <c r="D22" s="318"/>
      <c r="E22" s="320" t="s">
        <v>768</v>
      </c>
      <c r="F22" s="316" t="s">
        <v>769</v>
      </c>
      <c r="G22" s="316"/>
      <c r="H22" s="316"/>
      <c r="I22" s="316"/>
      <c r="J22" s="316"/>
      <c r="K22" s="314"/>
    </row>
    <row r="23" s="1" customFormat="1" ht="15" customHeight="1">
      <c r="B23" s="317"/>
      <c r="C23" s="318"/>
      <c r="D23" s="318"/>
      <c r="E23" s="320" t="s">
        <v>1071</v>
      </c>
      <c r="F23" s="316" t="s">
        <v>1072</v>
      </c>
      <c r="G23" s="316"/>
      <c r="H23" s="316"/>
      <c r="I23" s="316"/>
      <c r="J23" s="316"/>
      <c r="K23" s="314"/>
    </row>
    <row r="24" s="1" customFormat="1" ht="12.75" customHeight="1">
      <c r="B24" s="317"/>
      <c r="C24" s="318"/>
      <c r="D24" s="318"/>
      <c r="E24" s="318"/>
      <c r="F24" s="318"/>
      <c r="G24" s="318"/>
      <c r="H24" s="318"/>
      <c r="I24" s="318"/>
      <c r="J24" s="318"/>
      <c r="K24" s="314"/>
    </row>
    <row r="25" s="1" customFormat="1" ht="15" customHeight="1">
      <c r="B25" s="317"/>
      <c r="C25" s="316" t="s">
        <v>1073</v>
      </c>
      <c r="D25" s="316"/>
      <c r="E25" s="316"/>
      <c r="F25" s="316"/>
      <c r="G25" s="316"/>
      <c r="H25" s="316"/>
      <c r="I25" s="316"/>
      <c r="J25" s="316"/>
      <c r="K25" s="314"/>
    </row>
    <row r="26" s="1" customFormat="1" ht="15" customHeight="1">
      <c r="B26" s="317"/>
      <c r="C26" s="316" t="s">
        <v>1074</v>
      </c>
      <c r="D26" s="316"/>
      <c r="E26" s="316"/>
      <c r="F26" s="316"/>
      <c r="G26" s="316"/>
      <c r="H26" s="316"/>
      <c r="I26" s="316"/>
      <c r="J26" s="316"/>
      <c r="K26" s="314"/>
    </row>
    <row r="27" s="1" customFormat="1" ht="15" customHeight="1">
      <c r="B27" s="317"/>
      <c r="C27" s="316"/>
      <c r="D27" s="316" t="s">
        <v>1075</v>
      </c>
      <c r="E27" s="316"/>
      <c r="F27" s="316"/>
      <c r="G27" s="316"/>
      <c r="H27" s="316"/>
      <c r="I27" s="316"/>
      <c r="J27" s="316"/>
      <c r="K27" s="314"/>
    </row>
    <row r="28" s="1" customFormat="1" ht="15" customHeight="1">
      <c r="B28" s="317"/>
      <c r="C28" s="318"/>
      <c r="D28" s="316" t="s">
        <v>1076</v>
      </c>
      <c r="E28" s="316"/>
      <c r="F28" s="316"/>
      <c r="G28" s="316"/>
      <c r="H28" s="316"/>
      <c r="I28" s="316"/>
      <c r="J28" s="316"/>
      <c r="K28" s="314"/>
    </row>
    <row r="29" s="1" customFormat="1" ht="12.75" customHeight="1">
      <c r="B29" s="317"/>
      <c r="C29" s="318"/>
      <c r="D29" s="318"/>
      <c r="E29" s="318"/>
      <c r="F29" s="318"/>
      <c r="G29" s="318"/>
      <c r="H29" s="318"/>
      <c r="I29" s="318"/>
      <c r="J29" s="318"/>
      <c r="K29" s="314"/>
    </row>
    <row r="30" s="1" customFormat="1" ht="15" customHeight="1">
      <c r="B30" s="317"/>
      <c r="C30" s="318"/>
      <c r="D30" s="316" t="s">
        <v>1077</v>
      </c>
      <c r="E30" s="316"/>
      <c r="F30" s="316"/>
      <c r="G30" s="316"/>
      <c r="H30" s="316"/>
      <c r="I30" s="316"/>
      <c r="J30" s="316"/>
      <c r="K30" s="314"/>
    </row>
    <row r="31" s="1" customFormat="1" ht="15" customHeight="1">
      <c r="B31" s="317"/>
      <c r="C31" s="318"/>
      <c r="D31" s="316" t="s">
        <v>1078</v>
      </c>
      <c r="E31" s="316"/>
      <c r="F31" s="316"/>
      <c r="G31" s="316"/>
      <c r="H31" s="316"/>
      <c r="I31" s="316"/>
      <c r="J31" s="316"/>
      <c r="K31" s="314"/>
    </row>
    <row r="32" s="1" customFormat="1" ht="12.75" customHeight="1">
      <c r="B32" s="317"/>
      <c r="C32" s="318"/>
      <c r="D32" s="318"/>
      <c r="E32" s="318"/>
      <c r="F32" s="318"/>
      <c r="G32" s="318"/>
      <c r="H32" s="318"/>
      <c r="I32" s="318"/>
      <c r="J32" s="318"/>
      <c r="K32" s="314"/>
    </row>
    <row r="33" s="1" customFormat="1" ht="15" customHeight="1">
      <c r="B33" s="317"/>
      <c r="C33" s="318"/>
      <c r="D33" s="316" t="s">
        <v>1079</v>
      </c>
      <c r="E33" s="316"/>
      <c r="F33" s="316"/>
      <c r="G33" s="316"/>
      <c r="H33" s="316"/>
      <c r="I33" s="316"/>
      <c r="J33" s="316"/>
      <c r="K33" s="314"/>
    </row>
    <row r="34" s="1" customFormat="1" ht="15" customHeight="1">
      <c r="B34" s="317"/>
      <c r="C34" s="318"/>
      <c r="D34" s="316" t="s">
        <v>1080</v>
      </c>
      <c r="E34" s="316"/>
      <c r="F34" s="316"/>
      <c r="G34" s="316"/>
      <c r="H34" s="316"/>
      <c r="I34" s="316"/>
      <c r="J34" s="316"/>
      <c r="K34" s="314"/>
    </row>
    <row r="35" s="1" customFormat="1" ht="15" customHeight="1">
      <c r="B35" s="317"/>
      <c r="C35" s="318"/>
      <c r="D35" s="316" t="s">
        <v>1081</v>
      </c>
      <c r="E35" s="316"/>
      <c r="F35" s="316"/>
      <c r="G35" s="316"/>
      <c r="H35" s="316"/>
      <c r="I35" s="316"/>
      <c r="J35" s="316"/>
      <c r="K35" s="314"/>
    </row>
    <row r="36" s="1" customFormat="1" ht="15" customHeight="1">
      <c r="B36" s="317"/>
      <c r="C36" s="318"/>
      <c r="D36" s="316"/>
      <c r="E36" s="319" t="s">
        <v>138</v>
      </c>
      <c r="F36" s="316"/>
      <c r="G36" s="316" t="s">
        <v>1082</v>
      </c>
      <c r="H36" s="316"/>
      <c r="I36" s="316"/>
      <c r="J36" s="316"/>
      <c r="K36" s="314"/>
    </row>
    <row r="37" s="1" customFormat="1" ht="30.75" customHeight="1">
      <c r="B37" s="317"/>
      <c r="C37" s="318"/>
      <c r="D37" s="316"/>
      <c r="E37" s="319" t="s">
        <v>1083</v>
      </c>
      <c r="F37" s="316"/>
      <c r="G37" s="316" t="s">
        <v>1084</v>
      </c>
      <c r="H37" s="316"/>
      <c r="I37" s="316"/>
      <c r="J37" s="316"/>
      <c r="K37" s="314"/>
    </row>
    <row r="38" s="1" customFormat="1" ht="15" customHeight="1">
      <c r="B38" s="317"/>
      <c r="C38" s="318"/>
      <c r="D38" s="316"/>
      <c r="E38" s="319" t="s">
        <v>59</v>
      </c>
      <c r="F38" s="316"/>
      <c r="G38" s="316" t="s">
        <v>1085</v>
      </c>
      <c r="H38" s="316"/>
      <c r="I38" s="316"/>
      <c r="J38" s="316"/>
      <c r="K38" s="314"/>
    </row>
    <row r="39" s="1" customFormat="1" ht="15" customHeight="1">
      <c r="B39" s="317"/>
      <c r="C39" s="318"/>
      <c r="D39" s="316"/>
      <c r="E39" s="319" t="s">
        <v>60</v>
      </c>
      <c r="F39" s="316"/>
      <c r="G39" s="316" t="s">
        <v>1086</v>
      </c>
      <c r="H39" s="316"/>
      <c r="I39" s="316"/>
      <c r="J39" s="316"/>
      <c r="K39" s="314"/>
    </row>
    <row r="40" s="1" customFormat="1" ht="15" customHeight="1">
      <c r="B40" s="317"/>
      <c r="C40" s="318"/>
      <c r="D40" s="316"/>
      <c r="E40" s="319" t="s">
        <v>139</v>
      </c>
      <c r="F40" s="316"/>
      <c r="G40" s="316" t="s">
        <v>1087</v>
      </c>
      <c r="H40" s="316"/>
      <c r="I40" s="316"/>
      <c r="J40" s="316"/>
      <c r="K40" s="314"/>
    </row>
    <row r="41" s="1" customFormat="1" ht="15" customHeight="1">
      <c r="B41" s="317"/>
      <c r="C41" s="318"/>
      <c r="D41" s="316"/>
      <c r="E41" s="319" t="s">
        <v>140</v>
      </c>
      <c r="F41" s="316"/>
      <c r="G41" s="316" t="s">
        <v>1088</v>
      </c>
      <c r="H41" s="316"/>
      <c r="I41" s="316"/>
      <c r="J41" s="316"/>
      <c r="K41" s="314"/>
    </row>
    <row r="42" s="1" customFormat="1" ht="15" customHeight="1">
      <c r="B42" s="317"/>
      <c r="C42" s="318"/>
      <c r="D42" s="316"/>
      <c r="E42" s="319" t="s">
        <v>1089</v>
      </c>
      <c r="F42" s="316"/>
      <c r="G42" s="316" t="s">
        <v>1090</v>
      </c>
      <c r="H42" s="316"/>
      <c r="I42" s="316"/>
      <c r="J42" s="316"/>
      <c r="K42" s="314"/>
    </row>
    <row r="43" s="1" customFormat="1" ht="15" customHeight="1">
      <c r="B43" s="317"/>
      <c r="C43" s="318"/>
      <c r="D43" s="316"/>
      <c r="E43" s="319"/>
      <c r="F43" s="316"/>
      <c r="G43" s="316" t="s">
        <v>1091</v>
      </c>
      <c r="H43" s="316"/>
      <c r="I43" s="316"/>
      <c r="J43" s="316"/>
      <c r="K43" s="314"/>
    </row>
    <row r="44" s="1" customFormat="1" ht="15" customHeight="1">
      <c r="B44" s="317"/>
      <c r="C44" s="318"/>
      <c r="D44" s="316"/>
      <c r="E44" s="319" t="s">
        <v>1092</v>
      </c>
      <c r="F44" s="316"/>
      <c r="G44" s="316" t="s">
        <v>1093</v>
      </c>
      <c r="H44" s="316"/>
      <c r="I44" s="316"/>
      <c r="J44" s="316"/>
      <c r="K44" s="314"/>
    </row>
    <row r="45" s="1" customFormat="1" ht="15" customHeight="1">
      <c r="B45" s="317"/>
      <c r="C45" s="318"/>
      <c r="D45" s="316"/>
      <c r="E45" s="319" t="s">
        <v>142</v>
      </c>
      <c r="F45" s="316"/>
      <c r="G45" s="316" t="s">
        <v>1094</v>
      </c>
      <c r="H45" s="316"/>
      <c r="I45" s="316"/>
      <c r="J45" s="316"/>
      <c r="K45" s="314"/>
    </row>
    <row r="46" s="1" customFormat="1" ht="12.75" customHeight="1">
      <c r="B46" s="317"/>
      <c r="C46" s="318"/>
      <c r="D46" s="316"/>
      <c r="E46" s="316"/>
      <c r="F46" s="316"/>
      <c r="G46" s="316"/>
      <c r="H46" s="316"/>
      <c r="I46" s="316"/>
      <c r="J46" s="316"/>
      <c r="K46" s="314"/>
    </row>
    <row r="47" s="1" customFormat="1" ht="15" customHeight="1">
      <c r="B47" s="317"/>
      <c r="C47" s="318"/>
      <c r="D47" s="316" t="s">
        <v>1095</v>
      </c>
      <c r="E47" s="316"/>
      <c r="F47" s="316"/>
      <c r="G47" s="316"/>
      <c r="H47" s="316"/>
      <c r="I47" s="316"/>
      <c r="J47" s="316"/>
      <c r="K47" s="314"/>
    </row>
    <row r="48" s="1" customFormat="1" ht="15" customHeight="1">
      <c r="B48" s="317"/>
      <c r="C48" s="318"/>
      <c r="D48" s="318"/>
      <c r="E48" s="316" t="s">
        <v>1096</v>
      </c>
      <c r="F48" s="316"/>
      <c r="G48" s="316"/>
      <c r="H48" s="316"/>
      <c r="I48" s="316"/>
      <c r="J48" s="316"/>
      <c r="K48" s="314"/>
    </row>
    <row r="49" s="1" customFormat="1" ht="15" customHeight="1">
      <c r="B49" s="317"/>
      <c r="C49" s="318"/>
      <c r="D49" s="318"/>
      <c r="E49" s="316" t="s">
        <v>1097</v>
      </c>
      <c r="F49" s="316"/>
      <c r="G49" s="316"/>
      <c r="H49" s="316"/>
      <c r="I49" s="316"/>
      <c r="J49" s="316"/>
      <c r="K49" s="314"/>
    </row>
    <row r="50" s="1" customFormat="1" ht="15" customHeight="1">
      <c r="B50" s="317"/>
      <c r="C50" s="318"/>
      <c r="D50" s="318"/>
      <c r="E50" s="316" t="s">
        <v>1098</v>
      </c>
      <c r="F50" s="316"/>
      <c r="G50" s="316"/>
      <c r="H50" s="316"/>
      <c r="I50" s="316"/>
      <c r="J50" s="316"/>
      <c r="K50" s="314"/>
    </row>
    <row r="51" s="1" customFormat="1" ht="15" customHeight="1">
      <c r="B51" s="317"/>
      <c r="C51" s="318"/>
      <c r="D51" s="316" t="s">
        <v>1099</v>
      </c>
      <c r="E51" s="316"/>
      <c r="F51" s="316"/>
      <c r="G51" s="316"/>
      <c r="H51" s="316"/>
      <c r="I51" s="316"/>
      <c r="J51" s="316"/>
      <c r="K51" s="314"/>
    </row>
    <row r="52" s="1" customFormat="1" ht="25.5" customHeight="1">
      <c r="B52" s="312"/>
      <c r="C52" s="313" t="s">
        <v>1100</v>
      </c>
      <c r="D52" s="313"/>
      <c r="E52" s="313"/>
      <c r="F52" s="313"/>
      <c r="G52" s="313"/>
      <c r="H52" s="313"/>
      <c r="I52" s="313"/>
      <c r="J52" s="313"/>
      <c r="K52" s="314"/>
    </row>
    <row r="53" s="1" customFormat="1" ht="5.25" customHeight="1">
      <c r="B53" s="312"/>
      <c r="C53" s="315"/>
      <c r="D53" s="315"/>
      <c r="E53" s="315"/>
      <c r="F53" s="315"/>
      <c r="G53" s="315"/>
      <c r="H53" s="315"/>
      <c r="I53" s="315"/>
      <c r="J53" s="315"/>
      <c r="K53" s="314"/>
    </row>
    <row r="54" s="1" customFormat="1" ht="15" customHeight="1">
      <c r="B54" s="312"/>
      <c r="C54" s="316" t="s">
        <v>1101</v>
      </c>
      <c r="D54" s="316"/>
      <c r="E54" s="316"/>
      <c r="F54" s="316"/>
      <c r="G54" s="316"/>
      <c r="H54" s="316"/>
      <c r="I54" s="316"/>
      <c r="J54" s="316"/>
      <c r="K54" s="314"/>
    </row>
    <row r="55" s="1" customFormat="1" ht="15" customHeight="1">
      <c r="B55" s="312"/>
      <c r="C55" s="316" t="s">
        <v>1102</v>
      </c>
      <c r="D55" s="316"/>
      <c r="E55" s="316"/>
      <c r="F55" s="316"/>
      <c r="G55" s="316"/>
      <c r="H55" s="316"/>
      <c r="I55" s="316"/>
      <c r="J55" s="316"/>
      <c r="K55" s="314"/>
    </row>
    <row r="56" s="1" customFormat="1" ht="12.75" customHeight="1">
      <c r="B56" s="312"/>
      <c r="C56" s="316"/>
      <c r="D56" s="316"/>
      <c r="E56" s="316"/>
      <c r="F56" s="316"/>
      <c r="G56" s="316"/>
      <c r="H56" s="316"/>
      <c r="I56" s="316"/>
      <c r="J56" s="316"/>
      <c r="K56" s="314"/>
    </row>
    <row r="57" s="1" customFormat="1" ht="15" customHeight="1">
      <c r="B57" s="312"/>
      <c r="C57" s="316" t="s">
        <v>1103</v>
      </c>
      <c r="D57" s="316"/>
      <c r="E57" s="316"/>
      <c r="F57" s="316"/>
      <c r="G57" s="316"/>
      <c r="H57" s="316"/>
      <c r="I57" s="316"/>
      <c r="J57" s="316"/>
      <c r="K57" s="314"/>
    </row>
    <row r="58" s="1" customFormat="1" ht="15" customHeight="1">
      <c r="B58" s="312"/>
      <c r="C58" s="318"/>
      <c r="D58" s="316" t="s">
        <v>1104</v>
      </c>
      <c r="E58" s="316"/>
      <c r="F58" s="316"/>
      <c r="G58" s="316"/>
      <c r="H58" s="316"/>
      <c r="I58" s="316"/>
      <c r="J58" s="316"/>
      <c r="K58" s="314"/>
    </row>
    <row r="59" s="1" customFormat="1" ht="15" customHeight="1">
      <c r="B59" s="312"/>
      <c r="C59" s="318"/>
      <c r="D59" s="316" t="s">
        <v>1105</v>
      </c>
      <c r="E59" s="316"/>
      <c r="F59" s="316"/>
      <c r="G59" s="316"/>
      <c r="H59" s="316"/>
      <c r="I59" s="316"/>
      <c r="J59" s="316"/>
      <c r="K59" s="314"/>
    </row>
    <row r="60" s="1" customFormat="1" ht="15" customHeight="1">
      <c r="B60" s="312"/>
      <c r="C60" s="318"/>
      <c r="D60" s="316" t="s">
        <v>1106</v>
      </c>
      <c r="E60" s="316"/>
      <c r="F60" s="316"/>
      <c r="G60" s="316"/>
      <c r="H60" s="316"/>
      <c r="I60" s="316"/>
      <c r="J60" s="316"/>
      <c r="K60" s="314"/>
    </row>
    <row r="61" s="1" customFormat="1" ht="15" customHeight="1">
      <c r="B61" s="312"/>
      <c r="C61" s="318"/>
      <c r="D61" s="316" t="s">
        <v>1107</v>
      </c>
      <c r="E61" s="316"/>
      <c r="F61" s="316"/>
      <c r="G61" s="316"/>
      <c r="H61" s="316"/>
      <c r="I61" s="316"/>
      <c r="J61" s="316"/>
      <c r="K61" s="314"/>
    </row>
    <row r="62" s="1" customFormat="1" ht="15" customHeight="1">
      <c r="B62" s="312"/>
      <c r="C62" s="318"/>
      <c r="D62" s="321" t="s">
        <v>1108</v>
      </c>
      <c r="E62" s="321"/>
      <c r="F62" s="321"/>
      <c r="G62" s="321"/>
      <c r="H62" s="321"/>
      <c r="I62" s="321"/>
      <c r="J62" s="321"/>
      <c r="K62" s="314"/>
    </row>
    <row r="63" s="1" customFormat="1" ht="15" customHeight="1">
      <c r="B63" s="312"/>
      <c r="C63" s="318"/>
      <c r="D63" s="316" t="s">
        <v>1109</v>
      </c>
      <c r="E63" s="316"/>
      <c r="F63" s="316"/>
      <c r="G63" s="316"/>
      <c r="H63" s="316"/>
      <c r="I63" s="316"/>
      <c r="J63" s="316"/>
      <c r="K63" s="314"/>
    </row>
    <row r="64" s="1" customFormat="1" ht="12.75" customHeight="1">
      <c r="B64" s="312"/>
      <c r="C64" s="318"/>
      <c r="D64" s="318"/>
      <c r="E64" s="322"/>
      <c r="F64" s="318"/>
      <c r="G64" s="318"/>
      <c r="H64" s="318"/>
      <c r="I64" s="318"/>
      <c r="J64" s="318"/>
      <c r="K64" s="314"/>
    </row>
    <row r="65" s="1" customFormat="1" ht="15" customHeight="1">
      <c r="B65" s="312"/>
      <c r="C65" s="318"/>
      <c r="D65" s="316" t="s">
        <v>1110</v>
      </c>
      <c r="E65" s="316"/>
      <c r="F65" s="316"/>
      <c r="G65" s="316"/>
      <c r="H65" s="316"/>
      <c r="I65" s="316"/>
      <c r="J65" s="316"/>
      <c r="K65" s="314"/>
    </row>
    <row r="66" s="1" customFormat="1" ht="15" customHeight="1">
      <c r="B66" s="312"/>
      <c r="C66" s="318"/>
      <c r="D66" s="321" t="s">
        <v>1111</v>
      </c>
      <c r="E66" s="321"/>
      <c r="F66" s="321"/>
      <c r="G66" s="321"/>
      <c r="H66" s="321"/>
      <c r="I66" s="321"/>
      <c r="J66" s="321"/>
      <c r="K66" s="314"/>
    </row>
    <row r="67" s="1" customFormat="1" ht="15" customHeight="1">
      <c r="B67" s="312"/>
      <c r="C67" s="318"/>
      <c r="D67" s="316" t="s">
        <v>1112</v>
      </c>
      <c r="E67" s="316"/>
      <c r="F67" s="316"/>
      <c r="G67" s="316"/>
      <c r="H67" s="316"/>
      <c r="I67" s="316"/>
      <c r="J67" s="316"/>
      <c r="K67" s="314"/>
    </row>
    <row r="68" s="1" customFormat="1" ht="15" customHeight="1">
      <c r="B68" s="312"/>
      <c r="C68" s="318"/>
      <c r="D68" s="316" t="s">
        <v>1113</v>
      </c>
      <c r="E68" s="316"/>
      <c r="F68" s="316"/>
      <c r="G68" s="316"/>
      <c r="H68" s="316"/>
      <c r="I68" s="316"/>
      <c r="J68" s="316"/>
      <c r="K68" s="314"/>
    </row>
    <row r="69" s="1" customFormat="1" ht="15" customHeight="1">
      <c r="B69" s="312"/>
      <c r="C69" s="318"/>
      <c r="D69" s="316" t="s">
        <v>1114</v>
      </c>
      <c r="E69" s="316"/>
      <c r="F69" s="316"/>
      <c r="G69" s="316"/>
      <c r="H69" s="316"/>
      <c r="I69" s="316"/>
      <c r="J69" s="316"/>
      <c r="K69" s="314"/>
    </row>
    <row r="70" s="1" customFormat="1" ht="15" customHeight="1">
      <c r="B70" s="312"/>
      <c r="C70" s="318"/>
      <c r="D70" s="316" t="s">
        <v>1115</v>
      </c>
      <c r="E70" s="316"/>
      <c r="F70" s="316"/>
      <c r="G70" s="316"/>
      <c r="H70" s="316"/>
      <c r="I70" s="316"/>
      <c r="J70" s="316"/>
      <c r="K70" s="314"/>
    </row>
    <row r="71" s="1" customFormat="1" ht="12.75" customHeight="1">
      <c r="B71" s="323"/>
      <c r="C71" s="324"/>
      <c r="D71" s="324"/>
      <c r="E71" s="324"/>
      <c r="F71" s="324"/>
      <c r="G71" s="324"/>
      <c r="H71" s="324"/>
      <c r="I71" s="324"/>
      <c r="J71" s="324"/>
      <c r="K71" s="325"/>
    </row>
    <row r="72" s="1" customFormat="1" ht="18.75" customHeight="1">
      <c r="B72" s="326"/>
      <c r="C72" s="326"/>
      <c r="D72" s="326"/>
      <c r="E72" s="326"/>
      <c r="F72" s="326"/>
      <c r="G72" s="326"/>
      <c r="H72" s="326"/>
      <c r="I72" s="326"/>
      <c r="J72" s="326"/>
      <c r="K72" s="327"/>
    </row>
    <row r="73" s="1" customFormat="1" ht="18.75" customHeight="1">
      <c r="B73" s="327"/>
      <c r="C73" s="327"/>
      <c r="D73" s="327"/>
      <c r="E73" s="327"/>
      <c r="F73" s="327"/>
      <c r="G73" s="327"/>
      <c r="H73" s="327"/>
      <c r="I73" s="327"/>
      <c r="J73" s="327"/>
      <c r="K73" s="327"/>
    </row>
    <row r="74" s="1" customFormat="1" ht="7.5" customHeight="1">
      <c r="B74" s="328"/>
      <c r="C74" s="329"/>
      <c r="D74" s="329"/>
      <c r="E74" s="329"/>
      <c r="F74" s="329"/>
      <c r="G74" s="329"/>
      <c r="H74" s="329"/>
      <c r="I74" s="329"/>
      <c r="J74" s="329"/>
      <c r="K74" s="330"/>
    </row>
    <row r="75" s="1" customFormat="1" ht="45" customHeight="1">
      <c r="B75" s="331"/>
      <c r="C75" s="332" t="s">
        <v>1116</v>
      </c>
      <c r="D75" s="332"/>
      <c r="E75" s="332"/>
      <c r="F75" s="332"/>
      <c r="G75" s="332"/>
      <c r="H75" s="332"/>
      <c r="I75" s="332"/>
      <c r="J75" s="332"/>
      <c r="K75" s="333"/>
    </row>
    <row r="76" s="1" customFormat="1" ht="17.25" customHeight="1">
      <c r="B76" s="331"/>
      <c r="C76" s="334" t="s">
        <v>1117</v>
      </c>
      <c r="D76" s="334"/>
      <c r="E76" s="334"/>
      <c r="F76" s="334" t="s">
        <v>1118</v>
      </c>
      <c r="G76" s="335"/>
      <c r="H76" s="334" t="s">
        <v>60</v>
      </c>
      <c r="I76" s="334" t="s">
        <v>63</v>
      </c>
      <c r="J76" s="334" t="s">
        <v>1119</v>
      </c>
      <c r="K76" s="333"/>
    </row>
    <row r="77" s="1" customFormat="1" ht="17.25" customHeight="1">
      <c r="B77" s="331"/>
      <c r="C77" s="336" t="s">
        <v>1120</v>
      </c>
      <c r="D77" s="336"/>
      <c r="E77" s="336"/>
      <c r="F77" s="337" t="s">
        <v>1121</v>
      </c>
      <c r="G77" s="338"/>
      <c r="H77" s="336"/>
      <c r="I77" s="336"/>
      <c r="J77" s="336" t="s">
        <v>1122</v>
      </c>
      <c r="K77" s="333"/>
    </row>
    <row r="78" s="1" customFormat="1" ht="5.25" customHeight="1">
      <c r="B78" s="331"/>
      <c r="C78" s="339"/>
      <c r="D78" s="339"/>
      <c r="E78" s="339"/>
      <c r="F78" s="339"/>
      <c r="G78" s="340"/>
      <c r="H78" s="339"/>
      <c r="I78" s="339"/>
      <c r="J78" s="339"/>
      <c r="K78" s="333"/>
    </row>
    <row r="79" s="1" customFormat="1" ht="15" customHeight="1">
      <c r="B79" s="331"/>
      <c r="C79" s="319" t="s">
        <v>59</v>
      </c>
      <c r="D79" s="341"/>
      <c r="E79" s="341"/>
      <c r="F79" s="342" t="s">
        <v>114</v>
      </c>
      <c r="G79" s="343"/>
      <c r="H79" s="319" t="s">
        <v>1123</v>
      </c>
      <c r="I79" s="319" t="s">
        <v>1124</v>
      </c>
      <c r="J79" s="319">
        <v>20</v>
      </c>
      <c r="K79" s="333"/>
    </row>
    <row r="80" s="1" customFormat="1" ht="15" customHeight="1">
      <c r="B80" s="331"/>
      <c r="C80" s="319" t="s">
        <v>1125</v>
      </c>
      <c r="D80" s="319"/>
      <c r="E80" s="319"/>
      <c r="F80" s="342" t="s">
        <v>114</v>
      </c>
      <c r="G80" s="343"/>
      <c r="H80" s="319" t="s">
        <v>1126</v>
      </c>
      <c r="I80" s="319" t="s">
        <v>1124</v>
      </c>
      <c r="J80" s="319">
        <v>120</v>
      </c>
      <c r="K80" s="333"/>
    </row>
    <row r="81" s="1" customFormat="1" ht="15" customHeight="1">
      <c r="B81" s="344"/>
      <c r="C81" s="319" t="s">
        <v>1127</v>
      </c>
      <c r="D81" s="319"/>
      <c r="E81" s="319"/>
      <c r="F81" s="342" t="s">
        <v>1128</v>
      </c>
      <c r="G81" s="343"/>
      <c r="H81" s="319" t="s">
        <v>1129</v>
      </c>
      <c r="I81" s="319" t="s">
        <v>1124</v>
      </c>
      <c r="J81" s="319">
        <v>50</v>
      </c>
      <c r="K81" s="333"/>
    </row>
    <row r="82" s="1" customFormat="1" ht="15" customHeight="1">
      <c r="B82" s="344"/>
      <c r="C82" s="319" t="s">
        <v>1130</v>
      </c>
      <c r="D82" s="319"/>
      <c r="E82" s="319"/>
      <c r="F82" s="342" t="s">
        <v>114</v>
      </c>
      <c r="G82" s="343"/>
      <c r="H82" s="319" t="s">
        <v>1131</v>
      </c>
      <c r="I82" s="319" t="s">
        <v>1132</v>
      </c>
      <c r="J82" s="319"/>
      <c r="K82" s="333"/>
    </row>
    <row r="83" s="1" customFormat="1" ht="15" customHeight="1">
      <c r="B83" s="344"/>
      <c r="C83" s="345" t="s">
        <v>1133</v>
      </c>
      <c r="D83" s="345"/>
      <c r="E83" s="345"/>
      <c r="F83" s="346" t="s">
        <v>1128</v>
      </c>
      <c r="G83" s="345"/>
      <c r="H83" s="345" t="s">
        <v>1134</v>
      </c>
      <c r="I83" s="345" t="s">
        <v>1124</v>
      </c>
      <c r="J83" s="345">
        <v>15</v>
      </c>
      <c r="K83" s="333"/>
    </row>
    <row r="84" s="1" customFormat="1" ht="15" customHeight="1">
      <c r="B84" s="344"/>
      <c r="C84" s="345" t="s">
        <v>1135</v>
      </c>
      <c r="D84" s="345"/>
      <c r="E84" s="345"/>
      <c r="F84" s="346" t="s">
        <v>1128</v>
      </c>
      <c r="G84" s="345"/>
      <c r="H84" s="345" t="s">
        <v>1136</v>
      </c>
      <c r="I84" s="345" t="s">
        <v>1124</v>
      </c>
      <c r="J84" s="345">
        <v>15</v>
      </c>
      <c r="K84" s="333"/>
    </row>
    <row r="85" s="1" customFormat="1" ht="15" customHeight="1">
      <c r="B85" s="344"/>
      <c r="C85" s="345" t="s">
        <v>1137</v>
      </c>
      <c r="D85" s="345"/>
      <c r="E85" s="345"/>
      <c r="F85" s="346" t="s">
        <v>1128</v>
      </c>
      <c r="G85" s="345"/>
      <c r="H85" s="345" t="s">
        <v>1138</v>
      </c>
      <c r="I85" s="345" t="s">
        <v>1124</v>
      </c>
      <c r="J85" s="345">
        <v>20</v>
      </c>
      <c r="K85" s="333"/>
    </row>
    <row r="86" s="1" customFormat="1" ht="15" customHeight="1">
      <c r="B86" s="344"/>
      <c r="C86" s="345" t="s">
        <v>1139</v>
      </c>
      <c r="D86" s="345"/>
      <c r="E86" s="345"/>
      <c r="F86" s="346" t="s">
        <v>1128</v>
      </c>
      <c r="G86" s="345"/>
      <c r="H86" s="345" t="s">
        <v>1140</v>
      </c>
      <c r="I86" s="345" t="s">
        <v>1124</v>
      </c>
      <c r="J86" s="345">
        <v>20</v>
      </c>
      <c r="K86" s="333"/>
    </row>
    <row r="87" s="1" customFormat="1" ht="15" customHeight="1">
      <c r="B87" s="344"/>
      <c r="C87" s="319" t="s">
        <v>1141</v>
      </c>
      <c r="D87" s="319"/>
      <c r="E87" s="319"/>
      <c r="F87" s="342" t="s">
        <v>1128</v>
      </c>
      <c r="G87" s="343"/>
      <c r="H87" s="319" t="s">
        <v>1142</v>
      </c>
      <c r="I87" s="319" t="s">
        <v>1124</v>
      </c>
      <c r="J87" s="319">
        <v>50</v>
      </c>
      <c r="K87" s="333"/>
    </row>
    <row r="88" s="1" customFormat="1" ht="15" customHeight="1">
      <c r="B88" s="344"/>
      <c r="C88" s="319" t="s">
        <v>1143</v>
      </c>
      <c r="D88" s="319"/>
      <c r="E88" s="319"/>
      <c r="F88" s="342" t="s">
        <v>1128</v>
      </c>
      <c r="G88" s="343"/>
      <c r="H88" s="319" t="s">
        <v>1144</v>
      </c>
      <c r="I88" s="319" t="s">
        <v>1124</v>
      </c>
      <c r="J88" s="319">
        <v>20</v>
      </c>
      <c r="K88" s="333"/>
    </row>
    <row r="89" s="1" customFormat="1" ht="15" customHeight="1">
      <c r="B89" s="344"/>
      <c r="C89" s="319" t="s">
        <v>1145</v>
      </c>
      <c r="D89" s="319"/>
      <c r="E89" s="319"/>
      <c r="F89" s="342" t="s">
        <v>1128</v>
      </c>
      <c r="G89" s="343"/>
      <c r="H89" s="319" t="s">
        <v>1146</v>
      </c>
      <c r="I89" s="319" t="s">
        <v>1124</v>
      </c>
      <c r="J89" s="319">
        <v>20</v>
      </c>
      <c r="K89" s="333"/>
    </row>
    <row r="90" s="1" customFormat="1" ht="15" customHeight="1">
      <c r="B90" s="344"/>
      <c r="C90" s="319" t="s">
        <v>1147</v>
      </c>
      <c r="D90" s="319"/>
      <c r="E90" s="319"/>
      <c r="F90" s="342" t="s">
        <v>1128</v>
      </c>
      <c r="G90" s="343"/>
      <c r="H90" s="319" t="s">
        <v>1148</v>
      </c>
      <c r="I90" s="319" t="s">
        <v>1124</v>
      </c>
      <c r="J90" s="319">
        <v>50</v>
      </c>
      <c r="K90" s="333"/>
    </row>
    <row r="91" s="1" customFormat="1" ht="15" customHeight="1">
      <c r="B91" s="344"/>
      <c r="C91" s="319" t="s">
        <v>1149</v>
      </c>
      <c r="D91" s="319"/>
      <c r="E91" s="319"/>
      <c r="F91" s="342" t="s">
        <v>1128</v>
      </c>
      <c r="G91" s="343"/>
      <c r="H91" s="319" t="s">
        <v>1149</v>
      </c>
      <c r="I91" s="319" t="s">
        <v>1124</v>
      </c>
      <c r="J91" s="319">
        <v>50</v>
      </c>
      <c r="K91" s="333"/>
    </row>
    <row r="92" s="1" customFormat="1" ht="15" customHeight="1">
      <c r="B92" s="344"/>
      <c r="C92" s="319" t="s">
        <v>1150</v>
      </c>
      <c r="D92" s="319"/>
      <c r="E92" s="319"/>
      <c r="F92" s="342" t="s">
        <v>1128</v>
      </c>
      <c r="G92" s="343"/>
      <c r="H92" s="319" t="s">
        <v>1151</v>
      </c>
      <c r="I92" s="319" t="s">
        <v>1124</v>
      </c>
      <c r="J92" s="319">
        <v>255</v>
      </c>
      <c r="K92" s="333"/>
    </row>
    <row r="93" s="1" customFormat="1" ht="15" customHeight="1">
      <c r="B93" s="344"/>
      <c r="C93" s="319" t="s">
        <v>1152</v>
      </c>
      <c r="D93" s="319"/>
      <c r="E93" s="319"/>
      <c r="F93" s="342" t="s">
        <v>114</v>
      </c>
      <c r="G93" s="343"/>
      <c r="H93" s="319" t="s">
        <v>1153</v>
      </c>
      <c r="I93" s="319" t="s">
        <v>1154</v>
      </c>
      <c r="J93" s="319"/>
      <c r="K93" s="333"/>
    </row>
    <row r="94" s="1" customFormat="1" ht="15" customHeight="1">
      <c r="B94" s="344"/>
      <c r="C94" s="319" t="s">
        <v>1155</v>
      </c>
      <c r="D94" s="319"/>
      <c r="E94" s="319"/>
      <c r="F94" s="342" t="s">
        <v>114</v>
      </c>
      <c r="G94" s="343"/>
      <c r="H94" s="319" t="s">
        <v>1156</v>
      </c>
      <c r="I94" s="319" t="s">
        <v>1157</v>
      </c>
      <c r="J94" s="319"/>
      <c r="K94" s="333"/>
    </row>
    <row r="95" s="1" customFormat="1" ht="15" customHeight="1">
      <c r="B95" s="344"/>
      <c r="C95" s="319" t="s">
        <v>1158</v>
      </c>
      <c r="D95" s="319"/>
      <c r="E95" s="319"/>
      <c r="F95" s="342" t="s">
        <v>114</v>
      </c>
      <c r="G95" s="343"/>
      <c r="H95" s="319" t="s">
        <v>1158</v>
      </c>
      <c r="I95" s="319" t="s">
        <v>1157</v>
      </c>
      <c r="J95" s="319"/>
      <c r="K95" s="333"/>
    </row>
    <row r="96" s="1" customFormat="1" ht="15" customHeight="1">
      <c r="B96" s="344"/>
      <c r="C96" s="319" t="s">
        <v>44</v>
      </c>
      <c r="D96" s="319"/>
      <c r="E96" s="319"/>
      <c r="F96" s="342" t="s">
        <v>114</v>
      </c>
      <c r="G96" s="343"/>
      <c r="H96" s="319" t="s">
        <v>1159</v>
      </c>
      <c r="I96" s="319" t="s">
        <v>1157</v>
      </c>
      <c r="J96" s="319"/>
      <c r="K96" s="333"/>
    </row>
    <row r="97" s="1" customFormat="1" ht="15" customHeight="1">
      <c r="B97" s="344"/>
      <c r="C97" s="319" t="s">
        <v>54</v>
      </c>
      <c r="D97" s="319"/>
      <c r="E97" s="319"/>
      <c r="F97" s="342" t="s">
        <v>114</v>
      </c>
      <c r="G97" s="343"/>
      <c r="H97" s="319" t="s">
        <v>1160</v>
      </c>
      <c r="I97" s="319" t="s">
        <v>1157</v>
      </c>
      <c r="J97" s="319"/>
      <c r="K97" s="333"/>
    </row>
    <row r="98" s="1" customFormat="1" ht="15" customHeight="1">
      <c r="B98" s="347"/>
      <c r="C98" s="348"/>
      <c r="D98" s="348"/>
      <c r="E98" s="348"/>
      <c r="F98" s="348"/>
      <c r="G98" s="348"/>
      <c r="H98" s="348"/>
      <c r="I98" s="348"/>
      <c r="J98" s="348"/>
      <c r="K98" s="349"/>
    </row>
    <row r="99" s="1" customFormat="1" ht="18.75" customHeight="1">
      <c r="B99" s="350"/>
      <c r="C99" s="351"/>
      <c r="D99" s="351"/>
      <c r="E99" s="351"/>
      <c r="F99" s="351"/>
      <c r="G99" s="351"/>
      <c r="H99" s="351"/>
      <c r="I99" s="351"/>
      <c r="J99" s="351"/>
      <c r="K99" s="350"/>
    </row>
    <row r="100" s="1" customFormat="1" ht="18.75" customHeight="1"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</row>
    <row r="101" s="1" customFormat="1" ht="7.5" customHeight="1">
      <c r="B101" s="328"/>
      <c r="C101" s="329"/>
      <c r="D101" s="329"/>
      <c r="E101" s="329"/>
      <c r="F101" s="329"/>
      <c r="G101" s="329"/>
      <c r="H101" s="329"/>
      <c r="I101" s="329"/>
      <c r="J101" s="329"/>
      <c r="K101" s="330"/>
    </row>
    <row r="102" s="1" customFormat="1" ht="45" customHeight="1">
      <c r="B102" s="331"/>
      <c r="C102" s="332" t="s">
        <v>1161</v>
      </c>
      <c r="D102" s="332"/>
      <c r="E102" s="332"/>
      <c r="F102" s="332"/>
      <c r="G102" s="332"/>
      <c r="H102" s="332"/>
      <c r="I102" s="332"/>
      <c r="J102" s="332"/>
      <c r="K102" s="333"/>
    </row>
    <row r="103" s="1" customFormat="1" ht="17.25" customHeight="1">
      <c r="B103" s="331"/>
      <c r="C103" s="334" t="s">
        <v>1117</v>
      </c>
      <c r="D103" s="334"/>
      <c r="E103" s="334"/>
      <c r="F103" s="334" t="s">
        <v>1118</v>
      </c>
      <c r="G103" s="335"/>
      <c r="H103" s="334" t="s">
        <v>60</v>
      </c>
      <c r="I103" s="334" t="s">
        <v>63</v>
      </c>
      <c r="J103" s="334" t="s">
        <v>1119</v>
      </c>
      <c r="K103" s="333"/>
    </row>
    <row r="104" s="1" customFormat="1" ht="17.25" customHeight="1">
      <c r="B104" s="331"/>
      <c r="C104" s="336" t="s">
        <v>1120</v>
      </c>
      <c r="D104" s="336"/>
      <c r="E104" s="336"/>
      <c r="F104" s="337" t="s">
        <v>1121</v>
      </c>
      <c r="G104" s="338"/>
      <c r="H104" s="336"/>
      <c r="I104" s="336"/>
      <c r="J104" s="336" t="s">
        <v>1122</v>
      </c>
      <c r="K104" s="333"/>
    </row>
    <row r="105" s="1" customFormat="1" ht="5.25" customHeight="1">
      <c r="B105" s="331"/>
      <c r="C105" s="334"/>
      <c r="D105" s="334"/>
      <c r="E105" s="334"/>
      <c r="F105" s="334"/>
      <c r="G105" s="352"/>
      <c r="H105" s="334"/>
      <c r="I105" s="334"/>
      <c r="J105" s="334"/>
      <c r="K105" s="333"/>
    </row>
    <row r="106" s="1" customFormat="1" ht="15" customHeight="1">
      <c r="B106" s="331"/>
      <c r="C106" s="319" t="s">
        <v>59</v>
      </c>
      <c r="D106" s="341"/>
      <c r="E106" s="341"/>
      <c r="F106" s="342" t="s">
        <v>114</v>
      </c>
      <c r="G106" s="319"/>
      <c r="H106" s="319" t="s">
        <v>1162</v>
      </c>
      <c r="I106" s="319" t="s">
        <v>1124</v>
      </c>
      <c r="J106" s="319">
        <v>20</v>
      </c>
      <c r="K106" s="333"/>
    </row>
    <row r="107" s="1" customFormat="1" ht="15" customHeight="1">
      <c r="B107" s="331"/>
      <c r="C107" s="319" t="s">
        <v>1125</v>
      </c>
      <c r="D107" s="319"/>
      <c r="E107" s="319"/>
      <c r="F107" s="342" t="s">
        <v>114</v>
      </c>
      <c r="G107" s="319"/>
      <c r="H107" s="319" t="s">
        <v>1162</v>
      </c>
      <c r="I107" s="319" t="s">
        <v>1124</v>
      </c>
      <c r="J107" s="319">
        <v>120</v>
      </c>
      <c r="K107" s="333"/>
    </row>
    <row r="108" s="1" customFormat="1" ht="15" customHeight="1">
      <c r="B108" s="344"/>
      <c r="C108" s="319" t="s">
        <v>1127</v>
      </c>
      <c r="D108" s="319"/>
      <c r="E108" s="319"/>
      <c r="F108" s="342" t="s">
        <v>1128</v>
      </c>
      <c r="G108" s="319"/>
      <c r="H108" s="319" t="s">
        <v>1162</v>
      </c>
      <c r="I108" s="319" t="s">
        <v>1124</v>
      </c>
      <c r="J108" s="319">
        <v>50</v>
      </c>
      <c r="K108" s="333"/>
    </row>
    <row r="109" s="1" customFormat="1" ht="15" customHeight="1">
      <c r="B109" s="344"/>
      <c r="C109" s="319" t="s">
        <v>1130</v>
      </c>
      <c r="D109" s="319"/>
      <c r="E109" s="319"/>
      <c r="F109" s="342" t="s">
        <v>114</v>
      </c>
      <c r="G109" s="319"/>
      <c r="H109" s="319" t="s">
        <v>1162</v>
      </c>
      <c r="I109" s="319" t="s">
        <v>1132</v>
      </c>
      <c r="J109" s="319"/>
      <c r="K109" s="333"/>
    </row>
    <row r="110" s="1" customFormat="1" ht="15" customHeight="1">
      <c r="B110" s="344"/>
      <c r="C110" s="319" t="s">
        <v>1141</v>
      </c>
      <c r="D110" s="319"/>
      <c r="E110" s="319"/>
      <c r="F110" s="342" t="s">
        <v>1128</v>
      </c>
      <c r="G110" s="319"/>
      <c r="H110" s="319" t="s">
        <v>1162</v>
      </c>
      <c r="I110" s="319" t="s">
        <v>1124</v>
      </c>
      <c r="J110" s="319">
        <v>50</v>
      </c>
      <c r="K110" s="333"/>
    </row>
    <row r="111" s="1" customFormat="1" ht="15" customHeight="1">
      <c r="B111" s="344"/>
      <c r="C111" s="319" t="s">
        <v>1149</v>
      </c>
      <c r="D111" s="319"/>
      <c r="E111" s="319"/>
      <c r="F111" s="342" t="s">
        <v>1128</v>
      </c>
      <c r="G111" s="319"/>
      <c r="H111" s="319" t="s">
        <v>1162</v>
      </c>
      <c r="I111" s="319" t="s">
        <v>1124</v>
      </c>
      <c r="J111" s="319">
        <v>50</v>
      </c>
      <c r="K111" s="333"/>
    </row>
    <row r="112" s="1" customFormat="1" ht="15" customHeight="1">
      <c r="B112" s="344"/>
      <c r="C112" s="319" t="s">
        <v>1147</v>
      </c>
      <c r="D112" s="319"/>
      <c r="E112" s="319"/>
      <c r="F112" s="342" t="s">
        <v>1128</v>
      </c>
      <c r="G112" s="319"/>
      <c r="H112" s="319" t="s">
        <v>1162</v>
      </c>
      <c r="I112" s="319" t="s">
        <v>1124</v>
      </c>
      <c r="J112" s="319">
        <v>50</v>
      </c>
      <c r="K112" s="333"/>
    </row>
    <row r="113" s="1" customFormat="1" ht="15" customHeight="1">
      <c r="B113" s="344"/>
      <c r="C113" s="319" t="s">
        <v>59</v>
      </c>
      <c r="D113" s="319"/>
      <c r="E113" s="319"/>
      <c r="F113" s="342" t="s">
        <v>114</v>
      </c>
      <c r="G113" s="319"/>
      <c r="H113" s="319" t="s">
        <v>1163</v>
      </c>
      <c r="I113" s="319" t="s">
        <v>1124</v>
      </c>
      <c r="J113" s="319">
        <v>20</v>
      </c>
      <c r="K113" s="333"/>
    </row>
    <row r="114" s="1" customFormat="1" ht="15" customHeight="1">
      <c r="B114" s="344"/>
      <c r="C114" s="319" t="s">
        <v>1164</v>
      </c>
      <c r="D114" s="319"/>
      <c r="E114" s="319"/>
      <c r="F114" s="342" t="s">
        <v>114</v>
      </c>
      <c r="G114" s="319"/>
      <c r="H114" s="319" t="s">
        <v>1165</v>
      </c>
      <c r="I114" s="319" t="s">
        <v>1124</v>
      </c>
      <c r="J114" s="319">
        <v>120</v>
      </c>
      <c r="K114" s="333"/>
    </row>
    <row r="115" s="1" customFormat="1" ht="15" customHeight="1">
      <c r="B115" s="344"/>
      <c r="C115" s="319" t="s">
        <v>44</v>
      </c>
      <c r="D115" s="319"/>
      <c r="E115" s="319"/>
      <c r="F115" s="342" t="s">
        <v>114</v>
      </c>
      <c r="G115" s="319"/>
      <c r="H115" s="319" t="s">
        <v>1166</v>
      </c>
      <c r="I115" s="319" t="s">
        <v>1157</v>
      </c>
      <c r="J115" s="319"/>
      <c r="K115" s="333"/>
    </row>
    <row r="116" s="1" customFormat="1" ht="15" customHeight="1">
      <c r="B116" s="344"/>
      <c r="C116" s="319" t="s">
        <v>54</v>
      </c>
      <c r="D116" s="319"/>
      <c r="E116" s="319"/>
      <c r="F116" s="342" t="s">
        <v>114</v>
      </c>
      <c r="G116" s="319"/>
      <c r="H116" s="319" t="s">
        <v>1167</v>
      </c>
      <c r="I116" s="319" t="s">
        <v>1157</v>
      </c>
      <c r="J116" s="319"/>
      <c r="K116" s="333"/>
    </row>
    <row r="117" s="1" customFormat="1" ht="15" customHeight="1">
      <c r="B117" s="344"/>
      <c r="C117" s="319" t="s">
        <v>63</v>
      </c>
      <c r="D117" s="319"/>
      <c r="E117" s="319"/>
      <c r="F117" s="342" t="s">
        <v>114</v>
      </c>
      <c r="G117" s="319"/>
      <c r="H117" s="319" t="s">
        <v>1168</v>
      </c>
      <c r="I117" s="319" t="s">
        <v>1169</v>
      </c>
      <c r="J117" s="319"/>
      <c r="K117" s="333"/>
    </row>
    <row r="118" s="1" customFormat="1" ht="15" customHeight="1">
      <c r="B118" s="347"/>
      <c r="C118" s="353"/>
      <c r="D118" s="353"/>
      <c r="E118" s="353"/>
      <c r="F118" s="353"/>
      <c r="G118" s="353"/>
      <c r="H118" s="353"/>
      <c r="I118" s="353"/>
      <c r="J118" s="353"/>
      <c r="K118" s="349"/>
    </row>
    <row r="119" s="1" customFormat="1" ht="18.75" customHeight="1">
      <c r="B119" s="354"/>
      <c r="C119" s="355"/>
      <c r="D119" s="355"/>
      <c r="E119" s="355"/>
      <c r="F119" s="356"/>
      <c r="G119" s="355"/>
      <c r="H119" s="355"/>
      <c r="I119" s="355"/>
      <c r="J119" s="355"/>
      <c r="K119" s="354"/>
    </row>
    <row r="120" s="1" customFormat="1" ht="18.75" customHeight="1"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</row>
    <row r="121" s="1" customFormat="1" ht="7.5" customHeight="1">
      <c r="B121" s="357"/>
      <c r="C121" s="358"/>
      <c r="D121" s="358"/>
      <c r="E121" s="358"/>
      <c r="F121" s="358"/>
      <c r="G121" s="358"/>
      <c r="H121" s="358"/>
      <c r="I121" s="358"/>
      <c r="J121" s="358"/>
      <c r="K121" s="359"/>
    </row>
    <row r="122" s="1" customFormat="1" ht="45" customHeight="1">
      <c r="B122" s="360"/>
      <c r="C122" s="310" t="s">
        <v>1170</v>
      </c>
      <c r="D122" s="310"/>
      <c r="E122" s="310"/>
      <c r="F122" s="310"/>
      <c r="G122" s="310"/>
      <c r="H122" s="310"/>
      <c r="I122" s="310"/>
      <c r="J122" s="310"/>
      <c r="K122" s="361"/>
    </row>
    <row r="123" s="1" customFormat="1" ht="17.25" customHeight="1">
      <c r="B123" s="362"/>
      <c r="C123" s="334" t="s">
        <v>1117</v>
      </c>
      <c r="D123" s="334"/>
      <c r="E123" s="334"/>
      <c r="F123" s="334" t="s">
        <v>1118</v>
      </c>
      <c r="G123" s="335"/>
      <c r="H123" s="334" t="s">
        <v>60</v>
      </c>
      <c r="I123" s="334" t="s">
        <v>63</v>
      </c>
      <c r="J123" s="334" t="s">
        <v>1119</v>
      </c>
      <c r="K123" s="363"/>
    </row>
    <row r="124" s="1" customFormat="1" ht="17.25" customHeight="1">
      <c r="B124" s="362"/>
      <c r="C124" s="336" t="s">
        <v>1120</v>
      </c>
      <c r="D124" s="336"/>
      <c r="E124" s="336"/>
      <c r="F124" s="337" t="s">
        <v>1121</v>
      </c>
      <c r="G124" s="338"/>
      <c r="H124" s="336"/>
      <c r="I124" s="336"/>
      <c r="J124" s="336" t="s">
        <v>1122</v>
      </c>
      <c r="K124" s="363"/>
    </row>
    <row r="125" s="1" customFormat="1" ht="5.25" customHeight="1">
      <c r="B125" s="364"/>
      <c r="C125" s="339"/>
      <c r="D125" s="339"/>
      <c r="E125" s="339"/>
      <c r="F125" s="339"/>
      <c r="G125" s="365"/>
      <c r="H125" s="339"/>
      <c r="I125" s="339"/>
      <c r="J125" s="339"/>
      <c r="K125" s="366"/>
    </row>
    <row r="126" s="1" customFormat="1" ht="15" customHeight="1">
      <c r="B126" s="364"/>
      <c r="C126" s="319" t="s">
        <v>1125</v>
      </c>
      <c r="D126" s="341"/>
      <c r="E126" s="341"/>
      <c r="F126" s="342" t="s">
        <v>114</v>
      </c>
      <c r="G126" s="319"/>
      <c r="H126" s="319" t="s">
        <v>1162</v>
      </c>
      <c r="I126" s="319" t="s">
        <v>1124</v>
      </c>
      <c r="J126" s="319">
        <v>120</v>
      </c>
      <c r="K126" s="367"/>
    </row>
    <row r="127" s="1" customFormat="1" ht="15" customHeight="1">
      <c r="B127" s="364"/>
      <c r="C127" s="319" t="s">
        <v>1171</v>
      </c>
      <c r="D127" s="319"/>
      <c r="E127" s="319"/>
      <c r="F127" s="342" t="s">
        <v>114</v>
      </c>
      <c r="G127" s="319"/>
      <c r="H127" s="319" t="s">
        <v>1172</v>
      </c>
      <c r="I127" s="319" t="s">
        <v>1124</v>
      </c>
      <c r="J127" s="319" t="s">
        <v>1173</v>
      </c>
      <c r="K127" s="367"/>
    </row>
    <row r="128" s="1" customFormat="1" ht="15" customHeight="1">
      <c r="B128" s="364"/>
      <c r="C128" s="319" t="s">
        <v>1071</v>
      </c>
      <c r="D128" s="319"/>
      <c r="E128" s="319"/>
      <c r="F128" s="342" t="s">
        <v>114</v>
      </c>
      <c r="G128" s="319"/>
      <c r="H128" s="319" t="s">
        <v>1174</v>
      </c>
      <c r="I128" s="319" t="s">
        <v>1124</v>
      </c>
      <c r="J128" s="319" t="s">
        <v>1173</v>
      </c>
      <c r="K128" s="367"/>
    </row>
    <row r="129" s="1" customFormat="1" ht="15" customHeight="1">
      <c r="B129" s="364"/>
      <c r="C129" s="319" t="s">
        <v>1133</v>
      </c>
      <c r="D129" s="319"/>
      <c r="E129" s="319"/>
      <c r="F129" s="342" t="s">
        <v>1128</v>
      </c>
      <c r="G129" s="319"/>
      <c r="H129" s="319" t="s">
        <v>1134</v>
      </c>
      <c r="I129" s="319" t="s">
        <v>1124</v>
      </c>
      <c r="J129" s="319">
        <v>15</v>
      </c>
      <c r="K129" s="367"/>
    </row>
    <row r="130" s="1" customFormat="1" ht="15" customHeight="1">
      <c r="B130" s="364"/>
      <c r="C130" s="345" t="s">
        <v>1135</v>
      </c>
      <c r="D130" s="345"/>
      <c r="E130" s="345"/>
      <c r="F130" s="346" t="s">
        <v>1128</v>
      </c>
      <c r="G130" s="345"/>
      <c r="H130" s="345" t="s">
        <v>1136</v>
      </c>
      <c r="I130" s="345" t="s">
        <v>1124</v>
      </c>
      <c r="J130" s="345">
        <v>15</v>
      </c>
      <c r="K130" s="367"/>
    </row>
    <row r="131" s="1" customFormat="1" ht="15" customHeight="1">
      <c r="B131" s="364"/>
      <c r="C131" s="345" t="s">
        <v>1137</v>
      </c>
      <c r="D131" s="345"/>
      <c r="E131" s="345"/>
      <c r="F131" s="346" t="s">
        <v>1128</v>
      </c>
      <c r="G131" s="345"/>
      <c r="H131" s="345" t="s">
        <v>1138</v>
      </c>
      <c r="I131" s="345" t="s">
        <v>1124</v>
      </c>
      <c r="J131" s="345">
        <v>20</v>
      </c>
      <c r="K131" s="367"/>
    </row>
    <row r="132" s="1" customFormat="1" ht="15" customHeight="1">
      <c r="B132" s="364"/>
      <c r="C132" s="345" t="s">
        <v>1139</v>
      </c>
      <c r="D132" s="345"/>
      <c r="E132" s="345"/>
      <c r="F132" s="346" t="s">
        <v>1128</v>
      </c>
      <c r="G132" s="345"/>
      <c r="H132" s="345" t="s">
        <v>1140</v>
      </c>
      <c r="I132" s="345" t="s">
        <v>1124</v>
      </c>
      <c r="J132" s="345">
        <v>20</v>
      </c>
      <c r="K132" s="367"/>
    </row>
    <row r="133" s="1" customFormat="1" ht="15" customHeight="1">
      <c r="B133" s="364"/>
      <c r="C133" s="319" t="s">
        <v>1127</v>
      </c>
      <c r="D133" s="319"/>
      <c r="E133" s="319"/>
      <c r="F133" s="342" t="s">
        <v>1128</v>
      </c>
      <c r="G133" s="319"/>
      <c r="H133" s="319" t="s">
        <v>1162</v>
      </c>
      <c r="I133" s="319" t="s">
        <v>1124</v>
      </c>
      <c r="J133" s="319">
        <v>50</v>
      </c>
      <c r="K133" s="367"/>
    </row>
    <row r="134" s="1" customFormat="1" ht="15" customHeight="1">
      <c r="B134" s="364"/>
      <c r="C134" s="319" t="s">
        <v>1141</v>
      </c>
      <c r="D134" s="319"/>
      <c r="E134" s="319"/>
      <c r="F134" s="342" t="s">
        <v>1128</v>
      </c>
      <c r="G134" s="319"/>
      <c r="H134" s="319" t="s">
        <v>1162</v>
      </c>
      <c r="I134" s="319" t="s">
        <v>1124</v>
      </c>
      <c r="J134" s="319">
        <v>50</v>
      </c>
      <c r="K134" s="367"/>
    </row>
    <row r="135" s="1" customFormat="1" ht="15" customHeight="1">
      <c r="B135" s="364"/>
      <c r="C135" s="319" t="s">
        <v>1147</v>
      </c>
      <c r="D135" s="319"/>
      <c r="E135" s="319"/>
      <c r="F135" s="342" t="s">
        <v>1128</v>
      </c>
      <c r="G135" s="319"/>
      <c r="H135" s="319" t="s">
        <v>1162</v>
      </c>
      <c r="I135" s="319" t="s">
        <v>1124</v>
      </c>
      <c r="J135" s="319">
        <v>50</v>
      </c>
      <c r="K135" s="367"/>
    </row>
    <row r="136" s="1" customFormat="1" ht="15" customHeight="1">
      <c r="B136" s="364"/>
      <c r="C136" s="319" t="s">
        <v>1149</v>
      </c>
      <c r="D136" s="319"/>
      <c r="E136" s="319"/>
      <c r="F136" s="342" t="s">
        <v>1128</v>
      </c>
      <c r="G136" s="319"/>
      <c r="H136" s="319" t="s">
        <v>1162</v>
      </c>
      <c r="I136" s="319" t="s">
        <v>1124</v>
      </c>
      <c r="J136" s="319">
        <v>50</v>
      </c>
      <c r="K136" s="367"/>
    </row>
    <row r="137" s="1" customFormat="1" ht="15" customHeight="1">
      <c r="B137" s="364"/>
      <c r="C137" s="319" t="s">
        <v>1150</v>
      </c>
      <c r="D137" s="319"/>
      <c r="E137" s="319"/>
      <c r="F137" s="342" t="s">
        <v>1128</v>
      </c>
      <c r="G137" s="319"/>
      <c r="H137" s="319" t="s">
        <v>1175</v>
      </c>
      <c r="I137" s="319" t="s">
        <v>1124</v>
      </c>
      <c r="J137" s="319">
        <v>255</v>
      </c>
      <c r="K137" s="367"/>
    </row>
    <row r="138" s="1" customFormat="1" ht="15" customHeight="1">
      <c r="B138" s="364"/>
      <c r="C138" s="319" t="s">
        <v>1152</v>
      </c>
      <c r="D138" s="319"/>
      <c r="E138" s="319"/>
      <c r="F138" s="342" t="s">
        <v>114</v>
      </c>
      <c r="G138" s="319"/>
      <c r="H138" s="319" t="s">
        <v>1176</v>
      </c>
      <c r="I138" s="319" t="s">
        <v>1154</v>
      </c>
      <c r="J138" s="319"/>
      <c r="K138" s="367"/>
    </row>
    <row r="139" s="1" customFormat="1" ht="15" customHeight="1">
      <c r="B139" s="364"/>
      <c r="C139" s="319" t="s">
        <v>1155</v>
      </c>
      <c r="D139" s="319"/>
      <c r="E139" s="319"/>
      <c r="F139" s="342" t="s">
        <v>114</v>
      </c>
      <c r="G139" s="319"/>
      <c r="H139" s="319" t="s">
        <v>1177</v>
      </c>
      <c r="I139" s="319" t="s">
        <v>1157</v>
      </c>
      <c r="J139" s="319"/>
      <c r="K139" s="367"/>
    </row>
    <row r="140" s="1" customFormat="1" ht="15" customHeight="1">
      <c r="B140" s="364"/>
      <c r="C140" s="319" t="s">
        <v>1158</v>
      </c>
      <c r="D140" s="319"/>
      <c r="E140" s="319"/>
      <c r="F140" s="342" t="s">
        <v>114</v>
      </c>
      <c r="G140" s="319"/>
      <c r="H140" s="319" t="s">
        <v>1158</v>
      </c>
      <c r="I140" s="319" t="s">
        <v>1157</v>
      </c>
      <c r="J140" s="319"/>
      <c r="K140" s="367"/>
    </row>
    <row r="141" s="1" customFormat="1" ht="15" customHeight="1">
      <c r="B141" s="364"/>
      <c r="C141" s="319" t="s">
        <v>44</v>
      </c>
      <c r="D141" s="319"/>
      <c r="E141" s="319"/>
      <c r="F141" s="342" t="s">
        <v>114</v>
      </c>
      <c r="G141" s="319"/>
      <c r="H141" s="319" t="s">
        <v>1178</v>
      </c>
      <c r="I141" s="319" t="s">
        <v>1157</v>
      </c>
      <c r="J141" s="319"/>
      <c r="K141" s="367"/>
    </row>
    <row r="142" s="1" customFormat="1" ht="15" customHeight="1">
      <c r="B142" s="364"/>
      <c r="C142" s="319" t="s">
        <v>1179</v>
      </c>
      <c r="D142" s="319"/>
      <c r="E142" s="319"/>
      <c r="F142" s="342" t="s">
        <v>114</v>
      </c>
      <c r="G142" s="319"/>
      <c r="H142" s="319" t="s">
        <v>1180</v>
      </c>
      <c r="I142" s="319" t="s">
        <v>1157</v>
      </c>
      <c r="J142" s="319"/>
      <c r="K142" s="367"/>
    </row>
    <row r="143" s="1" customFormat="1" ht="15" customHeight="1">
      <c r="B143" s="368"/>
      <c r="C143" s="369"/>
      <c r="D143" s="369"/>
      <c r="E143" s="369"/>
      <c r="F143" s="369"/>
      <c r="G143" s="369"/>
      <c r="H143" s="369"/>
      <c r="I143" s="369"/>
      <c r="J143" s="369"/>
      <c r="K143" s="370"/>
    </row>
    <row r="144" s="1" customFormat="1" ht="18.75" customHeight="1">
      <c r="B144" s="355"/>
      <c r="C144" s="355"/>
      <c r="D144" s="355"/>
      <c r="E144" s="355"/>
      <c r="F144" s="356"/>
      <c r="G144" s="355"/>
      <c r="H144" s="355"/>
      <c r="I144" s="355"/>
      <c r="J144" s="355"/>
      <c r="K144" s="355"/>
    </row>
    <row r="145" s="1" customFormat="1" ht="18.75" customHeight="1"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</row>
    <row r="146" s="1" customFormat="1" ht="7.5" customHeight="1">
      <c r="B146" s="328"/>
      <c r="C146" s="329"/>
      <c r="D146" s="329"/>
      <c r="E146" s="329"/>
      <c r="F146" s="329"/>
      <c r="G146" s="329"/>
      <c r="H146" s="329"/>
      <c r="I146" s="329"/>
      <c r="J146" s="329"/>
      <c r="K146" s="330"/>
    </row>
    <row r="147" s="1" customFormat="1" ht="45" customHeight="1">
      <c r="B147" s="331"/>
      <c r="C147" s="332" t="s">
        <v>1181</v>
      </c>
      <c r="D147" s="332"/>
      <c r="E147" s="332"/>
      <c r="F147" s="332"/>
      <c r="G147" s="332"/>
      <c r="H147" s="332"/>
      <c r="I147" s="332"/>
      <c r="J147" s="332"/>
      <c r="K147" s="333"/>
    </row>
    <row r="148" s="1" customFormat="1" ht="17.25" customHeight="1">
      <c r="B148" s="331"/>
      <c r="C148" s="334" t="s">
        <v>1117</v>
      </c>
      <c r="D148" s="334"/>
      <c r="E148" s="334"/>
      <c r="F148" s="334" t="s">
        <v>1118</v>
      </c>
      <c r="G148" s="335"/>
      <c r="H148" s="334" t="s">
        <v>60</v>
      </c>
      <c r="I148" s="334" t="s">
        <v>63</v>
      </c>
      <c r="J148" s="334" t="s">
        <v>1119</v>
      </c>
      <c r="K148" s="333"/>
    </row>
    <row r="149" s="1" customFormat="1" ht="17.25" customHeight="1">
      <c r="B149" s="331"/>
      <c r="C149" s="336" t="s">
        <v>1120</v>
      </c>
      <c r="D149" s="336"/>
      <c r="E149" s="336"/>
      <c r="F149" s="337" t="s">
        <v>1121</v>
      </c>
      <c r="G149" s="338"/>
      <c r="H149" s="336"/>
      <c r="I149" s="336"/>
      <c r="J149" s="336" t="s">
        <v>1122</v>
      </c>
      <c r="K149" s="333"/>
    </row>
    <row r="150" s="1" customFormat="1" ht="5.25" customHeight="1">
      <c r="B150" s="344"/>
      <c r="C150" s="339"/>
      <c r="D150" s="339"/>
      <c r="E150" s="339"/>
      <c r="F150" s="339"/>
      <c r="G150" s="340"/>
      <c r="H150" s="339"/>
      <c r="I150" s="339"/>
      <c r="J150" s="339"/>
      <c r="K150" s="367"/>
    </row>
    <row r="151" s="1" customFormat="1" ht="15" customHeight="1">
      <c r="B151" s="344"/>
      <c r="C151" s="371" t="s">
        <v>1125</v>
      </c>
      <c r="D151" s="319"/>
      <c r="E151" s="319"/>
      <c r="F151" s="372" t="s">
        <v>114</v>
      </c>
      <c r="G151" s="319"/>
      <c r="H151" s="371" t="s">
        <v>1162</v>
      </c>
      <c r="I151" s="371" t="s">
        <v>1124</v>
      </c>
      <c r="J151" s="371">
        <v>120</v>
      </c>
      <c r="K151" s="367"/>
    </row>
    <row r="152" s="1" customFormat="1" ht="15" customHeight="1">
      <c r="B152" s="344"/>
      <c r="C152" s="371" t="s">
        <v>1171</v>
      </c>
      <c r="D152" s="319"/>
      <c r="E152" s="319"/>
      <c r="F152" s="372" t="s">
        <v>114</v>
      </c>
      <c r="G152" s="319"/>
      <c r="H152" s="371" t="s">
        <v>1182</v>
      </c>
      <c r="I152" s="371" t="s">
        <v>1124</v>
      </c>
      <c r="J152" s="371" t="s">
        <v>1173</v>
      </c>
      <c r="K152" s="367"/>
    </row>
    <row r="153" s="1" customFormat="1" ht="15" customHeight="1">
      <c r="B153" s="344"/>
      <c r="C153" s="371" t="s">
        <v>1071</v>
      </c>
      <c r="D153" s="319"/>
      <c r="E153" s="319"/>
      <c r="F153" s="372" t="s">
        <v>114</v>
      </c>
      <c r="G153" s="319"/>
      <c r="H153" s="371" t="s">
        <v>1183</v>
      </c>
      <c r="I153" s="371" t="s">
        <v>1124</v>
      </c>
      <c r="J153" s="371" t="s">
        <v>1173</v>
      </c>
      <c r="K153" s="367"/>
    </row>
    <row r="154" s="1" customFormat="1" ht="15" customHeight="1">
      <c r="B154" s="344"/>
      <c r="C154" s="371" t="s">
        <v>1127</v>
      </c>
      <c r="D154" s="319"/>
      <c r="E154" s="319"/>
      <c r="F154" s="372" t="s">
        <v>1128</v>
      </c>
      <c r="G154" s="319"/>
      <c r="H154" s="371" t="s">
        <v>1162</v>
      </c>
      <c r="I154" s="371" t="s">
        <v>1124</v>
      </c>
      <c r="J154" s="371">
        <v>50</v>
      </c>
      <c r="K154" s="367"/>
    </row>
    <row r="155" s="1" customFormat="1" ht="15" customHeight="1">
      <c r="B155" s="344"/>
      <c r="C155" s="371" t="s">
        <v>1130</v>
      </c>
      <c r="D155" s="319"/>
      <c r="E155" s="319"/>
      <c r="F155" s="372" t="s">
        <v>114</v>
      </c>
      <c r="G155" s="319"/>
      <c r="H155" s="371" t="s">
        <v>1162</v>
      </c>
      <c r="I155" s="371" t="s">
        <v>1132</v>
      </c>
      <c r="J155" s="371"/>
      <c r="K155" s="367"/>
    </row>
    <row r="156" s="1" customFormat="1" ht="15" customHeight="1">
      <c r="B156" s="344"/>
      <c r="C156" s="371" t="s">
        <v>1141</v>
      </c>
      <c r="D156" s="319"/>
      <c r="E156" s="319"/>
      <c r="F156" s="372" t="s">
        <v>1128</v>
      </c>
      <c r="G156" s="319"/>
      <c r="H156" s="371" t="s">
        <v>1162</v>
      </c>
      <c r="I156" s="371" t="s">
        <v>1124</v>
      </c>
      <c r="J156" s="371">
        <v>50</v>
      </c>
      <c r="K156" s="367"/>
    </row>
    <row r="157" s="1" customFormat="1" ht="15" customHeight="1">
      <c r="B157" s="344"/>
      <c r="C157" s="371" t="s">
        <v>1149</v>
      </c>
      <c r="D157" s="319"/>
      <c r="E157" s="319"/>
      <c r="F157" s="372" t="s">
        <v>1128</v>
      </c>
      <c r="G157" s="319"/>
      <c r="H157" s="371" t="s">
        <v>1162</v>
      </c>
      <c r="I157" s="371" t="s">
        <v>1124</v>
      </c>
      <c r="J157" s="371">
        <v>50</v>
      </c>
      <c r="K157" s="367"/>
    </row>
    <row r="158" s="1" customFormat="1" ht="15" customHeight="1">
      <c r="B158" s="344"/>
      <c r="C158" s="371" t="s">
        <v>1147</v>
      </c>
      <c r="D158" s="319"/>
      <c r="E158" s="319"/>
      <c r="F158" s="372" t="s">
        <v>1128</v>
      </c>
      <c r="G158" s="319"/>
      <c r="H158" s="371" t="s">
        <v>1162</v>
      </c>
      <c r="I158" s="371" t="s">
        <v>1124</v>
      </c>
      <c r="J158" s="371">
        <v>50</v>
      </c>
      <c r="K158" s="367"/>
    </row>
    <row r="159" s="1" customFormat="1" ht="15" customHeight="1">
      <c r="B159" s="344"/>
      <c r="C159" s="371" t="s">
        <v>123</v>
      </c>
      <c r="D159" s="319"/>
      <c r="E159" s="319"/>
      <c r="F159" s="372" t="s">
        <v>114</v>
      </c>
      <c r="G159" s="319"/>
      <c r="H159" s="371" t="s">
        <v>1184</v>
      </c>
      <c r="I159" s="371" t="s">
        <v>1124</v>
      </c>
      <c r="J159" s="371" t="s">
        <v>1185</v>
      </c>
      <c r="K159" s="367"/>
    </row>
    <row r="160" s="1" customFormat="1" ht="15" customHeight="1">
      <c r="B160" s="344"/>
      <c r="C160" s="371" t="s">
        <v>1186</v>
      </c>
      <c r="D160" s="319"/>
      <c r="E160" s="319"/>
      <c r="F160" s="372" t="s">
        <v>114</v>
      </c>
      <c r="G160" s="319"/>
      <c r="H160" s="371" t="s">
        <v>1187</v>
      </c>
      <c r="I160" s="371" t="s">
        <v>1157</v>
      </c>
      <c r="J160" s="371"/>
      <c r="K160" s="367"/>
    </row>
    <row r="161" s="1" customFormat="1" ht="15" customHeight="1">
      <c r="B161" s="373"/>
      <c r="C161" s="353"/>
      <c r="D161" s="353"/>
      <c r="E161" s="353"/>
      <c r="F161" s="353"/>
      <c r="G161" s="353"/>
      <c r="H161" s="353"/>
      <c r="I161" s="353"/>
      <c r="J161" s="353"/>
      <c r="K161" s="374"/>
    </row>
    <row r="162" s="1" customFormat="1" ht="18.75" customHeight="1">
      <c r="B162" s="355"/>
      <c r="C162" s="365"/>
      <c r="D162" s="365"/>
      <c r="E162" s="365"/>
      <c r="F162" s="375"/>
      <c r="G162" s="365"/>
      <c r="H162" s="365"/>
      <c r="I162" s="365"/>
      <c r="J162" s="365"/>
      <c r="K162" s="355"/>
    </row>
    <row r="163" s="1" customFormat="1" ht="18.75" customHeight="1"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</row>
    <row r="164" s="1" customFormat="1" ht="7.5" customHeight="1">
      <c r="B164" s="306"/>
      <c r="C164" s="307"/>
      <c r="D164" s="307"/>
      <c r="E164" s="307"/>
      <c r="F164" s="307"/>
      <c r="G164" s="307"/>
      <c r="H164" s="307"/>
      <c r="I164" s="307"/>
      <c r="J164" s="307"/>
      <c r="K164" s="308"/>
    </row>
    <row r="165" s="1" customFormat="1" ht="45" customHeight="1">
      <c r="B165" s="309"/>
      <c r="C165" s="310" t="s">
        <v>1188</v>
      </c>
      <c r="D165" s="310"/>
      <c r="E165" s="310"/>
      <c r="F165" s="310"/>
      <c r="G165" s="310"/>
      <c r="H165" s="310"/>
      <c r="I165" s="310"/>
      <c r="J165" s="310"/>
      <c r="K165" s="311"/>
    </row>
    <row r="166" s="1" customFormat="1" ht="17.25" customHeight="1">
      <c r="B166" s="309"/>
      <c r="C166" s="334" t="s">
        <v>1117</v>
      </c>
      <c r="D166" s="334"/>
      <c r="E166" s="334"/>
      <c r="F166" s="334" t="s">
        <v>1118</v>
      </c>
      <c r="G166" s="376"/>
      <c r="H166" s="377" t="s">
        <v>60</v>
      </c>
      <c r="I166" s="377" t="s">
        <v>63</v>
      </c>
      <c r="J166" s="334" t="s">
        <v>1119</v>
      </c>
      <c r="K166" s="311"/>
    </row>
    <row r="167" s="1" customFormat="1" ht="17.25" customHeight="1">
      <c r="B167" s="312"/>
      <c r="C167" s="336" t="s">
        <v>1120</v>
      </c>
      <c r="D167" s="336"/>
      <c r="E167" s="336"/>
      <c r="F167" s="337" t="s">
        <v>1121</v>
      </c>
      <c r="G167" s="378"/>
      <c r="H167" s="379"/>
      <c r="I167" s="379"/>
      <c r="J167" s="336" t="s">
        <v>1122</v>
      </c>
      <c r="K167" s="314"/>
    </row>
    <row r="168" s="1" customFormat="1" ht="5.25" customHeight="1">
      <c r="B168" s="344"/>
      <c r="C168" s="339"/>
      <c r="D168" s="339"/>
      <c r="E168" s="339"/>
      <c r="F168" s="339"/>
      <c r="G168" s="340"/>
      <c r="H168" s="339"/>
      <c r="I168" s="339"/>
      <c r="J168" s="339"/>
      <c r="K168" s="367"/>
    </row>
    <row r="169" s="1" customFormat="1" ht="15" customHeight="1">
      <c r="B169" s="344"/>
      <c r="C169" s="319" t="s">
        <v>1125</v>
      </c>
      <c r="D169" s="319"/>
      <c r="E169" s="319"/>
      <c r="F169" s="342" t="s">
        <v>114</v>
      </c>
      <c r="G169" s="319"/>
      <c r="H169" s="319" t="s">
        <v>1162</v>
      </c>
      <c r="I169" s="319" t="s">
        <v>1124</v>
      </c>
      <c r="J169" s="319">
        <v>120</v>
      </c>
      <c r="K169" s="367"/>
    </row>
    <row r="170" s="1" customFormat="1" ht="15" customHeight="1">
      <c r="B170" s="344"/>
      <c r="C170" s="319" t="s">
        <v>1171</v>
      </c>
      <c r="D170" s="319"/>
      <c r="E170" s="319"/>
      <c r="F170" s="342" t="s">
        <v>114</v>
      </c>
      <c r="G170" s="319"/>
      <c r="H170" s="319" t="s">
        <v>1172</v>
      </c>
      <c r="I170" s="319" t="s">
        <v>1124</v>
      </c>
      <c r="J170" s="319" t="s">
        <v>1173</v>
      </c>
      <c r="K170" s="367"/>
    </row>
    <row r="171" s="1" customFormat="1" ht="15" customHeight="1">
      <c r="B171" s="344"/>
      <c r="C171" s="319" t="s">
        <v>1071</v>
      </c>
      <c r="D171" s="319"/>
      <c r="E171" s="319"/>
      <c r="F171" s="342" t="s">
        <v>114</v>
      </c>
      <c r="G171" s="319"/>
      <c r="H171" s="319" t="s">
        <v>1189</v>
      </c>
      <c r="I171" s="319" t="s">
        <v>1124</v>
      </c>
      <c r="J171" s="319" t="s">
        <v>1173</v>
      </c>
      <c r="K171" s="367"/>
    </row>
    <row r="172" s="1" customFormat="1" ht="15" customHeight="1">
      <c r="B172" s="344"/>
      <c r="C172" s="319" t="s">
        <v>1127</v>
      </c>
      <c r="D172" s="319"/>
      <c r="E172" s="319"/>
      <c r="F172" s="342" t="s">
        <v>1128</v>
      </c>
      <c r="G172" s="319"/>
      <c r="H172" s="319" t="s">
        <v>1189</v>
      </c>
      <c r="I172" s="319" t="s">
        <v>1124</v>
      </c>
      <c r="J172" s="319">
        <v>50</v>
      </c>
      <c r="K172" s="367"/>
    </row>
    <row r="173" s="1" customFormat="1" ht="15" customHeight="1">
      <c r="B173" s="344"/>
      <c r="C173" s="319" t="s">
        <v>1130</v>
      </c>
      <c r="D173" s="319"/>
      <c r="E173" s="319"/>
      <c r="F173" s="342" t="s">
        <v>114</v>
      </c>
      <c r="G173" s="319"/>
      <c r="H173" s="319" t="s">
        <v>1189</v>
      </c>
      <c r="I173" s="319" t="s">
        <v>1132</v>
      </c>
      <c r="J173" s="319"/>
      <c r="K173" s="367"/>
    </row>
    <row r="174" s="1" customFormat="1" ht="15" customHeight="1">
      <c r="B174" s="344"/>
      <c r="C174" s="319" t="s">
        <v>1141</v>
      </c>
      <c r="D174" s="319"/>
      <c r="E174" s="319"/>
      <c r="F174" s="342" t="s">
        <v>1128</v>
      </c>
      <c r="G174" s="319"/>
      <c r="H174" s="319" t="s">
        <v>1189</v>
      </c>
      <c r="I174" s="319" t="s">
        <v>1124</v>
      </c>
      <c r="J174" s="319">
        <v>50</v>
      </c>
      <c r="K174" s="367"/>
    </row>
    <row r="175" s="1" customFormat="1" ht="15" customHeight="1">
      <c r="B175" s="344"/>
      <c r="C175" s="319" t="s">
        <v>1149</v>
      </c>
      <c r="D175" s="319"/>
      <c r="E175" s="319"/>
      <c r="F175" s="342" t="s">
        <v>1128</v>
      </c>
      <c r="G175" s="319"/>
      <c r="H175" s="319" t="s">
        <v>1189</v>
      </c>
      <c r="I175" s="319" t="s">
        <v>1124</v>
      </c>
      <c r="J175" s="319">
        <v>50</v>
      </c>
      <c r="K175" s="367"/>
    </row>
    <row r="176" s="1" customFormat="1" ht="15" customHeight="1">
      <c r="B176" s="344"/>
      <c r="C176" s="319" t="s">
        <v>1147</v>
      </c>
      <c r="D176" s="319"/>
      <c r="E176" s="319"/>
      <c r="F176" s="342" t="s">
        <v>1128</v>
      </c>
      <c r="G176" s="319"/>
      <c r="H176" s="319" t="s">
        <v>1189</v>
      </c>
      <c r="I176" s="319" t="s">
        <v>1124</v>
      </c>
      <c r="J176" s="319">
        <v>50</v>
      </c>
      <c r="K176" s="367"/>
    </row>
    <row r="177" s="1" customFormat="1" ht="15" customHeight="1">
      <c r="B177" s="344"/>
      <c r="C177" s="319" t="s">
        <v>138</v>
      </c>
      <c r="D177" s="319"/>
      <c r="E177" s="319"/>
      <c r="F177" s="342" t="s">
        <v>114</v>
      </c>
      <c r="G177" s="319"/>
      <c r="H177" s="319" t="s">
        <v>1190</v>
      </c>
      <c r="I177" s="319" t="s">
        <v>1191</v>
      </c>
      <c r="J177" s="319"/>
      <c r="K177" s="367"/>
    </row>
    <row r="178" s="1" customFormat="1" ht="15" customHeight="1">
      <c r="B178" s="344"/>
      <c r="C178" s="319" t="s">
        <v>63</v>
      </c>
      <c r="D178" s="319"/>
      <c r="E178" s="319"/>
      <c r="F178" s="342" t="s">
        <v>114</v>
      </c>
      <c r="G178" s="319"/>
      <c r="H178" s="319" t="s">
        <v>1192</v>
      </c>
      <c r="I178" s="319" t="s">
        <v>1193</v>
      </c>
      <c r="J178" s="319">
        <v>1</v>
      </c>
      <c r="K178" s="367"/>
    </row>
    <row r="179" s="1" customFormat="1" ht="15" customHeight="1">
      <c r="B179" s="344"/>
      <c r="C179" s="319" t="s">
        <v>59</v>
      </c>
      <c r="D179" s="319"/>
      <c r="E179" s="319"/>
      <c r="F179" s="342" t="s">
        <v>114</v>
      </c>
      <c r="G179" s="319"/>
      <c r="H179" s="319" t="s">
        <v>1194</v>
      </c>
      <c r="I179" s="319" t="s">
        <v>1124</v>
      </c>
      <c r="J179" s="319">
        <v>20</v>
      </c>
      <c r="K179" s="367"/>
    </row>
    <row r="180" s="1" customFormat="1" ht="15" customHeight="1">
      <c r="B180" s="344"/>
      <c r="C180" s="319" t="s">
        <v>60</v>
      </c>
      <c r="D180" s="319"/>
      <c r="E180" s="319"/>
      <c r="F180" s="342" t="s">
        <v>114</v>
      </c>
      <c r="G180" s="319"/>
      <c r="H180" s="319" t="s">
        <v>1195</v>
      </c>
      <c r="I180" s="319" t="s">
        <v>1124</v>
      </c>
      <c r="J180" s="319">
        <v>255</v>
      </c>
      <c r="K180" s="367"/>
    </row>
    <row r="181" s="1" customFormat="1" ht="15" customHeight="1">
      <c r="B181" s="344"/>
      <c r="C181" s="319" t="s">
        <v>139</v>
      </c>
      <c r="D181" s="319"/>
      <c r="E181" s="319"/>
      <c r="F181" s="342" t="s">
        <v>114</v>
      </c>
      <c r="G181" s="319"/>
      <c r="H181" s="319" t="s">
        <v>1087</v>
      </c>
      <c r="I181" s="319" t="s">
        <v>1124</v>
      </c>
      <c r="J181" s="319">
        <v>10</v>
      </c>
      <c r="K181" s="367"/>
    </row>
    <row r="182" s="1" customFormat="1" ht="15" customHeight="1">
      <c r="B182" s="344"/>
      <c r="C182" s="319" t="s">
        <v>140</v>
      </c>
      <c r="D182" s="319"/>
      <c r="E182" s="319"/>
      <c r="F182" s="342" t="s">
        <v>114</v>
      </c>
      <c r="G182" s="319"/>
      <c r="H182" s="319" t="s">
        <v>1196</v>
      </c>
      <c r="I182" s="319" t="s">
        <v>1157</v>
      </c>
      <c r="J182" s="319"/>
      <c r="K182" s="367"/>
    </row>
    <row r="183" s="1" customFormat="1" ht="15" customHeight="1">
      <c r="B183" s="344"/>
      <c r="C183" s="319" t="s">
        <v>1197</v>
      </c>
      <c r="D183" s="319"/>
      <c r="E183" s="319"/>
      <c r="F183" s="342" t="s">
        <v>114</v>
      </c>
      <c r="G183" s="319"/>
      <c r="H183" s="319" t="s">
        <v>1198</v>
      </c>
      <c r="I183" s="319" t="s">
        <v>1157</v>
      </c>
      <c r="J183" s="319"/>
      <c r="K183" s="367"/>
    </row>
    <row r="184" s="1" customFormat="1" ht="15" customHeight="1">
      <c r="B184" s="344"/>
      <c r="C184" s="319" t="s">
        <v>1186</v>
      </c>
      <c r="D184" s="319"/>
      <c r="E184" s="319"/>
      <c r="F184" s="342" t="s">
        <v>114</v>
      </c>
      <c r="G184" s="319"/>
      <c r="H184" s="319" t="s">
        <v>1199</v>
      </c>
      <c r="I184" s="319" t="s">
        <v>1157</v>
      </c>
      <c r="J184" s="319"/>
      <c r="K184" s="367"/>
    </row>
    <row r="185" s="1" customFormat="1" ht="15" customHeight="1">
      <c r="B185" s="344"/>
      <c r="C185" s="319" t="s">
        <v>142</v>
      </c>
      <c r="D185" s="319"/>
      <c r="E185" s="319"/>
      <c r="F185" s="342" t="s">
        <v>1128</v>
      </c>
      <c r="G185" s="319"/>
      <c r="H185" s="319" t="s">
        <v>1200</v>
      </c>
      <c r="I185" s="319" t="s">
        <v>1124</v>
      </c>
      <c r="J185" s="319">
        <v>50</v>
      </c>
      <c r="K185" s="367"/>
    </row>
    <row r="186" s="1" customFormat="1" ht="15" customHeight="1">
      <c r="B186" s="344"/>
      <c r="C186" s="319" t="s">
        <v>1201</v>
      </c>
      <c r="D186" s="319"/>
      <c r="E186" s="319"/>
      <c r="F186" s="342" t="s">
        <v>1128</v>
      </c>
      <c r="G186" s="319"/>
      <c r="H186" s="319" t="s">
        <v>1202</v>
      </c>
      <c r="I186" s="319" t="s">
        <v>1203</v>
      </c>
      <c r="J186" s="319"/>
      <c r="K186" s="367"/>
    </row>
    <row r="187" s="1" customFormat="1" ht="15" customHeight="1">
      <c r="B187" s="344"/>
      <c r="C187" s="319" t="s">
        <v>1204</v>
      </c>
      <c r="D187" s="319"/>
      <c r="E187" s="319"/>
      <c r="F187" s="342" t="s">
        <v>1128</v>
      </c>
      <c r="G187" s="319"/>
      <c r="H187" s="319" t="s">
        <v>1205</v>
      </c>
      <c r="I187" s="319" t="s">
        <v>1203</v>
      </c>
      <c r="J187" s="319"/>
      <c r="K187" s="367"/>
    </row>
    <row r="188" s="1" customFormat="1" ht="15" customHeight="1">
      <c r="B188" s="344"/>
      <c r="C188" s="319" t="s">
        <v>1206</v>
      </c>
      <c r="D188" s="319"/>
      <c r="E188" s="319"/>
      <c r="F188" s="342" t="s">
        <v>1128</v>
      </c>
      <c r="G188" s="319"/>
      <c r="H188" s="319" t="s">
        <v>1207</v>
      </c>
      <c r="I188" s="319" t="s">
        <v>1203</v>
      </c>
      <c r="J188" s="319"/>
      <c r="K188" s="367"/>
    </row>
    <row r="189" s="1" customFormat="1" ht="15" customHeight="1">
      <c r="B189" s="344"/>
      <c r="C189" s="380" t="s">
        <v>1208</v>
      </c>
      <c r="D189" s="319"/>
      <c r="E189" s="319"/>
      <c r="F189" s="342" t="s">
        <v>1128</v>
      </c>
      <c r="G189" s="319"/>
      <c r="H189" s="319" t="s">
        <v>1209</v>
      </c>
      <c r="I189" s="319" t="s">
        <v>1210</v>
      </c>
      <c r="J189" s="381" t="s">
        <v>1211</v>
      </c>
      <c r="K189" s="367"/>
    </row>
    <row r="190" s="18" customFormat="1" ht="15" customHeight="1">
      <c r="B190" s="382"/>
      <c r="C190" s="383" t="s">
        <v>1212</v>
      </c>
      <c r="D190" s="384"/>
      <c r="E190" s="384"/>
      <c r="F190" s="385" t="s">
        <v>1128</v>
      </c>
      <c r="G190" s="384"/>
      <c r="H190" s="384" t="s">
        <v>1213</v>
      </c>
      <c r="I190" s="384" t="s">
        <v>1210</v>
      </c>
      <c r="J190" s="386" t="s">
        <v>1211</v>
      </c>
      <c r="K190" s="387"/>
    </row>
    <row r="191" s="1" customFormat="1" ht="15" customHeight="1">
      <c r="B191" s="344"/>
      <c r="C191" s="380" t="s">
        <v>48</v>
      </c>
      <c r="D191" s="319"/>
      <c r="E191" s="319"/>
      <c r="F191" s="342" t="s">
        <v>114</v>
      </c>
      <c r="G191" s="319"/>
      <c r="H191" s="316" t="s">
        <v>1214</v>
      </c>
      <c r="I191" s="319" t="s">
        <v>1215</v>
      </c>
      <c r="J191" s="319"/>
      <c r="K191" s="367"/>
    </row>
    <row r="192" s="1" customFormat="1" ht="15" customHeight="1">
      <c r="B192" s="344"/>
      <c r="C192" s="380" t="s">
        <v>1216</v>
      </c>
      <c r="D192" s="319"/>
      <c r="E192" s="319"/>
      <c r="F192" s="342" t="s">
        <v>114</v>
      </c>
      <c r="G192" s="319"/>
      <c r="H192" s="319" t="s">
        <v>1217</v>
      </c>
      <c r="I192" s="319" t="s">
        <v>1157</v>
      </c>
      <c r="J192" s="319"/>
      <c r="K192" s="367"/>
    </row>
    <row r="193" s="1" customFormat="1" ht="15" customHeight="1">
      <c r="B193" s="344"/>
      <c r="C193" s="380" t="s">
        <v>1218</v>
      </c>
      <c r="D193" s="319"/>
      <c r="E193" s="319"/>
      <c r="F193" s="342" t="s">
        <v>114</v>
      </c>
      <c r="G193" s="319"/>
      <c r="H193" s="319" t="s">
        <v>1219</v>
      </c>
      <c r="I193" s="319" t="s">
        <v>1157</v>
      </c>
      <c r="J193" s="319"/>
      <c r="K193" s="367"/>
    </row>
    <row r="194" s="1" customFormat="1" ht="15" customHeight="1">
      <c r="B194" s="344"/>
      <c r="C194" s="380" t="s">
        <v>1220</v>
      </c>
      <c r="D194" s="319"/>
      <c r="E194" s="319"/>
      <c r="F194" s="342" t="s">
        <v>1128</v>
      </c>
      <c r="G194" s="319"/>
      <c r="H194" s="319" t="s">
        <v>1221</v>
      </c>
      <c r="I194" s="319" t="s">
        <v>1157</v>
      </c>
      <c r="J194" s="319"/>
      <c r="K194" s="367"/>
    </row>
    <row r="195" s="1" customFormat="1" ht="15" customHeight="1">
      <c r="B195" s="373"/>
      <c r="C195" s="388"/>
      <c r="D195" s="353"/>
      <c r="E195" s="353"/>
      <c r="F195" s="353"/>
      <c r="G195" s="353"/>
      <c r="H195" s="353"/>
      <c r="I195" s="353"/>
      <c r="J195" s="353"/>
      <c r="K195" s="374"/>
    </row>
    <row r="196" s="1" customFormat="1" ht="18.75" customHeight="1">
      <c r="B196" s="355"/>
      <c r="C196" s="365"/>
      <c r="D196" s="365"/>
      <c r="E196" s="365"/>
      <c r="F196" s="375"/>
      <c r="G196" s="365"/>
      <c r="H196" s="365"/>
      <c r="I196" s="365"/>
      <c r="J196" s="365"/>
      <c r="K196" s="355"/>
    </row>
    <row r="197" s="1" customFormat="1" ht="18.75" customHeight="1">
      <c r="B197" s="355"/>
      <c r="C197" s="365"/>
      <c r="D197" s="365"/>
      <c r="E197" s="365"/>
      <c r="F197" s="375"/>
      <c r="G197" s="365"/>
      <c r="H197" s="365"/>
      <c r="I197" s="365"/>
      <c r="J197" s="365"/>
      <c r="K197" s="355"/>
    </row>
    <row r="198" s="1" customFormat="1" ht="18.75" customHeight="1"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</row>
    <row r="199" s="1" customFormat="1" ht="13.5">
      <c r="B199" s="306"/>
      <c r="C199" s="307"/>
      <c r="D199" s="307"/>
      <c r="E199" s="307"/>
      <c r="F199" s="307"/>
      <c r="G199" s="307"/>
      <c r="H199" s="307"/>
      <c r="I199" s="307"/>
      <c r="J199" s="307"/>
      <c r="K199" s="308"/>
    </row>
    <row r="200" s="1" customFormat="1" ht="21">
      <c r="B200" s="309"/>
      <c r="C200" s="310" t="s">
        <v>1222</v>
      </c>
      <c r="D200" s="310"/>
      <c r="E200" s="310"/>
      <c r="F200" s="310"/>
      <c r="G200" s="310"/>
      <c r="H200" s="310"/>
      <c r="I200" s="310"/>
      <c r="J200" s="310"/>
      <c r="K200" s="311"/>
    </row>
    <row r="201" s="1" customFormat="1" ht="25.5" customHeight="1">
      <c r="B201" s="309"/>
      <c r="C201" s="389" t="s">
        <v>1223</v>
      </c>
      <c r="D201" s="389"/>
      <c r="E201" s="389"/>
      <c r="F201" s="389" t="s">
        <v>1224</v>
      </c>
      <c r="G201" s="390"/>
      <c r="H201" s="389" t="s">
        <v>1225</v>
      </c>
      <c r="I201" s="389"/>
      <c r="J201" s="389"/>
      <c r="K201" s="311"/>
    </row>
    <row r="202" s="1" customFormat="1" ht="5.25" customHeight="1">
      <c r="B202" s="344"/>
      <c r="C202" s="339"/>
      <c r="D202" s="339"/>
      <c r="E202" s="339"/>
      <c r="F202" s="339"/>
      <c r="G202" s="365"/>
      <c r="H202" s="339"/>
      <c r="I202" s="339"/>
      <c r="J202" s="339"/>
      <c r="K202" s="367"/>
    </row>
    <row r="203" s="1" customFormat="1" ht="15" customHeight="1">
      <c r="B203" s="344"/>
      <c r="C203" s="319" t="s">
        <v>1215</v>
      </c>
      <c r="D203" s="319"/>
      <c r="E203" s="319"/>
      <c r="F203" s="342" t="s">
        <v>49</v>
      </c>
      <c r="G203" s="319"/>
      <c r="H203" s="319" t="s">
        <v>1226</v>
      </c>
      <c r="I203" s="319"/>
      <c r="J203" s="319"/>
      <c r="K203" s="367"/>
    </row>
    <row r="204" s="1" customFormat="1" ht="15" customHeight="1">
      <c r="B204" s="344"/>
      <c r="C204" s="319"/>
      <c r="D204" s="319"/>
      <c r="E204" s="319"/>
      <c r="F204" s="342" t="s">
        <v>50</v>
      </c>
      <c r="G204" s="319"/>
      <c r="H204" s="319" t="s">
        <v>1227</v>
      </c>
      <c r="I204" s="319"/>
      <c r="J204" s="319"/>
      <c r="K204" s="367"/>
    </row>
    <row r="205" s="1" customFormat="1" ht="15" customHeight="1">
      <c r="B205" s="344"/>
      <c r="C205" s="319"/>
      <c r="D205" s="319"/>
      <c r="E205" s="319"/>
      <c r="F205" s="342" t="s">
        <v>53</v>
      </c>
      <c r="G205" s="319"/>
      <c r="H205" s="319" t="s">
        <v>1228</v>
      </c>
      <c r="I205" s="319"/>
      <c r="J205" s="319"/>
      <c r="K205" s="367"/>
    </row>
    <row r="206" s="1" customFormat="1" ht="15" customHeight="1">
      <c r="B206" s="344"/>
      <c r="C206" s="319"/>
      <c r="D206" s="319"/>
      <c r="E206" s="319"/>
      <c r="F206" s="342" t="s">
        <v>51</v>
      </c>
      <c r="G206" s="319"/>
      <c r="H206" s="319" t="s">
        <v>1229</v>
      </c>
      <c r="I206" s="319"/>
      <c r="J206" s="319"/>
      <c r="K206" s="367"/>
    </row>
    <row r="207" s="1" customFormat="1" ht="15" customHeight="1">
      <c r="B207" s="344"/>
      <c r="C207" s="319"/>
      <c r="D207" s="319"/>
      <c r="E207" s="319"/>
      <c r="F207" s="342" t="s">
        <v>52</v>
      </c>
      <c r="G207" s="319"/>
      <c r="H207" s="319" t="s">
        <v>1230</v>
      </c>
      <c r="I207" s="319"/>
      <c r="J207" s="319"/>
      <c r="K207" s="367"/>
    </row>
    <row r="208" s="1" customFormat="1" ht="15" customHeight="1">
      <c r="B208" s="344"/>
      <c r="C208" s="319"/>
      <c r="D208" s="319"/>
      <c r="E208" s="319"/>
      <c r="F208" s="342"/>
      <c r="G208" s="319"/>
      <c r="H208" s="319"/>
      <c r="I208" s="319"/>
      <c r="J208" s="319"/>
      <c r="K208" s="367"/>
    </row>
    <row r="209" s="1" customFormat="1" ht="15" customHeight="1">
      <c r="B209" s="344"/>
      <c r="C209" s="319" t="s">
        <v>1169</v>
      </c>
      <c r="D209" s="319"/>
      <c r="E209" s="319"/>
      <c r="F209" s="342" t="s">
        <v>85</v>
      </c>
      <c r="G209" s="319"/>
      <c r="H209" s="319" t="s">
        <v>1231</v>
      </c>
      <c r="I209" s="319"/>
      <c r="J209" s="319"/>
      <c r="K209" s="367"/>
    </row>
    <row r="210" s="1" customFormat="1" ht="15" customHeight="1">
      <c r="B210" s="344"/>
      <c r="C210" s="319"/>
      <c r="D210" s="319"/>
      <c r="E210" s="319"/>
      <c r="F210" s="342" t="s">
        <v>1067</v>
      </c>
      <c r="G210" s="319"/>
      <c r="H210" s="319" t="s">
        <v>1068</v>
      </c>
      <c r="I210" s="319"/>
      <c r="J210" s="319"/>
      <c r="K210" s="367"/>
    </row>
    <row r="211" s="1" customFormat="1" ht="15" customHeight="1">
      <c r="B211" s="344"/>
      <c r="C211" s="319"/>
      <c r="D211" s="319"/>
      <c r="E211" s="319"/>
      <c r="F211" s="342" t="s">
        <v>1065</v>
      </c>
      <c r="G211" s="319"/>
      <c r="H211" s="319" t="s">
        <v>1232</v>
      </c>
      <c r="I211" s="319"/>
      <c r="J211" s="319"/>
      <c r="K211" s="367"/>
    </row>
    <row r="212" s="1" customFormat="1" ht="15" customHeight="1">
      <c r="B212" s="391"/>
      <c r="C212" s="319"/>
      <c r="D212" s="319"/>
      <c r="E212" s="319"/>
      <c r="F212" s="342" t="s">
        <v>1069</v>
      </c>
      <c r="G212" s="380"/>
      <c r="H212" s="371" t="s">
        <v>1070</v>
      </c>
      <c r="I212" s="371"/>
      <c r="J212" s="371"/>
      <c r="K212" s="392"/>
    </row>
    <row r="213" s="1" customFormat="1" ht="15" customHeight="1">
      <c r="B213" s="391"/>
      <c r="C213" s="319"/>
      <c r="D213" s="319"/>
      <c r="E213" s="319"/>
      <c r="F213" s="342" t="s">
        <v>768</v>
      </c>
      <c r="G213" s="380"/>
      <c r="H213" s="371" t="s">
        <v>1233</v>
      </c>
      <c r="I213" s="371"/>
      <c r="J213" s="371"/>
      <c r="K213" s="392"/>
    </row>
    <row r="214" s="1" customFormat="1" ht="15" customHeight="1">
      <c r="B214" s="391"/>
      <c r="C214" s="319"/>
      <c r="D214" s="319"/>
      <c r="E214" s="319"/>
      <c r="F214" s="342"/>
      <c r="G214" s="380"/>
      <c r="H214" s="371"/>
      <c r="I214" s="371"/>
      <c r="J214" s="371"/>
      <c r="K214" s="392"/>
    </row>
    <row r="215" s="1" customFormat="1" ht="15" customHeight="1">
      <c r="B215" s="391"/>
      <c r="C215" s="319" t="s">
        <v>1193</v>
      </c>
      <c r="D215" s="319"/>
      <c r="E215" s="319"/>
      <c r="F215" s="342">
        <v>1</v>
      </c>
      <c r="G215" s="380"/>
      <c r="H215" s="371" t="s">
        <v>1234</v>
      </c>
      <c r="I215" s="371"/>
      <c r="J215" s="371"/>
      <c r="K215" s="392"/>
    </row>
    <row r="216" s="1" customFormat="1" ht="15" customHeight="1">
      <c r="B216" s="391"/>
      <c r="C216" s="319"/>
      <c r="D216" s="319"/>
      <c r="E216" s="319"/>
      <c r="F216" s="342">
        <v>2</v>
      </c>
      <c r="G216" s="380"/>
      <c r="H216" s="371" t="s">
        <v>1235</v>
      </c>
      <c r="I216" s="371"/>
      <c r="J216" s="371"/>
      <c r="K216" s="392"/>
    </row>
    <row r="217" s="1" customFormat="1" ht="15" customHeight="1">
      <c r="B217" s="391"/>
      <c r="C217" s="319"/>
      <c r="D217" s="319"/>
      <c r="E217" s="319"/>
      <c r="F217" s="342">
        <v>3</v>
      </c>
      <c r="G217" s="380"/>
      <c r="H217" s="371" t="s">
        <v>1236</v>
      </c>
      <c r="I217" s="371"/>
      <c r="J217" s="371"/>
      <c r="K217" s="392"/>
    </row>
    <row r="218" s="1" customFormat="1" ht="15" customHeight="1">
      <c r="B218" s="391"/>
      <c r="C218" s="319"/>
      <c r="D218" s="319"/>
      <c r="E218" s="319"/>
      <c r="F218" s="342">
        <v>4</v>
      </c>
      <c r="G218" s="380"/>
      <c r="H218" s="371" t="s">
        <v>1237</v>
      </c>
      <c r="I218" s="371"/>
      <c r="J218" s="371"/>
      <c r="K218" s="392"/>
    </row>
    <row r="219" s="1" customFormat="1" ht="12.75" customHeight="1">
      <c r="B219" s="393"/>
      <c r="C219" s="394"/>
      <c r="D219" s="394"/>
      <c r="E219" s="394"/>
      <c r="F219" s="394"/>
      <c r="G219" s="394"/>
      <c r="H219" s="394"/>
      <c r="I219" s="394"/>
      <c r="J219" s="394"/>
      <c r="K219" s="3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Eva Horčičková</dc:creator>
  <cp:lastModifiedBy>Eva Horčičková</cp:lastModifiedBy>
  <dcterms:created xsi:type="dcterms:W3CDTF">2025-07-11T14:12:47Z</dcterms:created>
  <dcterms:modified xsi:type="dcterms:W3CDTF">2025-07-11T14:12:51Z</dcterms:modified>
</cp:coreProperties>
</file>