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ozpočty\Rozpočet finál\2026\Ing. Karel Musil\MŠ Máchovna - interiér 27.2.2026\Mobiliářv vybavení skladů\"/>
    </mc:Choice>
  </mc:AlternateContent>
  <bookViews>
    <workbookView xWindow="0" yWindow="0" windowWidth="0" windowHeight="0"/>
  </bookViews>
  <sheets>
    <sheet name="Rekapitulace stavby" sheetId="1" r:id="rId1"/>
    <sheet name="C02 - Sklady - VYBAVENÍ S...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'C02 - Sklady - VYBAVENÍ S...'!$C$85:$K$153</definedName>
    <definedName name="_xlnm.Print_Area" localSheetId="1">'C02 - Sklady - VYBAVENÍ S...'!$C$4:$J$39,'C02 - Sklady - VYBAVENÍ S...'!$C$45:$J$67,'C02 - Sklady - VYBAVENÍ S...'!$C$73:$K$153</definedName>
    <definedName name="_xlnm.Print_Titles" localSheetId="1">'C02 - Sklady - VYBAVENÍ S...'!$85:$85</definedName>
    <definedName name="_xlnm._FilterDatabase" localSheetId="2" hidden="1">'VRN - Vedlejší rozpočtové...'!$C$79:$K$105</definedName>
    <definedName name="_xlnm.Print_Area" localSheetId="2">'VRN - Vedlejší rozpočtové...'!$C$4:$J$39,'VRN - Vedlejší rozpočtové...'!$C$45:$J$61,'VRN - Vedlejší rozpočtové...'!$C$67:$K$105</definedName>
    <definedName name="_xlnm.Print_Titles" localSheetId="2">'VRN - Vedlejší rozpočtové...'!$79:$79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6"/>
  <c r="F76"/>
  <c r="F74"/>
  <c r="E72"/>
  <c r="J54"/>
  <c r="F54"/>
  <c r="F52"/>
  <c r="E50"/>
  <c r="J24"/>
  <c r="E24"/>
  <c r="J77"/>
  <c r="J23"/>
  <c r="J18"/>
  <c r="E18"/>
  <c r="F77"/>
  <c r="J17"/>
  <c r="J12"/>
  <c r="J52"/>
  <c r="E7"/>
  <c r="E70"/>
  <c i="2" r="J37"/>
  <c r="J36"/>
  <c i="1" r="AY55"/>
  <c i="2" r="J35"/>
  <c i="1" r="AX55"/>
  <c i="2" r="BI151"/>
  <c r="BH151"/>
  <c r="BG151"/>
  <c r="BF151"/>
  <c r="T151"/>
  <c r="T150"/>
  <c r="R151"/>
  <c r="R150"/>
  <c r="P151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T114"/>
  <c r="R115"/>
  <c r="R114"/>
  <c r="P115"/>
  <c r="P114"/>
  <c r="BI111"/>
  <c r="BH111"/>
  <c r="BG111"/>
  <c r="BF111"/>
  <c r="T111"/>
  <c r="T110"/>
  <c r="R111"/>
  <c r="R110"/>
  <c r="P111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F82"/>
  <c r="F80"/>
  <c r="E78"/>
  <c r="J54"/>
  <c r="F54"/>
  <c r="F52"/>
  <c r="E50"/>
  <c r="J24"/>
  <c r="E24"/>
  <c r="J83"/>
  <c r="J23"/>
  <c r="J18"/>
  <c r="E18"/>
  <c r="F55"/>
  <c r="J17"/>
  <c r="J12"/>
  <c r="J80"/>
  <c r="E7"/>
  <c r="E76"/>
  <c i="1" r="L50"/>
  <c r="AM50"/>
  <c r="AM49"/>
  <c r="L49"/>
  <c r="AM47"/>
  <c r="L47"/>
  <c r="L45"/>
  <c r="L44"/>
  <c i="3" r="BK98"/>
  <c r="J90"/>
  <c r="BK84"/>
  <c i="2" r="J147"/>
  <c r="BK132"/>
  <c r="J119"/>
  <c r="BK104"/>
  <c r="BK135"/>
  <c r="J101"/>
  <c i="3" r="BK104"/>
  <c r="BK100"/>
  <c r="BK94"/>
  <c r="BK90"/>
  <c r="J84"/>
  <c i="2" r="J144"/>
  <c r="J135"/>
  <c r="J107"/>
  <c r="BK101"/>
  <c r="BK91"/>
  <c r="BK94"/>
  <c r="BK144"/>
  <c r="J132"/>
  <c r="BK115"/>
  <c i="3" r="J100"/>
  <c r="BK82"/>
  <c i="2" r="J115"/>
  <c r="BK111"/>
  <c i="3" r="J98"/>
  <c r="J88"/>
  <c i="2" r="BK138"/>
  <c r="BK119"/>
  <c r="J88"/>
  <c i="3" r="J96"/>
  <c r="BK92"/>
  <c r="BK88"/>
  <c i="2" r="J151"/>
  <c r="BK141"/>
  <c r="BK122"/>
  <c r="J111"/>
  <c r="BK151"/>
  <c r="BK125"/>
  <c r="J97"/>
  <c i="3" r="J102"/>
  <c r="BK96"/>
  <c r="J92"/>
  <c r="J86"/>
  <c i="2" r="BK147"/>
  <c r="J141"/>
  <c r="BK128"/>
  <c r="J104"/>
  <c r="BK107"/>
  <c r="BK88"/>
  <c r="J91"/>
  <c r="J138"/>
  <c r="J122"/>
  <c r="J34"/>
  <c i="1" r="AW55"/>
  <c i="3" r="J104"/>
  <c r="BK86"/>
  <c i="2" r="J128"/>
  <c r="BK97"/>
  <c i="3" r="BK102"/>
  <c r="J94"/>
  <c r="J82"/>
  <c i="2" r="J125"/>
  <c r="J94"/>
  <c i="1" r="AS54"/>
  <c i="2" l="1" r="P118"/>
  <c r="BK131"/>
  <c r="J131"/>
  <c r="J65"/>
  <c r="P87"/>
  <c r="BK100"/>
  <c r="J100"/>
  <c r="J61"/>
  <c r="R100"/>
  <c r="BK118"/>
  <c r="J118"/>
  <c r="J64"/>
  <c r="R118"/>
  <c r="P131"/>
  <c r="R87"/>
  <c r="T131"/>
  <c i="3" r="BK81"/>
  <c r="J81"/>
  <c r="J60"/>
  <c r="P81"/>
  <c r="P80"/>
  <c i="1" r="AU56"/>
  <c i="3" r="R81"/>
  <c r="R80"/>
  <c i="2" r="BK87"/>
  <c r="J87"/>
  <c r="J60"/>
  <c r="T87"/>
  <c r="P100"/>
  <c r="T100"/>
  <c r="T118"/>
  <c r="R131"/>
  <c i="3" r="T81"/>
  <c r="T80"/>
  <c i="2" r="BE128"/>
  <c r="BE101"/>
  <c r="E48"/>
  <c r="F83"/>
  <c r="BE111"/>
  <c r="BE97"/>
  <c r="J55"/>
  <c r="BE91"/>
  <c r="BE104"/>
  <c r="BE125"/>
  <c r="BE144"/>
  <c r="BK110"/>
  <c r="J110"/>
  <c r="J62"/>
  <c r="BK150"/>
  <c r="J150"/>
  <c r="J66"/>
  <c i="3" r="E48"/>
  <c r="J55"/>
  <c r="J74"/>
  <c r="BE84"/>
  <c r="BE90"/>
  <c r="BE94"/>
  <c r="BE96"/>
  <c r="BE98"/>
  <c r="BE104"/>
  <c i="2" r="J52"/>
  <c r="BE119"/>
  <c r="BE122"/>
  <c r="BE132"/>
  <c r="BE147"/>
  <c r="BE88"/>
  <c r="BE94"/>
  <c r="BE107"/>
  <c r="BE115"/>
  <c r="BE135"/>
  <c r="BE138"/>
  <c r="BE141"/>
  <c r="BE151"/>
  <c r="BK114"/>
  <c r="J114"/>
  <c r="J63"/>
  <c i="3" r="F55"/>
  <c r="BE82"/>
  <c r="BE86"/>
  <c r="BE88"/>
  <c r="BE92"/>
  <c r="BE100"/>
  <c r="BE102"/>
  <c i="2" r="F36"/>
  <c i="1" r="BC55"/>
  <c i="3" r="F34"/>
  <c i="1" r="BA56"/>
  <c i="3" r="J34"/>
  <c i="1" r="AW56"/>
  <c i="3" r="F37"/>
  <c i="1" r="BD56"/>
  <c i="2" r="F34"/>
  <c i="1" r="BA55"/>
  <c i="3" r="F35"/>
  <c i="1" r="BB56"/>
  <c i="2" r="F35"/>
  <c i="1" r="BB55"/>
  <c i="3" r="F36"/>
  <c i="1" r="BC56"/>
  <c i="2" r="F37"/>
  <c i="1" r="BD55"/>
  <c i="2" l="1" r="T86"/>
  <c r="R86"/>
  <c r="P86"/>
  <c i="1" r="AU55"/>
  <c i="2" r="BK86"/>
  <c r="J86"/>
  <c r="J59"/>
  <c i="3" r="BK80"/>
  <c r="J80"/>
  <c r="J59"/>
  <c i="1" r="AU54"/>
  <c r="BA54"/>
  <c r="AW54"/>
  <c r="AK30"/>
  <c i="2" r="F33"/>
  <c i="1" r="AZ55"/>
  <c i="3" r="J33"/>
  <c i="1" r="AV56"/>
  <c r="AT56"/>
  <c r="BD54"/>
  <c r="W33"/>
  <c r="BC54"/>
  <c r="AY54"/>
  <c i="2" r="J33"/>
  <c i="1" r="AV55"/>
  <c r="AT55"/>
  <c r="BB54"/>
  <c r="AX54"/>
  <c i="3" r="F33"/>
  <c i="1" r="AZ56"/>
  <c l="1" r="AZ54"/>
  <c r="W29"/>
  <c r="W32"/>
  <c r="W30"/>
  <c i="3" r="J30"/>
  <c i="1" r="AG56"/>
  <c r="AN56"/>
  <c r="W31"/>
  <c i="2" r="J30"/>
  <c i="1" r="AG55"/>
  <c r="AN55"/>
  <c i="2" l="1" r="J39"/>
  <c i="3" r="J39"/>
  <c i="1" r="AV54"/>
  <c r="AK29"/>
  <c r="AG54"/>
  <c r="AK26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<sst xmlns="http://schemas.openxmlformats.org/spreadsheetml/2006/main">
  <si>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</si>
  <si>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</si>
  <si>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</si>
  <si>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</si>
  <si>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</si>
  <si>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{020c5e49-19fd-4ecc-9632-65be06111ae1}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</si>
  <si>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</si>
  <si>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</si>
  <si>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</si>
  <si>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</si>
  <si>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</si>
  <si>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</si>
  <si>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</si>
  <si>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</si>
  <si>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RU5b-26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</si>
  <si>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</si>
  <si>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</si>
  <si>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NOVOSTAVBA MATEŘSKÉ ŠKOLKY BEROUN MÁCHOVNA - MOBILIÁŘ - VYBAVENÍ SKLADŮ</t>
  </si>
  <si>
    <t>KSO:</t>
  </si>
  <si>
    <t/>
  </si>
  <si>
    <t>CC-CZ:</t>
  </si>
  <si>
    <t>Místo:</t>
  </si>
  <si>
    <t>k.ú. Beroun</t>
  </si>
  <si>
    <t>Datum:</t>
  </si>
  <si>
    <t>7. 2. 2026</t>
  </si>
  <si>
    <t>Zadavatel:</t>
  </si>
  <si>
    <t>IČ:</t>
  </si>
  <si>
    <t>00233129</t>
  </si>
  <si>
    <t>Město Beroun, Husovo nám.68, 266 01 Beroun</t>
  </si>
  <si>
    <t>DIČ:</t>
  </si>
  <si>
    <t>CZ00233129</t>
  </si>
  <si>
    <t>Účastník:</t>
  </si>
  <si>
    <t>Vyplň údaj</t>
  </si>
  <si>
    <t>Projektant:</t>
  </si>
  <si>
    <t>72531964</t>
  </si>
  <si>
    <t>Ing.arch.Karel Musil,Tupolevova 470,190 00 Praha 9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</si>
  <si>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</si>
  <si>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</si>
  <si>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</si>
  <si>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</si>
  <si>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</si>
  <si>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</si>
  <si>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</si>
  <si>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</si>
  <si>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</si>
  <si>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</si>
  <si>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</si>
  <si>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</si>
  <si>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</si>
  <si>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</si>
  <si>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</si>
  <si>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</si>
  <si>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</si>
  <si>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</si>
  <si>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</si>
  <si>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</si>
  <si>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</si>
  <si>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</si>
  <si>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</si>
  <si>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</si>
  <si>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</si>
  <si>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</si>
  <si>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</si>
  <si>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</si>
  <si>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</si>
  <si>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</si>
  <si>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</si>
  <si>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</si>
  <si>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</si>
  <si>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</si>
  <si>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</si>
  <si>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</si>
  <si>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</si>
  <si>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</si>
  <si>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</si>
  <si>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</si>
  <si>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</si>
  <si>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</si>
  <si>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</si>
  <si>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</si>
  <si>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C02</t>
  </si>
  <si>
    <t>Sklady - VYBAVENÍ SKLADŮ</t>
  </si>
  <si>
    <t>STA</t>
  </si>
  <si>
    <t>1</t>
  </si>
  <si>
    <t>{8dfcd52c-6768-41ee-ae4e-9285c12e1cc7}</t>
  </si>
  <si>
    <t>2</t>
  </si>
  <si>
    <t>VRN</t>
  </si>
  <si>
    <t>Vedlejší rozpočtové a ostatní náklady</t>
  </si>
  <si>
    <t>{0ec2f069-7a38-4bd4-90ff-5344f3d76a31}</t>
  </si>
  <si>
    <t>KRYCÍ LIST SOUPISU PRACÍ</t>
  </si>
  <si>
    <t>Objekt:</t>
  </si>
  <si>
    <t>C02 - Sklady - VYBAVENÍ SKLADŮ</t>
  </si>
  <si>
    <t>REKAPITULACE ČLENĚNÍ SOUPISU PRACÍ</t>
  </si>
  <si>
    <t>Kód dílu - Popis</t>
  </si>
  <si>
    <t>Cena celkem [CZK]</t>
  </si>
  <si>
    <t>-1</t>
  </si>
  <si>
    <t>Sklad 102 - Sklad 102 - sklad pro zahradu</t>
  </si>
  <si>
    <t>103, 104 - Sklad 103, 104 - SKLAD PRÁDLA</t>
  </si>
  <si>
    <t>109 - 109 - ÚKLIDOVÁ MÍSTNOST</t>
  </si>
  <si>
    <t>111 - 111 - ÚKLIDOVÁ MÍSTNOST</t>
  </si>
  <si>
    <t>SKL1 - Sklad u třídy v 1.NP (míst. č. 121, 122, 131, 132, 141, 142)</t>
  </si>
  <si>
    <t>SKL2 - Sklad u třídy v 2.NP (míst. č. 211, 221, 231)</t>
  </si>
  <si>
    <t>SKL3 - MÍSTNOST Č.217,227,237-ÚKLID MÍSTNOSTI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</si>
  <si>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</si>
  <si>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</si>
  <si>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</si>
  <si>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</si>
  <si>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</si>
  <si>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</si>
  <si>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</si>
  <si>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</si>
  <si>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</si>
  <si>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</si>
  <si>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</si>
  <si>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</si>
  <si>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</si>
  <si>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Sklad 102</t>
  </si>
  <si>
    <t>Sklad 102 - sklad pro zahradu</t>
  </si>
  <si>
    <t>ROZPOCET</t>
  </si>
  <si>
    <t>K</t>
  </si>
  <si>
    <t>N 102.01</t>
  </si>
  <si>
    <t>Regál samonosný, min. délka 4000 mm</t>
  </si>
  <si>
    <t>KS</t>
  </si>
  <si>
    <t>R položka</t>
  </si>
  <si>
    <t>4</t>
  </si>
  <si>
    <t>PP</t>
  </si>
  <si>
    <t>P</t>
  </si>
  <si>
    <t>Poznámka k položce:_x000d_
Poznámka k položce: samonosný regál s kovovou nosnou konstrukcí, výška regálu min. 2500 mm, hloubka regálu min. 500 mm, regál kotvený ke stěně, 7 výškově nastavitelných polic, min. nosnost police 100 kg, regálový systém vhodný do mateřských škol (bez ostrých hran, bez možnosti uvíznutí dětských prstů v montážních otvorech), regál bude rozměrově přizpůsoben rozměrům místnosti,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</si>
  <si>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N 102.02</t>
  </si>
  <si>
    <t>Regál samonosný, min. délka 2200 mm</t>
  </si>
  <si>
    <t>3</t>
  </si>
  <si>
    <t>N 102.03</t>
  </si>
  <si>
    <t>6</t>
  </si>
  <si>
    <t>Poznámka k položce:_x000d_
Poznámka k položce: samonosný regál s kovovou nosnou konstrukcí, výška regálu min. 2500 mm, hloubka regálu min. 500 mm, regál kotvený ke stěně, 7 výškově nastavitelných polic, min. nosnost police 100 kg, regál v délce 2000 mm bude bez spodních polic s věšákem na zavěšení koloběžek a odrážedel, věšák bude součástí regálu, popř. přikotven do zdiva, regálový systém vhodný do mateřských škol (bez ostrých hran, bez možnosti uvíznutí dětských prstů v montážních otvorech), regál bude rozměrově přizpůsoben rozměrům místnosti,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</si>
  <si>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N 102.04</t>
  </si>
  <si>
    <t>věšák nástěnný na min. 20 přileb</t>
  </si>
  <si>
    <t>8</t>
  </si>
  <si>
    <t>Poznámka k položce:_x000d_
Poznámka k položce: věšák nástěnný na min. 20 dětských přileb</t>
  </si>
  <si>
    <t>103, 104</t>
  </si>
  <si>
    <t>Sklad 103, 104 - SKLAD PRÁDLA</t>
  </si>
  <si>
    <t>5</t>
  </si>
  <si>
    <t>N 103.01</t>
  </si>
  <si>
    <t>Regál samonosný, min. délka 3100 mm</t>
  </si>
  <si>
    <t>10</t>
  </si>
  <si>
    <t>Poznámka k položce:_x000d_
Poznámka k položce: samonosný regál s kovovou nosnou konstrukcí, výška regálu min. 2500 mm, hloubka regálu min. 500 mm, regál kotvený ke stěně, 7 výškově nastavitelných polic, min. nosnost police 100 kg, regál bude rozměrově přizpůsoben rozměrům místnosti,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</si>
  <si>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N 103.03</t>
  </si>
  <si>
    <t>Poznámka k položce:_x000d_
Poznámka k položce: samonosný regál s kovovou nosnou konstrukcí, výška regálu min. 2500 mm, hloubka regálu min. 500 mm, regál kotvený ke stěně, 7 výškově nastavitelných polic, min. nosnost police 100 kg, regál bude rozměrově přizpůsoben rozměrům místnosti, vynechán dostatečný prostor pro stolek a mandl, před zahájením výroby nutno zaměřit na místě a výrobní výkres předložit objednateli ke schválení, lze rozdělit na části, cena zahrnuje zaměření, výrobní dokumentaci, výrobu, dodávku, montáž a veškeré související činnost</t>
  </si>
  <si>
    <t>7</t>
  </si>
  <si>
    <t>N 103.07</t>
  </si>
  <si>
    <t>Skříň vysoká, min. rozměry (d x v x h) 2000x2500x500mm</t>
  </si>
  <si>
    <t>14</t>
  </si>
  <si>
    <t>Poznámka k položce:_x000d_
Poznámka k položce: uzaviratelná policová skříň, posuvné dveře, zapuštěná kovová úchytka, 6 výškově nastavitelných polic s nosností min. 100 kg, korpus a dveře z laminované LTD tl. min. 20 mm + opatřeno nábytkářskými hranami min. 2 mm, police z laminované LTD tl. min. 20 mm + opatřeno nábytkářskými hranami min. 1 mm, barva bílá, sokl min. výšky 100 mm, skříň ukotvena ke stěně, včetně lištového ukončení u stěny, popř. stropu,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</si>
  <si>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109</t>
  </si>
  <si>
    <t>109 - ÚKLIDOVÁ MÍSTNOST</t>
  </si>
  <si>
    <t>N 109.01</t>
  </si>
  <si>
    <t>Regál samonosný, min. délka 1500 mm</t>
  </si>
  <si>
    <t>16</t>
  </si>
  <si>
    <t xml:space="preserve">Poznámka k položce:_x000d_
Poznámka k položce: samonosný regál s kovovou nosnou konstrukcí, výška regálu min. 2000 mm, hloubka regálu min. 350 mm, regál kotvený ke stěně, 5 výškově nastavitelných polic, min. nosnost police 100 kg,  regál bude rozměrově přizpůsoben rozměrům místnosti, před zahájením výroby nutno zaměřit na místě a výrobní výkres předložit objednateli ke schválení, cena zahrnuje zaměření, výrobní dokumentaci, výrobu, dodávku, montáž a veškeré související činnosti</t>
  </si>
  <si>
    <t>111</t>
  </si>
  <si>
    <t>111 - ÚKLIDOVÁ MÍSTNOST</t>
  </si>
  <si>
    <t>9</t>
  </si>
  <si>
    <t>N 111.01</t>
  </si>
  <si>
    <t>Regál samonosný, min. délka 1600 mm</t>
  </si>
  <si>
    <t>18</t>
  </si>
  <si>
    <t xml:space="preserve">Poznámka k položce:_x000d_
Poznámka k položce: samonosný regál s kovovou nosnou konstrukcí, výška regálu min. 2500 mm, hloubka regálu min. 350 mm, regál kotvený ke stěně, 7 výškově nastavitelných polic, min. nosnost police 100 kg,  regál bude rozměrově přizpůsoben rozměrům místnosti,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</si>
  <si>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SKL1</t>
  </si>
  <si>
    <t>Sklad u třídy v 1.NP (míst. č. 121, 122, 131, 132, 141, 142)</t>
  </si>
  <si>
    <t>N SK1.01</t>
  </si>
  <si>
    <t>Skříň uzavíratelná vysoká na ložní prádlo, min. rozměry (d x v x h) 2300x2500x500mm</t>
  </si>
  <si>
    <t>20</t>
  </si>
  <si>
    <t>Poznámka k položce:_x000d_
Poznámka k položce: uzaviratelná policová skříň, posuvné dveře, zapuštěná kovová úchytka, 6 výškově nastavitelných polic s nosností min. 100 kg, uchycení nastavitelných polic na korpus systémem nedovolujícím uvíznutí dětských prstů, korpus a dveře z laminované LTD tl. min. 20 mm + opatřeno nábytkářskými hranami min. 2 mm, police z laminované LTD tl. min. 20 mm + opatřeno nábytkářskými hranami min. 1 mm, barva bílá, sokl min. výšky 100 mm, skříň ukotvena ke stěně, včetně lištového ukončení u stěny, popř. stropu, rozměrově přizpůsobeno rozměrům místnosti,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</si>
  <si>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11</t>
  </si>
  <si>
    <t>N SK1.02</t>
  </si>
  <si>
    <t>Skříň otevřená vysoká na hračky a výukové pomůcky, min. rozměry (d x v x h) 4500x2500x500mm</t>
  </si>
  <si>
    <t>22</t>
  </si>
  <si>
    <t>Poznámka k položce:_x000d_
Poznámka k položce: otevřená policová skříň, 6 výškově nastavitelných polic s nosností min. 100 kg, uchycení nastavitelných polic na korpus systémem nedovolujícím uvíznutí dětských prstů, korpus z laminované LTD tl. min. 20 mm + opatřeno nábytkářskými hranami min. 2 mm, police z laminované LTD tl. min. 20 mm + opatřeno nábytkářskými hranami min. 1 mm, barva bílá, sokl min. výšky 100 mm, skříň ukotvena ke stěně, včetně lištového ukončení u stěny, popř. stropu, rozměrově přizpůsobeno rozměrům místnosti, před zahájením výroby nutno zaměřit na místě a výrobní výkres předložit objednateli ke schválení, lze rozdělit na části, cena zahrnuje zaměření, výrobní dokumentaci, výrobu, dodávku, montáž a veškeré související činnosti</t>
  </si>
  <si>
    <t>N SK1.04</t>
  </si>
  <si>
    <t>Skříň uzavíratelná vysoká na hračky a výukové pomůcky, min. rozměry (d x v x h) 4900x2500x500mm</t>
  </si>
  <si>
    <t>24</t>
  </si>
  <si>
    <t>13</t>
  </si>
  <si>
    <t>N SK1.05</t>
  </si>
  <si>
    <t>Skříň otevřená vysoká na hračky a výukové pomůcky, min. rozměry (d x v x h) 4700x2500x500mm</t>
  </si>
  <si>
    <t>26</t>
  </si>
  <si>
    <t>SKL2</t>
  </si>
  <si>
    <t>Sklad u třídy v 2.NP (míst. č. 211, 221, 231)</t>
  </si>
  <si>
    <t>N SK2.01</t>
  </si>
  <si>
    <t>Skříň otevřená vysoká na hračky a výukové pomůcky, min. rozměry (d x v x h) 3200x2500x500mm</t>
  </si>
  <si>
    <t>28</t>
  </si>
  <si>
    <t>15</t>
  </si>
  <si>
    <t>N SK2.02</t>
  </si>
  <si>
    <t>Skříň otevřená vysoká na hračky a výukové pomůcky, min. rozměry (d x v x h) 3000x2500x500mm</t>
  </si>
  <si>
    <t>30</t>
  </si>
  <si>
    <t>N SK2.03</t>
  </si>
  <si>
    <t>Skříň otevřená vysoká na hračky a výukové pomůcky, min. rozměry (d x v x h) 4900x2500x500mm</t>
  </si>
  <si>
    <t>32</t>
  </si>
  <si>
    <t>17</t>
  </si>
  <si>
    <t>N SK2.04</t>
  </si>
  <si>
    <t>Skříň otevřená vysoká na hračky a výukové pomůcky, min. rozměry (d x v x h) 1800x2500x500mm</t>
  </si>
  <si>
    <t>34</t>
  </si>
  <si>
    <t>N SK2.05</t>
  </si>
  <si>
    <t>Skříň uzavíratelná vysoká na ložní prádlo, min. rozměry (d x v x h) 2100x2500x500mm</t>
  </si>
  <si>
    <t>36</t>
  </si>
  <si>
    <t>19</t>
  </si>
  <si>
    <t>N SK2.06</t>
  </si>
  <si>
    <t>Skříň uzavíratelná vysoká na hračky a výukové pomůcky, min. rozměry (d x v x h) 3200x2500x500mm</t>
  </si>
  <si>
    <t>38</t>
  </si>
  <si>
    <t>SKL3</t>
  </si>
  <si>
    <t>MÍSTNOST Č.217,227,237-ÚKLID MÍSTNOSTI</t>
  </si>
  <si>
    <t>N 217.01</t>
  </si>
  <si>
    <t>sestava 2 polic nástěnných zavěšených</t>
  </si>
  <si>
    <t>40</t>
  </si>
  <si>
    <t>Poznámka k položce:_x000d_
Poznámka k položce: sestava 2 ks na stěně zavěšených polic, min. hl. 350 mm , min. délka 1200 mm, z laminované LTD tl. min. 16 mm, opatřeno nábytkářskými hranami min. 1 mm, barva bílá, zavěšeno na ocelových nosných konzolách, nosnost police min. 50 kg, rozměrově přizpůsobeno rozměrům místnosti, před zahájením výroby nutno zaměřit na místě a výrobní výkres předložit objednateli ke schválení, cena zahrnuje zaměření, výrobní dokumentaci, výrobu, dodávku, montáž a veškeré související činnosti</t>
  </si>
  <si>
    <t>VRN - Vedlejší rozpočtové a ostatní náklady</t>
  </si>
  <si>
    <t>VRN - Vedlejší rozpočtové náklady</t>
  </si>
  <si>
    <t>Vedlejší rozpočtové náklady</t>
  </si>
  <si>
    <t>030001000</t>
  </si>
  <si>
    <t>Zařízení staveniště</t>
  </si>
  <si>
    <t>oubor…</t>
  </si>
  <si>
    <t>Rpoložka</t>
  </si>
  <si>
    <t>1024</t>
  </si>
  <si>
    <t>-356052616</t>
  </si>
  <si>
    <t>034002000</t>
  </si>
  <si>
    <t>Zabezpečení staveniště</t>
  </si>
  <si>
    <t>soubor</t>
  </si>
  <si>
    <t>1565034371</t>
  </si>
  <si>
    <t>039002000</t>
  </si>
  <si>
    <t>Zrušení zařízení staveniště</t>
  </si>
  <si>
    <t>-837713276</t>
  </si>
  <si>
    <t>VRN-3</t>
  </si>
  <si>
    <t>Zaměření stávajícího stavu</t>
  </si>
  <si>
    <t>-1906487977</t>
  </si>
  <si>
    <t>VRN-4</t>
  </si>
  <si>
    <t>Dílenská dokumentace jednotlivých truhlářských výrobků, návrh</t>
  </si>
  <si>
    <t>445017946</t>
  </si>
  <si>
    <t>VRN-5</t>
  </si>
  <si>
    <t>Montáž kovových výrobků</t>
  </si>
  <si>
    <t>hod</t>
  </si>
  <si>
    <t>1296808831</t>
  </si>
  <si>
    <t>VRN-6</t>
  </si>
  <si>
    <t>Montáž truhlářských výrobků</t>
  </si>
  <si>
    <t>-177310508</t>
  </si>
  <si>
    <t>VRN-7</t>
  </si>
  <si>
    <t>Vyvzorkování materiálů</t>
  </si>
  <si>
    <t>149052502</t>
  </si>
  <si>
    <t>VRN-8</t>
  </si>
  <si>
    <t>Zakrytí podlahové plochy PE fólií včetně odstraněné fólie po dokončení stavby</t>
  </si>
  <si>
    <t>m2</t>
  </si>
  <si>
    <t>1279049972</t>
  </si>
  <si>
    <t>VRN-9</t>
  </si>
  <si>
    <t>Manipulace, ruční přesun, rozmístění</t>
  </si>
  <si>
    <t>1803634213</t>
  </si>
  <si>
    <t>VRN-10</t>
  </si>
  <si>
    <t>Finální úklid po dokončení realizace stavby</t>
  </si>
  <si>
    <t>916228255</t>
  </si>
  <si>
    <t>VRN-11</t>
  </si>
  <si>
    <t>Doprava do 50km</t>
  </si>
  <si>
    <t>1606096710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</si>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</sst>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15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36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36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39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42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43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44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45</v>
      </c>
      <c r="E29" s="45"/>
      <c r="F29" s="30" t="s">
        <v>46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47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48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49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50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51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52</v>
      </c>
      <c r="U35" s="52"/>
      <c r="V35" s="52"/>
      <c r="W35" s="52"/>
      <c r="X35" s="54" t="s">
        <v>53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RU5b-26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NOVOSTAVBA MATEŘSKÉ ŠKOLKY BEROUN MÁCHOVNA - MOBILIÁŘ - VYBAVENÍ SKLADŮ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k.ú. Beroun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7. 2. 2026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40.0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Město Beroun, Husovo nám.68, 266 01 Beroun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Ing.arch.Karel Musil,Tupolevova 470,190 00 Praha 9</v>
      </c>
      <c r="AN49" s="62"/>
      <c r="AO49" s="62"/>
      <c r="AP49" s="62"/>
      <c r="AQ49" s="38"/>
      <c r="AR49" s="42"/>
      <c r="AS49" s="72" t="s">
        <v>55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37</v>
      </c>
      <c r="AJ50" s="38"/>
      <c r="AK50" s="38"/>
      <c r="AL50" s="38"/>
      <c r="AM50" s="71" t="str">
        <f>IF(E20="","",E20)</f>
        <v xml:space="preserve"> 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56</v>
      </c>
      <c r="D52" s="85"/>
      <c r="E52" s="85"/>
      <c r="F52" s="85"/>
      <c r="G52" s="85"/>
      <c r="H52" s="86"/>
      <c r="I52" s="87" t="s">
        <v>57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58</v>
      </c>
      <c r="AH52" s="85"/>
      <c r="AI52" s="85"/>
      <c r="AJ52" s="85"/>
      <c r="AK52" s="85"/>
      <c r="AL52" s="85"/>
      <c r="AM52" s="85"/>
      <c r="AN52" s="87" t="s">
        <v>59</v>
      </c>
      <c r="AO52" s="85"/>
      <c r="AP52" s="85"/>
      <c r="AQ52" s="89" t="s">
        <v>60</v>
      </c>
      <c r="AR52" s="42"/>
      <c r="AS52" s="90" t="s">
        <v>61</v>
      </c>
      <c r="AT52" s="91" t="s">
        <v>62</v>
      </c>
      <c r="AU52" s="91" t="s">
        <v>63</v>
      </c>
      <c r="AV52" s="91" t="s">
        <v>64</v>
      </c>
      <c r="AW52" s="91" t="s">
        <v>65</v>
      </c>
      <c r="AX52" s="91" t="s">
        <v>66</v>
      </c>
      <c r="AY52" s="91" t="s">
        <v>67</v>
      </c>
      <c r="AZ52" s="91" t="s">
        <v>68</v>
      </c>
      <c r="BA52" s="91" t="s">
        <v>69</v>
      </c>
      <c r="BB52" s="91" t="s">
        <v>70</v>
      </c>
      <c r="BC52" s="91" t="s">
        <v>71</v>
      </c>
      <c r="BD52" s="92" t="s">
        <v>72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73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ROUND(SUM(AG55:AG56),2)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ROUND(SUM(AS55:AS56),2)</f>
        <v>0</v>
      </c>
      <c r="AT54" s="104">
        <f>ROUND(SUM(AV54:AW54),2)</f>
        <v>0</v>
      </c>
      <c r="AU54" s="105">
        <f>ROUND(SUM(AU55:AU56),5)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ROUND(SUM(AZ55:AZ56),2)</f>
        <v>0</v>
      </c>
      <c r="BA54" s="104">
        <f>ROUND(SUM(BA55:BA56),2)</f>
        <v>0</v>
      </c>
      <c r="BB54" s="104">
        <f>ROUND(SUM(BB55:BB56),2)</f>
        <v>0</v>
      </c>
      <c r="BC54" s="104">
        <f>ROUND(SUM(BC55:BC56),2)</f>
        <v>0</v>
      </c>
      <c r="BD54" s="106">
        <f>ROUND(SUM(BD55:BD56),2)</f>
        <v>0</v>
      </c>
      <c r="BE54" s="6"/>
      <c r="BS54" s="107" t="s">
        <v>74</v>
      </c>
      <c r="BT54" s="107" t="s">
        <v>75</v>
      </c>
      <c r="BU54" s="108" t="s">
        <v>76</v>
      </c>
      <c r="BV54" s="107" t="s">
        <v>77</v>
      </c>
      <c r="BW54" s="107" t="s">
        <v>5</v>
      </c>
      <c r="BX54" s="107" t="s">
        <v>78</v>
      </c>
      <c r="CL54" s="107" t="s">
        <v>19</v>
      </c>
    </row>
    <row r="55" s="7" customFormat="1" ht="16.5" customHeight="1">
      <c r="A55" s="109" t="s">
        <v>79</v>
      </c>
      <c r="B55" s="110"/>
      <c r="C55" s="111"/>
      <c r="D55" s="112" t="s">
        <v>80</v>
      </c>
      <c r="E55" s="112"/>
      <c r="F55" s="112"/>
      <c r="G55" s="112"/>
      <c r="H55" s="112"/>
      <c r="I55" s="113"/>
      <c r="J55" s="112" t="s">
        <v>81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'C02 - Sklady - VYBAVENÍ S...'!J30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82</v>
      </c>
      <c r="AR55" s="116"/>
      <c r="AS55" s="117">
        <v>0</v>
      </c>
      <c r="AT55" s="118">
        <f>ROUND(SUM(AV55:AW55),2)</f>
        <v>0</v>
      </c>
      <c r="AU55" s="119">
        <f>'C02 - Sklady - VYBAVENÍ S...'!P86</f>
        <v>0</v>
      </c>
      <c r="AV55" s="118">
        <f>'C02 - Sklady - VYBAVENÍ S...'!J33</f>
        <v>0</v>
      </c>
      <c r="AW55" s="118">
        <f>'C02 - Sklady - VYBAVENÍ S...'!J34</f>
        <v>0</v>
      </c>
      <c r="AX55" s="118">
        <f>'C02 - Sklady - VYBAVENÍ S...'!J35</f>
        <v>0</v>
      </c>
      <c r="AY55" s="118">
        <f>'C02 - Sklady - VYBAVENÍ S...'!J36</f>
        <v>0</v>
      </c>
      <c r="AZ55" s="118">
        <f>'C02 - Sklady - VYBAVENÍ S...'!F33</f>
        <v>0</v>
      </c>
      <c r="BA55" s="118">
        <f>'C02 - Sklady - VYBAVENÍ S...'!F34</f>
        <v>0</v>
      </c>
      <c r="BB55" s="118">
        <f>'C02 - Sklady - VYBAVENÍ S...'!F35</f>
        <v>0</v>
      </c>
      <c r="BC55" s="118">
        <f>'C02 - Sklady - VYBAVENÍ S...'!F36</f>
        <v>0</v>
      </c>
      <c r="BD55" s="120">
        <f>'C02 - Sklady - VYBAVENÍ S...'!F37</f>
        <v>0</v>
      </c>
      <c r="BE55" s="7"/>
      <c r="BT55" s="121" t="s">
        <v>83</v>
      </c>
      <c r="BV55" s="121" t="s">
        <v>77</v>
      </c>
      <c r="BW55" s="121" t="s">
        <v>84</v>
      </c>
      <c r="BX55" s="121" t="s">
        <v>5</v>
      </c>
      <c r="CL55" s="121" t="s">
        <v>19</v>
      </c>
      <c r="CM55" s="121" t="s">
        <v>85</v>
      </c>
    </row>
    <row r="56" s="7" customFormat="1" ht="16.5" customHeight="1">
      <c r="A56" s="109" t="s">
        <v>79</v>
      </c>
      <c r="B56" s="110"/>
      <c r="C56" s="111"/>
      <c r="D56" s="112" t="s">
        <v>86</v>
      </c>
      <c r="E56" s="112"/>
      <c r="F56" s="112"/>
      <c r="G56" s="112"/>
      <c r="H56" s="112"/>
      <c r="I56" s="113"/>
      <c r="J56" s="112" t="s">
        <v>87</v>
      </c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4">
        <f>'VRN - Vedlejší rozpočtové...'!J30</f>
        <v>0</v>
      </c>
      <c r="AH56" s="113"/>
      <c r="AI56" s="113"/>
      <c r="AJ56" s="113"/>
      <c r="AK56" s="113"/>
      <c r="AL56" s="113"/>
      <c r="AM56" s="113"/>
      <c r="AN56" s="114">
        <f>SUM(AG56,AT56)</f>
        <v>0</v>
      </c>
      <c r="AO56" s="113"/>
      <c r="AP56" s="113"/>
      <c r="AQ56" s="115" t="s">
        <v>82</v>
      </c>
      <c r="AR56" s="116"/>
      <c r="AS56" s="122">
        <v>0</v>
      </c>
      <c r="AT56" s="123">
        <f>ROUND(SUM(AV56:AW56),2)</f>
        <v>0</v>
      </c>
      <c r="AU56" s="124">
        <f>'VRN - Vedlejší rozpočtové...'!P80</f>
        <v>0</v>
      </c>
      <c r="AV56" s="123">
        <f>'VRN - Vedlejší rozpočtové...'!J33</f>
        <v>0</v>
      </c>
      <c r="AW56" s="123">
        <f>'VRN - Vedlejší rozpočtové...'!J34</f>
        <v>0</v>
      </c>
      <c r="AX56" s="123">
        <f>'VRN - Vedlejší rozpočtové...'!J35</f>
        <v>0</v>
      </c>
      <c r="AY56" s="123">
        <f>'VRN - Vedlejší rozpočtové...'!J36</f>
        <v>0</v>
      </c>
      <c r="AZ56" s="123">
        <f>'VRN - Vedlejší rozpočtové...'!F33</f>
        <v>0</v>
      </c>
      <c r="BA56" s="123">
        <f>'VRN - Vedlejší rozpočtové...'!F34</f>
        <v>0</v>
      </c>
      <c r="BB56" s="123">
        <f>'VRN - Vedlejší rozpočtové...'!F35</f>
        <v>0</v>
      </c>
      <c r="BC56" s="123">
        <f>'VRN - Vedlejší rozpočtové...'!F36</f>
        <v>0</v>
      </c>
      <c r="BD56" s="125">
        <f>'VRN - Vedlejší rozpočtové...'!F37</f>
        <v>0</v>
      </c>
      <c r="BE56" s="7"/>
      <c r="BT56" s="121" t="s">
        <v>83</v>
      </c>
      <c r="BV56" s="121" t="s">
        <v>77</v>
      </c>
      <c r="BW56" s="121" t="s">
        <v>88</v>
      </c>
      <c r="BX56" s="121" t="s">
        <v>5</v>
      </c>
      <c r="CL56" s="121" t="s">
        <v>19</v>
      </c>
      <c r="CM56" s="121" t="s">
        <v>85</v>
      </c>
    </row>
    <row r="57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sheet="1" formatColumns="0" formatRows="0" objects="1" scenarios="1" spinCount="100000" saltValue="lPlWnELrA1CMizHmxccRCs7jAeJBCxcZBX2by5DiR6Lz7mlPl1XHuzL/aVOPPilqs0hcCHFURSfEDHSduK4zQg==" hashValue="Bif9nw+TiHi5qg3ZfQIJDE/9gERenyYRp0RJqGUNJr5n/v67WXxx72xRZa6ZTKyS4BvzNxtUkqw1b4f2Q+17xw==" algorithmName="SHA-512" password="CF9F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C02 - Sklady - VYBAVENÍ S...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8"/>
      <c r="AT3" s="15" t="s">
        <v>85</v>
      </c>
    </row>
    <row r="4" s="1" customFormat="1" ht="24.96" customHeight="1">
      <c r="B4" s="18"/>
      <c r="D4" s="128" t="s">
        <v>89</v>
      </c>
      <c r="L4" s="18"/>
      <c r="M4" s="12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0" t="s">
        <v>16</v>
      </c>
      <c r="L6" s="18"/>
    </row>
    <row r="7" s="1" customFormat="1" ht="26.25" customHeight="1">
      <c r="B7" s="18"/>
      <c r="E7" s="131" t="str">
        <f>'Rekapitulace stavby'!K6</f>
        <v>NOVOSTAVBA MATEŘSKÉ ŠKOLKY BEROUN MÁCHOVNA - MOBILIÁŘ - VYBAVENÍ SKLADŮ</v>
      </c>
      <c r="F7" s="130"/>
      <c r="G7" s="130"/>
      <c r="H7" s="130"/>
      <c r="L7" s="18"/>
    </row>
    <row r="8" s="2" customFormat="1" ht="12" customHeight="1">
      <c r="A8" s="36"/>
      <c r="B8" s="42"/>
      <c r="C8" s="36"/>
      <c r="D8" s="130" t="s">
        <v>90</v>
      </c>
      <c r="E8" s="36"/>
      <c r="F8" s="36"/>
      <c r="G8" s="36"/>
      <c r="H8" s="36"/>
      <c r="I8" s="36"/>
      <c r="J8" s="36"/>
      <c r="K8" s="36"/>
      <c r="L8" s="13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3" t="s">
        <v>91</v>
      </c>
      <c r="F9" s="36"/>
      <c r="G9" s="36"/>
      <c r="H9" s="36"/>
      <c r="I9" s="36"/>
      <c r="J9" s="36"/>
      <c r="K9" s="36"/>
      <c r="L9" s="13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0" t="s">
        <v>18</v>
      </c>
      <c r="E11" s="36"/>
      <c r="F11" s="134" t="s">
        <v>19</v>
      </c>
      <c r="G11" s="36"/>
      <c r="H11" s="36"/>
      <c r="I11" s="130" t="s">
        <v>20</v>
      </c>
      <c r="J11" s="134" t="s">
        <v>19</v>
      </c>
      <c r="K11" s="36"/>
      <c r="L11" s="13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0" t="s">
        <v>21</v>
      </c>
      <c r="E12" s="36"/>
      <c r="F12" s="134" t="s">
        <v>22</v>
      </c>
      <c r="G12" s="36"/>
      <c r="H12" s="36"/>
      <c r="I12" s="130" t="s">
        <v>23</v>
      </c>
      <c r="J12" s="135" t="str">
        <f>'Rekapitulace stavby'!AN8</f>
        <v>7. 2. 2026</v>
      </c>
      <c r="K12" s="36"/>
      <c r="L12" s="13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0" t="s">
        <v>25</v>
      </c>
      <c r="E14" s="36"/>
      <c r="F14" s="36"/>
      <c r="G14" s="36"/>
      <c r="H14" s="36"/>
      <c r="I14" s="130" t="s">
        <v>26</v>
      </c>
      <c r="J14" s="134" t="s">
        <v>34</v>
      </c>
      <c r="K14" s="36"/>
      <c r="L14" s="13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4" t="s">
        <v>28</v>
      </c>
      <c r="F15" s="36"/>
      <c r="G15" s="36"/>
      <c r="H15" s="36"/>
      <c r="I15" s="130" t="s">
        <v>29</v>
      </c>
      <c r="J15" s="134" t="s">
        <v>19</v>
      </c>
      <c r="K15" s="36"/>
      <c r="L15" s="13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0" t="s">
        <v>31</v>
      </c>
      <c r="E17" s="36"/>
      <c r="F17" s="36"/>
      <c r="G17" s="36"/>
      <c r="H17" s="36"/>
      <c r="I17" s="130" t="s">
        <v>26</v>
      </c>
      <c r="J17" s="31" t="str">
        <f>'Rekapitulace stavby'!AN13</f>
        <v>Vyplň údaj</v>
      </c>
      <c r="K17" s="36"/>
      <c r="L17" s="13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4"/>
      <c r="G18" s="134"/>
      <c r="H18" s="134"/>
      <c r="I18" s="130" t="s">
        <v>29</v>
      </c>
      <c r="J18" s="31" t="str">
        <f>'Rekapitulace stavby'!AN14</f>
        <v>Vyplň údaj</v>
      </c>
      <c r="K18" s="36"/>
      <c r="L18" s="13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0" t="s">
        <v>33</v>
      </c>
      <c r="E20" s="36"/>
      <c r="F20" s="36"/>
      <c r="G20" s="36"/>
      <c r="H20" s="36"/>
      <c r="I20" s="130" t="s">
        <v>26</v>
      </c>
      <c r="J20" s="134" t="s">
        <v>27</v>
      </c>
      <c r="K20" s="36"/>
      <c r="L20" s="13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4" t="s">
        <v>35</v>
      </c>
      <c r="F21" s="36"/>
      <c r="G21" s="36"/>
      <c r="H21" s="36"/>
      <c r="I21" s="130" t="s">
        <v>29</v>
      </c>
      <c r="J21" s="134" t="s">
        <v>30</v>
      </c>
      <c r="K21" s="36"/>
      <c r="L21" s="13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0" t="s">
        <v>37</v>
      </c>
      <c r="E23" s="36"/>
      <c r="F23" s="36"/>
      <c r="G23" s="36"/>
      <c r="H23" s="36"/>
      <c r="I23" s="130" t="s">
        <v>26</v>
      </c>
      <c r="J23" s="134" t="str">
        <f>IF('Rekapitulace stavby'!AN19="","",'Rekapitulace stavby'!AN19)</f>
        <v/>
      </c>
      <c r="K23" s="36"/>
      <c r="L23" s="1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4" t="str">
        <f>IF('Rekapitulace stavby'!E20="","",'Rekapitulace stavby'!E20)</f>
        <v xml:space="preserve"> </v>
      </c>
      <c r="F24" s="36"/>
      <c r="G24" s="36"/>
      <c r="H24" s="36"/>
      <c r="I24" s="130" t="s">
        <v>29</v>
      </c>
      <c r="J24" s="134" t="str">
        <f>IF('Rekapitulace stavby'!AN20="","",'Rekapitulace stavby'!AN20)</f>
        <v/>
      </c>
      <c r="K24" s="36"/>
      <c r="L24" s="13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0" t="s">
        <v>39</v>
      </c>
      <c r="E26" s="36"/>
      <c r="F26" s="36"/>
      <c r="G26" s="36"/>
      <c r="H26" s="36"/>
      <c r="I26" s="36"/>
      <c r="J26" s="36"/>
      <c r="K26" s="36"/>
      <c r="L26" s="13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0"/>
      <c r="E29" s="140"/>
      <c r="F29" s="140"/>
      <c r="G29" s="140"/>
      <c r="H29" s="140"/>
      <c r="I29" s="140"/>
      <c r="J29" s="140"/>
      <c r="K29" s="140"/>
      <c r="L29" s="13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1" t="s">
        <v>41</v>
      </c>
      <c r="E30" s="36"/>
      <c r="F30" s="36"/>
      <c r="G30" s="36"/>
      <c r="H30" s="36"/>
      <c r="I30" s="36"/>
      <c r="J30" s="142">
        <f>ROUND(J86, 2)</f>
        <v>0</v>
      </c>
      <c r="K30" s="36"/>
      <c r="L30" s="13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0"/>
      <c r="E31" s="140"/>
      <c r="F31" s="140"/>
      <c r="G31" s="140"/>
      <c r="H31" s="140"/>
      <c r="I31" s="140"/>
      <c r="J31" s="140"/>
      <c r="K31" s="140"/>
      <c r="L31" s="13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3" t="s">
        <v>43</v>
      </c>
      <c r="G32" s="36"/>
      <c r="H32" s="36"/>
      <c r="I32" s="143" t="s">
        <v>42</v>
      </c>
      <c r="J32" s="143" t="s">
        <v>44</v>
      </c>
      <c r="K32" s="36"/>
      <c r="L32" s="13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4" t="s">
        <v>45</v>
      </c>
      <c r="E33" s="130" t="s">
        <v>46</v>
      </c>
      <c r="F33" s="145">
        <f>ROUND((SUM(BE86:BE153)),  2)</f>
        <v>0</v>
      </c>
      <c r="G33" s="36"/>
      <c r="H33" s="36"/>
      <c r="I33" s="146">
        <v>0.20999999999999999</v>
      </c>
      <c r="J33" s="145">
        <f>ROUND(((SUM(BE86:BE153))*I33),  2)</f>
        <v>0</v>
      </c>
      <c r="K33" s="36"/>
      <c r="L33" s="13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0" t="s">
        <v>47</v>
      </c>
      <c r="F34" s="145">
        <f>ROUND((SUM(BF86:BF153)),  2)</f>
        <v>0</v>
      </c>
      <c r="G34" s="36"/>
      <c r="H34" s="36"/>
      <c r="I34" s="146">
        <v>0.12</v>
      </c>
      <c r="J34" s="145">
        <f>ROUND(((SUM(BF86:BF153))*I34),  2)</f>
        <v>0</v>
      </c>
      <c r="K34" s="36"/>
      <c r="L34" s="13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0" t="s">
        <v>48</v>
      </c>
      <c r="F35" s="145">
        <f>ROUND((SUM(BG86:BG153)),  2)</f>
        <v>0</v>
      </c>
      <c r="G35" s="36"/>
      <c r="H35" s="36"/>
      <c r="I35" s="146">
        <v>0.20999999999999999</v>
      </c>
      <c r="J35" s="145">
        <f>0</f>
        <v>0</v>
      </c>
      <c r="K35" s="36"/>
      <c r="L35" s="13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0" t="s">
        <v>49</v>
      </c>
      <c r="F36" s="145">
        <f>ROUND((SUM(BH86:BH153)),  2)</f>
        <v>0</v>
      </c>
      <c r="G36" s="36"/>
      <c r="H36" s="36"/>
      <c r="I36" s="146">
        <v>0.12</v>
      </c>
      <c r="J36" s="145">
        <f>0</f>
        <v>0</v>
      </c>
      <c r="K36" s="36"/>
      <c r="L36" s="13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0" t="s">
        <v>50</v>
      </c>
      <c r="F37" s="145">
        <f>ROUND((SUM(BI86:BI153)),  2)</f>
        <v>0</v>
      </c>
      <c r="G37" s="36"/>
      <c r="H37" s="36"/>
      <c r="I37" s="146">
        <v>0</v>
      </c>
      <c r="J37" s="145">
        <f>0</f>
        <v>0</v>
      </c>
      <c r="K37" s="36"/>
      <c r="L37" s="13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7"/>
      <c r="D39" s="148" t="s">
        <v>51</v>
      </c>
      <c r="E39" s="149"/>
      <c r="F39" s="149"/>
      <c r="G39" s="150" t="s">
        <v>52</v>
      </c>
      <c r="H39" s="151" t="s">
        <v>53</v>
      </c>
      <c r="I39" s="149"/>
      <c r="J39" s="152">
        <f>SUM(J30:J37)</f>
        <v>0</v>
      </c>
      <c r="K39" s="153"/>
      <c r="L39" s="13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92</v>
      </c>
      <c r="D45" s="38"/>
      <c r="E45" s="38"/>
      <c r="F45" s="38"/>
      <c r="G45" s="38"/>
      <c r="H45" s="38"/>
      <c r="I45" s="38"/>
      <c r="J45" s="38"/>
      <c r="K45" s="38"/>
      <c r="L45" s="13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3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26.25" customHeight="1">
      <c r="A48" s="36"/>
      <c r="B48" s="37"/>
      <c r="C48" s="38"/>
      <c r="D48" s="38"/>
      <c r="E48" s="158" t="str">
        <f>E7</f>
        <v>NOVOSTAVBA MATEŘSKÉ ŠKOLKY BEROUN MÁCHOVNA - MOBILIÁŘ - VYBAVENÍ SKLADŮ</v>
      </c>
      <c r="F48" s="30"/>
      <c r="G48" s="30"/>
      <c r="H48" s="30"/>
      <c r="I48" s="38"/>
      <c r="J48" s="38"/>
      <c r="K48" s="38"/>
      <c r="L48" s="13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90</v>
      </c>
      <c r="D49" s="38"/>
      <c r="E49" s="38"/>
      <c r="F49" s="38"/>
      <c r="G49" s="38"/>
      <c r="H49" s="38"/>
      <c r="I49" s="38"/>
      <c r="J49" s="38"/>
      <c r="K49" s="38"/>
      <c r="L49" s="13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7" t="str">
        <f>E9</f>
        <v>C02 - Sklady - VYBAVENÍ SKLADŮ</v>
      </c>
      <c r="F50" s="38"/>
      <c r="G50" s="38"/>
      <c r="H50" s="38"/>
      <c r="I50" s="38"/>
      <c r="J50" s="38"/>
      <c r="K50" s="38"/>
      <c r="L50" s="13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8"/>
      <c r="E52" s="38"/>
      <c r="F52" s="25" t="str">
        <f>F12</f>
        <v>k.ú. Beroun</v>
      </c>
      <c r="G52" s="38"/>
      <c r="H52" s="38"/>
      <c r="I52" s="30" t="s">
        <v>23</v>
      </c>
      <c r="J52" s="70" t="str">
        <f>IF(J12="","",J12)</f>
        <v>7. 2. 2026</v>
      </c>
      <c r="K52" s="38"/>
      <c r="L52" s="13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40.05" customHeight="1">
      <c r="A54" s="36"/>
      <c r="B54" s="37"/>
      <c r="C54" s="30" t="s">
        <v>25</v>
      </c>
      <c r="D54" s="38"/>
      <c r="E54" s="38"/>
      <c r="F54" s="25" t="str">
        <f>E15</f>
        <v>Město Beroun, Husovo nám.68, 266 01 Beroun</v>
      </c>
      <c r="G54" s="38"/>
      <c r="H54" s="38"/>
      <c r="I54" s="30" t="s">
        <v>33</v>
      </c>
      <c r="J54" s="34" t="str">
        <f>E21</f>
        <v>Ing.arch.Karel Musil,Tupolevova 470,190 00 Praha 9</v>
      </c>
      <c r="K54" s="38"/>
      <c r="L54" s="13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31</v>
      </c>
      <c r="D55" s="38"/>
      <c r="E55" s="38"/>
      <c r="F55" s="25" t="str">
        <f>IF(E18="","",E18)</f>
        <v>Vyplň údaj</v>
      </c>
      <c r="G55" s="38"/>
      <c r="H55" s="38"/>
      <c r="I55" s="30" t="s">
        <v>37</v>
      </c>
      <c r="J55" s="34" t="str">
        <f>E24</f>
        <v xml:space="preserve"> </v>
      </c>
      <c r="K55" s="38"/>
      <c r="L55" s="13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59" t="s">
        <v>93</v>
      </c>
      <c r="D57" s="160"/>
      <c r="E57" s="160"/>
      <c r="F57" s="160"/>
      <c r="G57" s="160"/>
      <c r="H57" s="160"/>
      <c r="I57" s="160"/>
      <c r="J57" s="161" t="s">
        <v>94</v>
      </c>
      <c r="K57" s="160"/>
      <c r="L57" s="13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2" t="s">
        <v>73</v>
      </c>
      <c r="D59" s="38"/>
      <c r="E59" s="38"/>
      <c r="F59" s="38"/>
      <c r="G59" s="38"/>
      <c r="H59" s="38"/>
      <c r="I59" s="38"/>
      <c r="J59" s="100">
        <f>J86</f>
        <v>0</v>
      </c>
      <c r="K59" s="38"/>
      <c r="L59" s="13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95</v>
      </c>
    </row>
    <row r="60" s="9" customFormat="1" ht="24.96" customHeight="1">
      <c r="A60" s="9"/>
      <c r="B60" s="163"/>
      <c r="C60" s="164"/>
      <c r="D60" s="165" t="s">
        <v>96</v>
      </c>
      <c r="E60" s="166"/>
      <c r="F60" s="166"/>
      <c r="G60" s="166"/>
      <c r="H60" s="166"/>
      <c r="I60" s="166"/>
      <c r="J60" s="167">
        <f>J87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3"/>
      <c r="C61" s="164"/>
      <c r="D61" s="165" t="s">
        <v>97</v>
      </c>
      <c r="E61" s="166"/>
      <c r="F61" s="166"/>
      <c r="G61" s="166"/>
      <c r="H61" s="166"/>
      <c r="I61" s="166"/>
      <c r="J61" s="167">
        <f>J100</f>
        <v>0</v>
      </c>
      <c r="K61" s="164"/>
      <c r="L61" s="168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3"/>
      <c r="C62" s="164"/>
      <c r="D62" s="165" t="s">
        <v>98</v>
      </c>
      <c r="E62" s="166"/>
      <c r="F62" s="166"/>
      <c r="G62" s="166"/>
      <c r="H62" s="166"/>
      <c r="I62" s="166"/>
      <c r="J62" s="167">
        <f>J110</f>
        <v>0</v>
      </c>
      <c r="K62" s="164"/>
      <c r="L62" s="168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3"/>
      <c r="C63" s="164"/>
      <c r="D63" s="165" t="s">
        <v>99</v>
      </c>
      <c r="E63" s="166"/>
      <c r="F63" s="166"/>
      <c r="G63" s="166"/>
      <c r="H63" s="166"/>
      <c r="I63" s="166"/>
      <c r="J63" s="167">
        <f>J114</f>
        <v>0</v>
      </c>
      <c r="K63" s="164"/>
      <c r="L63" s="16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3"/>
      <c r="C64" s="164"/>
      <c r="D64" s="165" t="s">
        <v>100</v>
      </c>
      <c r="E64" s="166"/>
      <c r="F64" s="166"/>
      <c r="G64" s="166"/>
      <c r="H64" s="166"/>
      <c r="I64" s="166"/>
      <c r="J64" s="167">
        <f>J118</f>
        <v>0</v>
      </c>
      <c r="K64" s="164"/>
      <c r="L64" s="16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3"/>
      <c r="C65" s="164"/>
      <c r="D65" s="165" t="s">
        <v>101</v>
      </c>
      <c r="E65" s="166"/>
      <c r="F65" s="166"/>
      <c r="G65" s="166"/>
      <c r="H65" s="166"/>
      <c r="I65" s="166"/>
      <c r="J65" s="167">
        <f>J131</f>
        <v>0</v>
      </c>
      <c r="K65" s="164"/>
      <c r="L65" s="168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3"/>
      <c r="C66" s="164"/>
      <c r="D66" s="165" t="s">
        <v>102</v>
      </c>
      <c r="E66" s="166"/>
      <c r="F66" s="166"/>
      <c r="G66" s="166"/>
      <c r="H66" s="166"/>
      <c r="I66" s="166"/>
      <c r="J66" s="167">
        <f>J150</f>
        <v>0</v>
      </c>
      <c r="K66" s="164"/>
      <c r="L66" s="16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3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6.96" customHeight="1">
      <c r="A68" s="36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13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="2" customFormat="1" ht="6.96" customHeight="1">
      <c r="A72" s="36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3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24.96" customHeight="1">
      <c r="A73" s="36"/>
      <c r="B73" s="37"/>
      <c r="C73" s="21" t="s">
        <v>103</v>
      </c>
      <c r="D73" s="38"/>
      <c r="E73" s="38"/>
      <c r="F73" s="38"/>
      <c r="G73" s="38"/>
      <c r="H73" s="38"/>
      <c r="I73" s="38"/>
      <c r="J73" s="38"/>
      <c r="K73" s="38"/>
      <c r="L73" s="13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6.96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3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2" customHeight="1">
      <c r="A75" s="36"/>
      <c r="B75" s="37"/>
      <c r="C75" s="30" t="s">
        <v>16</v>
      </c>
      <c r="D75" s="38"/>
      <c r="E75" s="38"/>
      <c r="F75" s="38"/>
      <c r="G75" s="38"/>
      <c r="H75" s="38"/>
      <c r="I75" s="38"/>
      <c r="J75" s="38"/>
      <c r="K75" s="38"/>
      <c r="L75" s="13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26.25" customHeight="1">
      <c r="A76" s="36"/>
      <c r="B76" s="37"/>
      <c r="C76" s="38"/>
      <c r="D76" s="38"/>
      <c r="E76" s="158" t="str">
        <f>E7</f>
        <v>NOVOSTAVBA MATEŘSKÉ ŠKOLKY BEROUN MÁCHOVNA - MOBILIÁŘ - VYBAVENÍ SKLADŮ</v>
      </c>
      <c r="F76" s="30"/>
      <c r="G76" s="30"/>
      <c r="H76" s="30"/>
      <c r="I76" s="38"/>
      <c r="J76" s="38"/>
      <c r="K76" s="38"/>
      <c r="L76" s="13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0" t="s">
        <v>90</v>
      </c>
      <c r="D77" s="38"/>
      <c r="E77" s="38"/>
      <c r="F77" s="38"/>
      <c r="G77" s="38"/>
      <c r="H77" s="38"/>
      <c r="I77" s="38"/>
      <c r="J77" s="38"/>
      <c r="K77" s="38"/>
      <c r="L77" s="13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6.5" customHeight="1">
      <c r="A78" s="36"/>
      <c r="B78" s="37"/>
      <c r="C78" s="38"/>
      <c r="D78" s="38"/>
      <c r="E78" s="67" t="str">
        <f>E9</f>
        <v>C02 - Sklady - VYBAVENÍ SKLADŮ</v>
      </c>
      <c r="F78" s="38"/>
      <c r="G78" s="38"/>
      <c r="H78" s="38"/>
      <c r="I78" s="38"/>
      <c r="J78" s="38"/>
      <c r="K78" s="38"/>
      <c r="L78" s="13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6.96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32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2" customHeight="1">
      <c r="A80" s="36"/>
      <c r="B80" s="37"/>
      <c r="C80" s="30" t="s">
        <v>21</v>
      </c>
      <c r="D80" s="38"/>
      <c r="E80" s="38"/>
      <c r="F80" s="25" t="str">
        <f>F12</f>
        <v>k.ú. Beroun</v>
      </c>
      <c r="G80" s="38"/>
      <c r="H80" s="38"/>
      <c r="I80" s="30" t="s">
        <v>23</v>
      </c>
      <c r="J80" s="70" t="str">
        <f>IF(J12="","",J12)</f>
        <v>7. 2. 2026</v>
      </c>
      <c r="K80" s="38"/>
      <c r="L80" s="132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6.96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3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40.05" customHeight="1">
      <c r="A82" s="36"/>
      <c r="B82" s="37"/>
      <c r="C82" s="30" t="s">
        <v>25</v>
      </c>
      <c r="D82" s="38"/>
      <c r="E82" s="38"/>
      <c r="F82" s="25" t="str">
        <f>E15</f>
        <v>Město Beroun, Husovo nám.68, 266 01 Beroun</v>
      </c>
      <c r="G82" s="38"/>
      <c r="H82" s="38"/>
      <c r="I82" s="30" t="s">
        <v>33</v>
      </c>
      <c r="J82" s="34" t="str">
        <f>E21</f>
        <v>Ing.arch.Karel Musil,Tupolevova 470,190 00 Praha 9</v>
      </c>
      <c r="K82" s="38"/>
      <c r="L82" s="13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5.15" customHeight="1">
      <c r="A83" s="36"/>
      <c r="B83" s="37"/>
      <c r="C83" s="30" t="s">
        <v>31</v>
      </c>
      <c r="D83" s="38"/>
      <c r="E83" s="38"/>
      <c r="F83" s="25" t="str">
        <f>IF(E18="","",E18)</f>
        <v>Vyplň údaj</v>
      </c>
      <c r="G83" s="38"/>
      <c r="H83" s="38"/>
      <c r="I83" s="30" t="s">
        <v>37</v>
      </c>
      <c r="J83" s="34" t="str">
        <f>E24</f>
        <v xml:space="preserve"> </v>
      </c>
      <c r="K83" s="38"/>
      <c r="L83" s="13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0.32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3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10" customFormat="1" ht="29.28" customHeight="1">
      <c r="A85" s="169"/>
      <c r="B85" s="170"/>
      <c r="C85" s="171" t="s">
        <v>104</v>
      </c>
      <c r="D85" s="172" t="s">
        <v>60</v>
      </c>
      <c r="E85" s="172" t="s">
        <v>56</v>
      </c>
      <c r="F85" s="172" t="s">
        <v>57</v>
      </c>
      <c r="G85" s="172" t="s">
        <v>105</v>
      </c>
      <c r="H85" s="172" t="s">
        <v>106</v>
      </c>
      <c r="I85" s="172" t="s">
        <v>107</v>
      </c>
      <c r="J85" s="172" t="s">
        <v>94</v>
      </c>
      <c r="K85" s="173" t="s">
        <v>108</v>
      </c>
      <c r="L85" s="174"/>
      <c r="M85" s="90" t="s">
        <v>19</v>
      </c>
      <c r="N85" s="91" t="s">
        <v>45</v>
      </c>
      <c r="O85" s="91" t="s">
        <v>109</v>
      </c>
      <c r="P85" s="91" t="s">
        <v>110</v>
      </c>
      <c r="Q85" s="91" t="s">
        <v>111</v>
      </c>
      <c r="R85" s="91" t="s">
        <v>112</v>
      </c>
      <c r="S85" s="91" t="s">
        <v>113</v>
      </c>
      <c r="T85" s="92" t="s">
        <v>114</v>
      </c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</row>
    <row r="86" s="2" customFormat="1" ht="22.8" customHeight="1">
      <c r="A86" s="36"/>
      <c r="B86" s="37"/>
      <c r="C86" s="97" t="s">
        <v>115</v>
      </c>
      <c r="D86" s="38"/>
      <c r="E86" s="38"/>
      <c r="F86" s="38"/>
      <c r="G86" s="38"/>
      <c r="H86" s="38"/>
      <c r="I86" s="38"/>
      <c r="J86" s="175">
        <f>BK86</f>
        <v>0</v>
      </c>
      <c r="K86" s="38"/>
      <c r="L86" s="42"/>
      <c r="M86" s="93"/>
      <c r="N86" s="176"/>
      <c r="O86" s="94"/>
      <c r="P86" s="177">
        <f>P87+P100+P110+P114+P118+P131+P150</f>
        <v>0</v>
      </c>
      <c r="Q86" s="94"/>
      <c r="R86" s="177">
        <f>R87+R100+R110+R114+R118+R131+R150</f>
        <v>0</v>
      </c>
      <c r="S86" s="94"/>
      <c r="T86" s="178">
        <f>T87+T100+T110+T114+T118+T131+T150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5" t="s">
        <v>74</v>
      </c>
      <c r="AU86" s="15" t="s">
        <v>95</v>
      </c>
      <c r="BK86" s="179">
        <f>BK87+BK100+BK110+BK114+BK118+BK131+BK150</f>
        <v>0</v>
      </c>
    </row>
    <row r="87" s="11" customFormat="1" ht="25.92" customHeight="1">
      <c r="A87" s="11"/>
      <c r="B87" s="180"/>
      <c r="C87" s="181"/>
      <c r="D87" s="182" t="s">
        <v>74</v>
      </c>
      <c r="E87" s="183" t="s">
        <v>116</v>
      </c>
      <c r="F87" s="183" t="s">
        <v>117</v>
      </c>
      <c r="G87" s="181"/>
      <c r="H87" s="181"/>
      <c r="I87" s="184"/>
      <c r="J87" s="185">
        <f>BK87</f>
        <v>0</v>
      </c>
      <c r="K87" s="181"/>
      <c r="L87" s="186"/>
      <c r="M87" s="187"/>
      <c r="N87" s="188"/>
      <c r="O87" s="188"/>
      <c r="P87" s="189">
        <f>SUM(P88:P99)</f>
        <v>0</v>
      </c>
      <c r="Q87" s="188"/>
      <c r="R87" s="189">
        <f>SUM(R88:R99)</f>
        <v>0</v>
      </c>
      <c r="S87" s="188"/>
      <c r="T87" s="190">
        <f>SUM(T88:T99)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1" t="s">
        <v>83</v>
      </c>
      <c r="AT87" s="192" t="s">
        <v>74</v>
      </c>
      <c r="AU87" s="192" t="s">
        <v>75</v>
      </c>
      <c r="AY87" s="191" t="s">
        <v>118</v>
      </c>
      <c r="BK87" s="193">
        <f>SUM(BK88:BK99)</f>
        <v>0</v>
      </c>
    </row>
    <row r="88" s="2" customFormat="1" ht="16.5" customHeight="1">
      <c r="A88" s="36"/>
      <c r="B88" s="37"/>
      <c r="C88" s="194" t="s">
        <v>83</v>
      </c>
      <c r="D88" s="194" t="s">
        <v>119</v>
      </c>
      <c r="E88" s="195" t="s">
        <v>120</v>
      </c>
      <c r="F88" s="196" t="s">
        <v>121</v>
      </c>
      <c r="G88" s="197" t="s">
        <v>122</v>
      </c>
      <c r="H88" s="198">
        <v>1</v>
      </c>
      <c r="I88" s="199"/>
      <c r="J88" s="200">
        <f>ROUND(I88*H88,2)</f>
        <v>0</v>
      </c>
      <c r="K88" s="196" t="s">
        <v>123</v>
      </c>
      <c r="L88" s="42"/>
      <c r="M88" s="201" t="s">
        <v>19</v>
      </c>
      <c r="N88" s="202" t="s">
        <v>46</v>
      </c>
      <c r="O88" s="82"/>
      <c r="P88" s="203">
        <f>O88*H88</f>
        <v>0</v>
      </c>
      <c r="Q88" s="203">
        <v>0</v>
      </c>
      <c r="R88" s="203">
        <f>Q88*H88</f>
        <v>0</v>
      </c>
      <c r="S88" s="203">
        <v>0</v>
      </c>
      <c r="T88" s="204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05" t="s">
        <v>124</v>
      </c>
      <c r="AT88" s="205" t="s">
        <v>119</v>
      </c>
      <c r="AU88" s="205" t="s">
        <v>83</v>
      </c>
      <c r="AY88" s="15" t="s">
        <v>118</v>
      </c>
      <c r="BE88" s="206">
        <f>IF(N88="základní",J88,0)</f>
        <v>0</v>
      </c>
      <c r="BF88" s="206">
        <f>IF(N88="snížená",J88,0)</f>
        <v>0</v>
      </c>
      <c r="BG88" s="206">
        <f>IF(N88="zákl. přenesená",J88,0)</f>
        <v>0</v>
      </c>
      <c r="BH88" s="206">
        <f>IF(N88="sníž. přenesená",J88,0)</f>
        <v>0</v>
      </c>
      <c r="BI88" s="206">
        <f>IF(N88="nulová",J88,0)</f>
        <v>0</v>
      </c>
      <c r="BJ88" s="15" t="s">
        <v>83</v>
      </c>
      <c r="BK88" s="206">
        <f>ROUND(I88*H88,2)</f>
        <v>0</v>
      </c>
      <c r="BL88" s="15" t="s">
        <v>124</v>
      </c>
      <c r="BM88" s="205" t="s">
        <v>85</v>
      </c>
    </row>
    <row r="89" s="2" customFormat="1">
      <c r="A89" s="36"/>
      <c r="B89" s="37"/>
      <c r="C89" s="38"/>
      <c r="D89" s="207" t="s">
        <v>125</v>
      </c>
      <c r="E89" s="38"/>
      <c r="F89" s="208" t="s">
        <v>121</v>
      </c>
      <c r="G89" s="38"/>
      <c r="H89" s="38"/>
      <c r="I89" s="209"/>
      <c r="J89" s="38"/>
      <c r="K89" s="38"/>
      <c r="L89" s="42"/>
      <c r="M89" s="210"/>
      <c r="N89" s="211"/>
      <c r="O89" s="82"/>
      <c r="P89" s="82"/>
      <c r="Q89" s="82"/>
      <c r="R89" s="82"/>
      <c r="S89" s="82"/>
      <c r="T89" s="83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5" t="s">
        <v>125</v>
      </c>
      <c r="AU89" s="15" t="s">
        <v>83</v>
      </c>
    </row>
    <row r="90" s="2" customFormat="1">
      <c r="A90" s="36"/>
      <c r="B90" s="37"/>
      <c r="C90" s="38"/>
      <c r="D90" s="207" t="s">
        <v>126</v>
      </c>
      <c r="E90" s="38"/>
      <c r="F90" s="212" t="s">
        <v>127</v>
      </c>
      <c r="G90" s="38"/>
      <c r="H90" s="38"/>
      <c r="I90" s="209"/>
      <c r="J90" s="38"/>
      <c r="K90" s="38"/>
      <c r="L90" s="42"/>
      <c r="M90" s="210"/>
      <c r="N90" s="211"/>
      <c r="O90" s="82"/>
      <c r="P90" s="82"/>
      <c r="Q90" s="82"/>
      <c r="R90" s="82"/>
      <c r="S90" s="82"/>
      <c r="T90" s="83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5" t="s">
        <v>126</v>
      </c>
      <c r="AU90" s="15" t="s">
        <v>83</v>
      </c>
    </row>
    <row r="91" s="2" customFormat="1" ht="16.5" customHeight="1">
      <c r="A91" s="36"/>
      <c r="B91" s="37"/>
      <c r="C91" s="194" t="s">
        <v>85</v>
      </c>
      <c r="D91" s="194" t="s">
        <v>119</v>
      </c>
      <c r="E91" s="195" t="s">
        <v>128</v>
      </c>
      <c r="F91" s="196" t="s">
        <v>129</v>
      </c>
      <c r="G91" s="197" t="s">
        <v>122</v>
      </c>
      <c r="H91" s="198">
        <v>1</v>
      </c>
      <c r="I91" s="199"/>
      <c r="J91" s="200">
        <f>ROUND(I91*H91,2)</f>
        <v>0</v>
      </c>
      <c r="K91" s="196" t="s">
        <v>123</v>
      </c>
      <c r="L91" s="42"/>
      <c r="M91" s="201" t="s">
        <v>19</v>
      </c>
      <c r="N91" s="202" t="s">
        <v>46</v>
      </c>
      <c r="O91" s="82"/>
      <c r="P91" s="203">
        <f>O91*H91</f>
        <v>0</v>
      </c>
      <c r="Q91" s="203">
        <v>0</v>
      </c>
      <c r="R91" s="203">
        <f>Q91*H91</f>
        <v>0</v>
      </c>
      <c r="S91" s="203">
        <v>0</v>
      </c>
      <c r="T91" s="204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205" t="s">
        <v>124</v>
      </c>
      <c r="AT91" s="205" t="s">
        <v>119</v>
      </c>
      <c r="AU91" s="205" t="s">
        <v>83</v>
      </c>
      <c r="AY91" s="15" t="s">
        <v>118</v>
      </c>
      <c r="BE91" s="206">
        <f>IF(N91="základní",J91,0)</f>
        <v>0</v>
      </c>
      <c r="BF91" s="206">
        <f>IF(N91="snížená",J91,0)</f>
        <v>0</v>
      </c>
      <c r="BG91" s="206">
        <f>IF(N91="zákl. přenesená",J91,0)</f>
        <v>0</v>
      </c>
      <c r="BH91" s="206">
        <f>IF(N91="sníž. přenesená",J91,0)</f>
        <v>0</v>
      </c>
      <c r="BI91" s="206">
        <f>IF(N91="nulová",J91,0)</f>
        <v>0</v>
      </c>
      <c r="BJ91" s="15" t="s">
        <v>83</v>
      </c>
      <c r="BK91" s="206">
        <f>ROUND(I91*H91,2)</f>
        <v>0</v>
      </c>
      <c r="BL91" s="15" t="s">
        <v>124</v>
      </c>
      <c r="BM91" s="205" t="s">
        <v>124</v>
      </c>
    </row>
    <row r="92" s="2" customFormat="1">
      <c r="A92" s="36"/>
      <c r="B92" s="37"/>
      <c r="C92" s="38"/>
      <c r="D92" s="207" t="s">
        <v>125</v>
      </c>
      <c r="E92" s="38"/>
      <c r="F92" s="208" t="s">
        <v>129</v>
      </c>
      <c r="G92" s="38"/>
      <c r="H92" s="38"/>
      <c r="I92" s="209"/>
      <c r="J92" s="38"/>
      <c r="K92" s="38"/>
      <c r="L92" s="42"/>
      <c r="M92" s="210"/>
      <c r="N92" s="211"/>
      <c r="O92" s="82"/>
      <c r="P92" s="82"/>
      <c r="Q92" s="82"/>
      <c r="R92" s="82"/>
      <c r="S92" s="82"/>
      <c r="T92" s="83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5" t="s">
        <v>125</v>
      </c>
      <c r="AU92" s="15" t="s">
        <v>83</v>
      </c>
    </row>
    <row r="93" s="2" customFormat="1">
      <c r="A93" s="36"/>
      <c r="B93" s="37"/>
      <c r="C93" s="38"/>
      <c r="D93" s="207" t="s">
        <v>126</v>
      </c>
      <c r="E93" s="38"/>
      <c r="F93" s="212" t="s">
        <v>127</v>
      </c>
      <c r="G93" s="38"/>
      <c r="H93" s="38"/>
      <c r="I93" s="209"/>
      <c r="J93" s="38"/>
      <c r="K93" s="38"/>
      <c r="L93" s="42"/>
      <c r="M93" s="210"/>
      <c r="N93" s="211"/>
      <c r="O93" s="82"/>
      <c r="P93" s="82"/>
      <c r="Q93" s="82"/>
      <c r="R93" s="82"/>
      <c r="S93" s="82"/>
      <c r="T93" s="83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5" t="s">
        <v>126</v>
      </c>
      <c r="AU93" s="15" t="s">
        <v>83</v>
      </c>
    </row>
    <row r="94" s="2" customFormat="1" ht="16.5" customHeight="1">
      <c r="A94" s="36"/>
      <c r="B94" s="37"/>
      <c r="C94" s="194" t="s">
        <v>130</v>
      </c>
      <c r="D94" s="194" t="s">
        <v>119</v>
      </c>
      <c r="E94" s="195" t="s">
        <v>131</v>
      </c>
      <c r="F94" s="196" t="s">
        <v>121</v>
      </c>
      <c r="G94" s="197" t="s">
        <v>122</v>
      </c>
      <c r="H94" s="198">
        <v>1</v>
      </c>
      <c r="I94" s="199"/>
      <c r="J94" s="200">
        <f>ROUND(I94*H94,2)</f>
        <v>0</v>
      </c>
      <c r="K94" s="196" t="s">
        <v>123</v>
      </c>
      <c r="L94" s="42"/>
      <c r="M94" s="201" t="s">
        <v>19</v>
      </c>
      <c r="N94" s="202" t="s">
        <v>46</v>
      </c>
      <c r="O94" s="82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5" t="s">
        <v>124</v>
      </c>
      <c r="AT94" s="205" t="s">
        <v>119</v>
      </c>
      <c r="AU94" s="205" t="s">
        <v>83</v>
      </c>
      <c r="AY94" s="15" t="s">
        <v>118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5" t="s">
        <v>83</v>
      </c>
      <c r="BK94" s="206">
        <f>ROUND(I94*H94,2)</f>
        <v>0</v>
      </c>
      <c r="BL94" s="15" t="s">
        <v>124</v>
      </c>
      <c r="BM94" s="205" t="s">
        <v>132</v>
      </c>
    </row>
    <row r="95" s="2" customFormat="1">
      <c r="A95" s="36"/>
      <c r="B95" s="37"/>
      <c r="C95" s="38"/>
      <c r="D95" s="207" t="s">
        <v>125</v>
      </c>
      <c r="E95" s="38"/>
      <c r="F95" s="208" t="s">
        <v>121</v>
      </c>
      <c r="G95" s="38"/>
      <c r="H95" s="38"/>
      <c r="I95" s="209"/>
      <c r="J95" s="38"/>
      <c r="K95" s="38"/>
      <c r="L95" s="42"/>
      <c r="M95" s="210"/>
      <c r="N95" s="211"/>
      <c r="O95" s="82"/>
      <c r="P95" s="82"/>
      <c r="Q95" s="82"/>
      <c r="R95" s="82"/>
      <c r="S95" s="82"/>
      <c r="T95" s="83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5" t="s">
        <v>125</v>
      </c>
      <c r="AU95" s="15" t="s">
        <v>83</v>
      </c>
    </row>
    <row r="96" s="2" customFormat="1">
      <c r="A96" s="36"/>
      <c r="B96" s="37"/>
      <c r="C96" s="38"/>
      <c r="D96" s="207" t="s">
        <v>126</v>
      </c>
      <c r="E96" s="38"/>
      <c r="F96" s="212" t="s">
        <v>133</v>
      </c>
      <c r="G96" s="38"/>
      <c r="H96" s="38"/>
      <c r="I96" s="209"/>
      <c r="J96" s="38"/>
      <c r="K96" s="38"/>
      <c r="L96" s="42"/>
      <c r="M96" s="210"/>
      <c r="N96" s="211"/>
      <c r="O96" s="82"/>
      <c r="P96" s="82"/>
      <c r="Q96" s="82"/>
      <c r="R96" s="82"/>
      <c r="S96" s="82"/>
      <c r="T96" s="83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5" t="s">
        <v>126</v>
      </c>
      <c r="AU96" s="15" t="s">
        <v>83</v>
      </c>
    </row>
    <row r="97" s="2" customFormat="1" ht="16.5" customHeight="1">
      <c r="A97" s="36"/>
      <c r="B97" s="37"/>
      <c r="C97" s="194" t="s">
        <v>124</v>
      </c>
      <c r="D97" s="194" t="s">
        <v>119</v>
      </c>
      <c r="E97" s="195" t="s">
        <v>134</v>
      </c>
      <c r="F97" s="196" t="s">
        <v>135</v>
      </c>
      <c r="G97" s="197" t="s">
        <v>122</v>
      </c>
      <c r="H97" s="198">
        <v>1</v>
      </c>
      <c r="I97" s="199"/>
      <c r="J97" s="200">
        <f>ROUND(I97*H97,2)</f>
        <v>0</v>
      </c>
      <c r="K97" s="196" t="s">
        <v>123</v>
      </c>
      <c r="L97" s="42"/>
      <c r="M97" s="201" t="s">
        <v>19</v>
      </c>
      <c r="N97" s="202" t="s">
        <v>46</v>
      </c>
      <c r="O97" s="82"/>
      <c r="P97" s="203">
        <f>O97*H97</f>
        <v>0</v>
      </c>
      <c r="Q97" s="203">
        <v>0</v>
      </c>
      <c r="R97" s="203">
        <f>Q97*H97</f>
        <v>0</v>
      </c>
      <c r="S97" s="203">
        <v>0</v>
      </c>
      <c r="T97" s="204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05" t="s">
        <v>124</v>
      </c>
      <c r="AT97" s="205" t="s">
        <v>119</v>
      </c>
      <c r="AU97" s="205" t="s">
        <v>83</v>
      </c>
      <c r="AY97" s="15" t="s">
        <v>118</v>
      </c>
      <c r="BE97" s="206">
        <f>IF(N97="základní",J97,0)</f>
        <v>0</v>
      </c>
      <c r="BF97" s="206">
        <f>IF(N97="snížená",J97,0)</f>
        <v>0</v>
      </c>
      <c r="BG97" s="206">
        <f>IF(N97="zákl. přenesená",J97,0)</f>
        <v>0</v>
      </c>
      <c r="BH97" s="206">
        <f>IF(N97="sníž. přenesená",J97,0)</f>
        <v>0</v>
      </c>
      <c r="BI97" s="206">
        <f>IF(N97="nulová",J97,0)</f>
        <v>0</v>
      </c>
      <c r="BJ97" s="15" t="s">
        <v>83</v>
      </c>
      <c r="BK97" s="206">
        <f>ROUND(I97*H97,2)</f>
        <v>0</v>
      </c>
      <c r="BL97" s="15" t="s">
        <v>124</v>
      </c>
      <c r="BM97" s="205" t="s">
        <v>136</v>
      </c>
    </row>
    <row r="98" s="2" customFormat="1">
      <c r="A98" s="36"/>
      <c r="B98" s="37"/>
      <c r="C98" s="38"/>
      <c r="D98" s="207" t="s">
        <v>125</v>
      </c>
      <c r="E98" s="38"/>
      <c r="F98" s="208" t="s">
        <v>135</v>
      </c>
      <c r="G98" s="38"/>
      <c r="H98" s="38"/>
      <c r="I98" s="209"/>
      <c r="J98" s="38"/>
      <c r="K98" s="38"/>
      <c r="L98" s="42"/>
      <c r="M98" s="210"/>
      <c r="N98" s="211"/>
      <c r="O98" s="82"/>
      <c r="P98" s="82"/>
      <c r="Q98" s="82"/>
      <c r="R98" s="82"/>
      <c r="S98" s="82"/>
      <c r="T98" s="83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5" t="s">
        <v>125</v>
      </c>
      <c r="AU98" s="15" t="s">
        <v>83</v>
      </c>
    </row>
    <row r="99" s="2" customFormat="1">
      <c r="A99" s="36"/>
      <c r="B99" s="37"/>
      <c r="C99" s="38"/>
      <c r="D99" s="207" t="s">
        <v>126</v>
      </c>
      <c r="E99" s="38"/>
      <c r="F99" s="212" t="s">
        <v>137</v>
      </c>
      <c r="G99" s="38"/>
      <c r="H99" s="38"/>
      <c r="I99" s="209"/>
      <c r="J99" s="38"/>
      <c r="K99" s="38"/>
      <c r="L99" s="42"/>
      <c r="M99" s="210"/>
      <c r="N99" s="211"/>
      <c r="O99" s="82"/>
      <c r="P99" s="82"/>
      <c r="Q99" s="82"/>
      <c r="R99" s="82"/>
      <c r="S99" s="82"/>
      <c r="T99" s="83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5" t="s">
        <v>126</v>
      </c>
      <c r="AU99" s="15" t="s">
        <v>83</v>
      </c>
    </row>
    <row r="100" s="11" customFormat="1" ht="25.92" customHeight="1">
      <c r="A100" s="11"/>
      <c r="B100" s="180"/>
      <c r="C100" s="181"/>
      <c r="D100" s="182" t="s">
        <v>74</v>
      </c>
      <c r="E100" s="183" t="s">
        <v>138</v>
      </c>
      <c r="F100" s="183" t="s">
        <v>139</v>
      </c>
      <c r="G100" s="181"/>
      <c r="H100" s="181"/>
      <c r="I100" s="184"/>
      <c r="J100" s="185">
        <f>BK100</f>
        <v>0</v>
      </c>
      <c r="K100" s="181"/>
      <c r="L100" s="186"/>
      <c r="M100" s="187"/>
      <c r="N100" s="188"/>
      <c r="O100" s="188"/>
      <c r="P100" s="189">
        <f>SUM(P101:P109)</f>
        <v>0</v>
      </c>
      <c r="Q100" s="188"/>
      <c r="R100" s="189">
        <f>SUM(R101:R109)</f>
        <v>0</v>
      </c>
      <c r="S100" s="188"/>
      <c r="T100" s="190">
        <f>SUM(T101:T109)</f>
        <v>0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R100" s="191" t="s">
        <v>83</v>
      </c>
      <c r="AT100" s="192" t="s">
        <v>74</v>
      </c>
      <c r="AU100" s="192" t="s">
        <v>75</v>
      </c>
      <c r="AY100" s="191" t="s">
        <v>118</v>
      </c>
      <c r="BK100" s="193">
        <f>SUM(BK101:BK109)</f>
        <v>0</v>
      </c>
    </row>
    <row r="101" s="2" customFormat="1" ht="16.5" customHeight="1">
      <c r="A101" s="36"/>
      <c r="B101" s="37"/>
      <c r="C101" s="194" t="s">
        <v>140</v>
      </c>
      <c r="D101" s="194" t="s">
        <v>119</v>
      </c>
      <c r="E101" s="195" t="s">
        <v>141</v>
      </c>
      <c r="F101" s="196" t="s">
        <v>142</v>
      </c>
      <c r="G101" s="197" t="s">
        <v>122</v>
      </c>
      <c r="H101" s="198">
        <v>1</v>
      </c>
      <c r="I101" s="199"/>
      <c r="J101" s="200">
        <f>ROUND(I101*H101,2)</f>
        <v>0</v>
      </c>
      <c r="K101" s="196" t="s">
        <v>123</v>
      </c>
      <c r="L101" s="42"/>
      <c r="M101" s="201" t="s">
        <v>19</v>
      </c>
      <c r="N101" s="202" t="s">
        <v>46</v>
      </c>
      <c r="O101" s="82"/>
      <c r="P101" s="203">
        <f>O101*H101</f>
        <v>0</v>
      </c>
      <c r="Q101" s="203">
        <v>0</v>
      </c>
      <c r="R101" s="203">
        <f>Q101*H101</f>
        <v>0</v>
      </c>
      <c r="S101" s="203">
        <v>0</v>
      </c>
      <c r="T101" s="204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05" t="s">
        <v>124</v>
      </c>
      <c r="AT101" s="205" t="s">
        <v>119</v>
      </c>
      <c r="AU101" s="205" t="s">
        <v>83</v>
      </c>
      <c r="AY101" s="15" t="s">
        <v>118</v>
      </c>
      <c r="BE101" s="206">
        <f>IF(N101="základní",J101,0)</f>
        <v>0</v>
      </c>
      <c r="BF101" s="206">
        <f>IF(N101="snížená",J101,0)</f>
        <v>0</v>
      </c>
      <c r="BG101" s="206">
        <f>IF(N101="zákl. přenesená",J101,0)</f>
        <v>0</v>
      </c>
      <c r="BH101" s="206">
        <f>IF(N101="sníž. přenesená",J101,0)</f>
        <v>0</v>
      </c>
      <c r="BI101" s="206">
        <f>IF(N101="nulová",J101,0)</f>
        <v>0</v>
      </c>
      <c r="BJ101" s="15" t="s">
        <v>83</v>
      </c>
      <c r="BK101" s="206">
        <f>ROUND(I101*H101,2)</f>
        <v>0</v>
      </c>
      <c r="BL101" s="15" t="s">
        <v>124</v>
      </c>
      <c r="BM101" s="205" t="s">
        <v>143</v>
      </c>
    </row>
    <row r="102" s="2" customFormat="1">
      <c r="A102" s="36"/>
      <c r="B102" s="37"/>
      <c r="C102" s="38"/>
      <c r="D102" s="207" t="s">
        <v>125</v>
      </c>
      <c r="E102" s="38"/>
      <c r="F102" s="208" t="s">
        <v>142</v>
      </c>
      <c r="G102" s="38"/>
      <c r="H102" s="38"/>
      <c r="I102" s="209"/>
      <c r="J102" s="38"/>
      <c r="K102" s="38"/>
      <c r="L102" s="42"/>
      <c r="M102" s="210"/>
      <c r="N102" s="211"/>
      <c r="O102" s="82"/>
      <c r="P102" s="82"/>
      <c r="Q102" s="82"/>
      <c r="R102" s="82"/>
      <c r="S102" s="82"/>
      <c r="T102" s="8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5" t="s">
        <v>125</v>
      </c>
      <c r="AU102" s="15" t="s">
        <v>83</v>
      </c>
    </row>
    <row r="103" s="2" customFormat="1">
      <c r="A103" s="36"/>
      <c r="B103" s="37"/>
      <c r="C103" s="38"/>
      <c r="D103" s="207" t="s">
        <v>126</v>
      </c>
      <c r="E103" s="38"/>
      <c r="F103" s="212" t="s">
        <v>144</v>
      </c>
      <c r="G103" s="38"/>
      <c r="H103" s="38"/>
      <c r="I103" s="209"/>
      <c r="J103" s="38"/>
      <c r="K103" s="38"/>
      <c r="L103" s="42"/>
      <c r="M103" s="210"/>
      <c r="N103" s="211"/>
      <c r="O103" s="82"/>
      <c r="P103" s="82"/>
      <c r="Q103" s="82"/>
      <c r="R103" s="82"/>
      <c r="S103" s="82"/>
      <c r="T103" s="83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5" t="s">
        <v>126</v>
      </c>
      <c r="AU103" s="15" t="s">
        <v>83</v>
      </c>
    </row>
    <row r="104" s="2" customFormat="1" ht="16.5" customHeight="1">
      <c r="A104" s="36"/>
      <c r="B104" s="37"/>
      <c r="C104" s="194" t="s">
        <v>132</v>
      </c>
      <c r="D104" s="194" t="s">
        <v>119</v>
      </c>
      <c r="E104" s="195" t="s">
        <v>145</v>
      </c>
      <c r="F104" s="196" t="s">
        <v>129</v>
      </c>
      <c r="G104" s="197" t="s">
        <v>122</v>
      </c>
      <c r="H104" s="198">
        <v>1</v>
      </c>
      <c r="I104" s="199"/>
      <c r="J104" s="200">
        <f>ROUND(I104*H104,2)</f>
        <v>0</v>
      </c>
      <c r="K104" s="196" t="s">
        <v>123</v>
      </c>
      <c r="L104" s="42"/>
      <c r="M104" s="201" t="s">
        <v>19</v>
      </c>
      <c r="N104" s="202" t="s">
        <v>46</v>
      </c>
      <c r="O104" s="82"/>
      <c r="P104" s="203">
        <f>O104*H104</f>
        <v>0</v>
      </c>
      <c r="Q104" s="203">
        <v>0</v>
      </c>
      <c r="R104" s="203">
        <f>Q104*H104</f>
        <v>0</v>
      </c>
      <c r="S104" s="203">
        <v>0</v>
      </c>
      <c r="T104" s="204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05" t="s">
        <v>124</v>
      </c>
      <c r="AT104" s="205" t="s">
        <v>119</v>
      </c>
      <c r="AU104" s="205" t="s">
        <v>83</v>
      </c>
      <c r="AY104" s="15" t="s">
        <v>118</v>
      </c>
      <c r="BE104" s="206">
        <f>IF(N104="základní",J104,0)</f>
        <v>0</v>
      </c>
      <c r="BF104" s="206">
        <f>IF(N104="snížená",J104,0)</f>
        <v>0</v>
      </c>
      <c r="BG104" s="206">
        <f>IF(N104="zákl. přenesená",J104,0)</f>
        <v>0</v>
      </c>
      <c r="BH104" s="206">
        <f>IF(N104="sníž. přenesená",J104,0)</f>
        <v>0</v>
      </c>
      <c r="BI104" s="206">
        <f>IF(N104="nulová",J104,0)</f>
        <v>0</v>
      </c>
      <c r="BJ104" s="15" t="s">
        <v>83</v>
      </c>
      <c r="BK104" s="206">
        <f>ROUND(I104*H104,2)</f>
        <v>0</v>
      </c>
      <c r="BL104" s="15" t="s">
        <v>124</v>
      </c>
      <c r="BM104" s="205" t="s">
        <v>8</v>
      </c>
    </row>
    <row r="105" s="2" customFormat="1">
      <c r="A105" s="36"/>
      <c r="B105" s="37"/>
      <c r="C105" s="38"/>
      <c r="D105" s="207" t="s">
        <v>125</v>
      </c>
      <c r="E105" s="38"/>
      <c r="F105" s="208" t="s">
        <v>129</v>
      </c>
      <c r="G105" s="38"/>
      <c r="H105" s="38"/>
      <c r="I105" s="209"/>
      <c r="J105" s="38"/>
      <c r="K105" s="38"/>
      <c r="L105" s="42"/>
      <c r="M105" s="210"/>
      <c r="N105" s="211"/>
      <c r="O105" s="82"/>
      <c r="P105" s="82"/>
      <c r="Q105" s="82"/>
      <c r="R105" s="82"/>
      <c r="S105" s="82"/>
      <c r="T105" s="83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5" t="s">
        <v>125</v>
      </c>
      <c r="AU105" s="15" t="s">
        <v>83</v>
      </c>
    </row>
    <row r="106" s="2" customFormat="1">
      <c r="A106" s="36"/>
      <c r="B106" s="37"/>
      <c r="C106" s="38"/>
      <c r="D106" s="207" t="s">
        <v>126</v>
      </c>
      <c r="E106" s="38"/>
      <c r="F106" s="212" t="s">
        <v>146</v>
      </c>
      <c r="G106" s="38"/>
      <c r="H106" s="38"/>
      <c r="I106" s="209"/>
      <c r="J106" s="38"/>
      <c r="K106" s="38"/>
      <c r="L106" s="42"/>
      <c r="M106" s="210"/>
      <c r="N106" s="211"/>
      <c r="O106" s="82"/>
      <c r="P106" s="82"/>
      <c r="Q106" s="82"/>
      <c r="R106" s="82"/>
      <c r="S106" s="82"/>
      <c r="T106" s="83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5" t="s">
        <v>126</v>
      </c>
      <c r="AU106" s="15" t="s">
        <v>83</v>
      </c>
    </row>
    <row r="107" s="2" customFormat="1" ht="24.15" customHeight="1">
      <c r="A107" s="36"/>
      <c r="B107" s="37"/>
      <c r="C107" s="194" t="s">
        <v>147</v>
      </c>
      <c r="D107" s="194" t="s">
        <v>119</v>
      </c>
      <c r="E107" s="195" t="s">
        <v>148</v>
      </c>
      <c r="F107" s="196" t="s">
        <v>149</v>
      </c>
      <c r="G107" s="197" t="s">
        <v>122</v>
      </c>
      <c r="H107" s="198">
        <v>1</v>
      </c>
      <c r="I107" s="199"/>
      <c r="J107" s="200">
        <f>ROUND(I107*H107,2)</f>
        <v>0</v>
      </c>
      <c r="K107" s="196" t="s">
        <v>123</v>
      </c>
      <c r="L107" s="42"/>
      <c r="M107" s="201" t="s">
        <v>19</v>
      </c>
      <c r="N107" s="202" t="s">
        <v>46</v>
      </c>
      <c r="O107" s="82"/>
      <c r="P107" s="203">
        <f>O107*H107</f>
        <v>0</v>
      </c>
      <c r="Q107" s="203">
        <v>0</v>
      </c>
      <c r="R107" s="203">
        <f>Q107*H107</f>
        <v>0</v>
      </c>
      <c r="S107" s="203">
        <v>0</v>
      </c>
      <c r="T107" s="204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05" t="s">
        <v>124</v>
      </c>
      <c r="AT107" s="205" t="s">
        <v>119</v>
      </c>
      <c r="AU107" s="205" t="s">
        <v>83</v>
      </c>
      <c r="AY107" s="15" t="s">
        <v>118</v>
      </c>
      <c r="BE107" s="206">
        <f>IF(N107="základní",J107,0)</f>
        <v>0</v>
      </c>
      <c r="BF107" s="206">
        <f>IF(N107="snížená",J107,0)</f>
        <v>0</v>
      </c>
      <c r="BG107" s="206">
        <f>IF(N107="zákl. přenesená",J107,0)</f>
        <v>0</v>
      </c>
      <c r="BH107" s="206">
        <f>IF(N107="sníž. přenesená",J107,0)</f>
        <v>0</v>
      </c>
      <c r="BI107" s="206">
        <f>IF(N107="nulová",J107,0)</f>
        <v>0</v>
      </c>
      <c r="BJ107" s="15" t="s">
        <v>83</v>
      </c>
      <c r="BK107" s="206">
        <f>ROUND(I107*H107,2)</f>
        <v>0</v>
      </c>
      <c r="BL107" s="15" t="s">
        <v>124</v>
      </c>
      <c r="BM107" s="205" t="s">
        <v>150</v>
      </c>
    </row>
    <row r="108" s="2" customFormat="1">
      <c r="A108" s="36"/>
      <c r="B108" s="37"/>
      <c r="C108" s="38"/>
      <c r="D108" s="207" t="s">
        <v>125</v>
      </c>
      <c r="E108" s="38"/>
      <c r="F108" s="208" t="s">
        <v>149</v>
      </c>
      <c r="G108" s="38"/>
      <c r="H108" s="38"/>
      <c r="I108" s="209"/>
      <c r="J108" s="38"/>
      <c r="K108" s="38"/>
      <c r="L108" s="42"/>
      <c r="M108" s="210"/>
      <c r="N108" s="211"/>
      <c r="O108" s="82"/>
      <c r="P108" s="82"/>
      <c r="Q108" s="82"/>
      <c r="R108" s="82"/>
      <c r="S108" s="82"/>
      <c r="T108" s="8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5" t="s">
        <v>125</v>
      </c>
      <c r="AU108" s="15" t="s">
        <v>83</v>
      </c>
    </row>
    <row r="109" s="2" customFormat="1">
      <c r="A109" s="36"/>
      <c r="B109" s="37"/>
      <c r="C109" s="38"/>
      <c r="D109" s="207" t="s">
        <v>126</v>
      </c>
      <c r="E109" s="38"/>
      <c r="F109" s="212" t="s">
        <v>151</v>
      </c>
      <c r="G109" s="38"/>
      <c r="H109" s="38"/>
      <c r="I109" s="209"/>
      <c r="J109" s="38"/>
      <c r="K109" s="38"/>
      <c r="L109" s="42"/>
      <c r="M109" s="210"/>
      <c r="N109" s="211"/>
      <c r="O109" s="82"/>
      <c r="P109" s="82"/>
      <c r="Q109" s="82"/>
      <c r="R109" s="82"/>
      <c r="S109" s="82"/>
      <c r="T109" s="83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5" t="s">
        <v>126</v>
      </c>
      <c r="AU109" s="15" t="s">
        <v>83</v>
      </c>
    </row>
    <row r="110" s="11" customFormat="1" ht="25.92" customHeight="1">
      <c r="A110" s="11"/>
      <c r="B110" s="180"/>
      <c r="C110" s="181"/>
      <c r="D110" s="182" t="s">
        <v>74</v>
      </c>
      <c r="E110" s="183" t="s">
        <v>152</v>
      </c>
      <c r="F110" s="183" t="s">
        <v>153</v>
      </c>
      <c r="G110" s="181"/>
      <c r="H110" s="181"/>
      <c r="I110" s="184"/>
      <c r="J110" s="185">
        <f>BK110</f>
        <v>0</v>
      </c>
      <c r="K110" s="181"/>
      <c r="L110" s="186"/>
      <c r="M110" s="187"/>
      <c r="N110" s="188"/>
      <c r="O110" s="188"/>
      <c r="P110" s="189">
        <f>SUM(P111:P113)</f>
        <v>0</v>
      </c>
      <c r="Q110" s="188"/>
      <c r="R110" s="189">
        <f>SUM(R111:R113)</f>
        <v>0</v>
      </c>
      <c r="S110" s="188"/>
      <c r="T110" s="190">
        <f>SUM(T111:T113)</f>
        <v>0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R110" s="191" t="s">
        <v>83</v>
      </c>
      <c r="AT110" s="192" t="s">
        <v>74</v>
      </c>
      <c r="AU110" s="192" t="s">
        <v>75</v>
      </c>
      <c r="AY110" s="191" t="s">
        <v>118</v>
      </c>
      <c r="BK110" s="193">
        <f>SUM(BK111:BK113)</f>
        <v>0</v>
      </c>
    </row>
    <row r="111" s="2" customFormat="1" ht="16.5" customHeight="1">
      <c r="A111" s="36"/>
      <c r="B111" s="37"/>
      <c r="C111" s="194" t="s">
        <v>136</v>
      </c>
      <c r="D111" s="194" t="s">
        <v>119</v>
      </c>
      <c r="E111" s="195" t="s">
        <v>154</v>
      </c>
      <c r="F111" s="196" t="s">
        <v>155</v>
      </c>
      <c r="G111" s="197" t="s">
        <v>122</v>
      </c>
      <c r="H111" s="198">
        <v>1</v>
      </c>
      <c r="I111" s="199"/>
      <c r="J111" s="200">
        <f>ROUND(I111*H111,2)</f>
        <v>0</v>
      </c>
      <c r="K111" s="196" t="s">
        <v>123</v>
      </c>
      <c r="L111" s="42"/>
      <c r="M111" s="201" t="s">
        <v>19</v>
      </c>
      <c r="N111" s="202" t="s">
        <v>46</v>
      </c>
      <c r="O111" s="82"/>
      <c r="P111" s="203">
        <f>O111*H111</f>
        <v>0</v>
      </c>
      <c r="Q111" s="203">
        <v>0</v>
      </c>
      <c r="R111" s="203">
        <f>Q111*H111</f>
        <v>0</v>
      </c>
      <c r="S111" s="203">
        <v>0</v>
      </c>
      <c r="T111" s="204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5" t="s">
        <v>124</v>
      </c>
      <c r="AT111" s="205" t="s">
        <v>119</v>
      </c>
      <c r="AU111" s="205" t="s">
        <v>83</v>
      </c>
      <c r="AY111" s="15" t="s">
        <v>118</v>
      </c>
      <c r="BE111" s="206">
        <f>IF(N111="základní",J111,0)</f>
        <v>0</v>
      </c>
      <c r="BF111" s="206">
        <f>IF(N111="snížená",J111,0)</f>
        <v>0</v>
      </c>
      <c r="BG111" s="206">
        <f>IF(N111="zákl. přenesená",J111,0)</f>
        <v>0</v>
      </c>
      <c r="BH111" s="206">
        <f>IF(N111="sníž. přenesená",J111,0)</f>
        <v>0</v>
      </c>
      <c r="BI111" s="206">
        <f>IF(N111="nulová",J111,0)</f>
        <v>0</v>
      </c>
      <c r="BJ111" s="15" t="s">
        <v>83</v>
      </c>
      <c r="BK111" s="206">
        <f>ROUND(I111*H111,2)</f>
        <v>0</v>
      </c>
      <c r="BL111" s="15" t="s">
        <v>124</v>
      </c>
      <c r="BM111" s="205" t="s">
        <v>156</v>
      </c>
    </row>
    <row r="112" s="2" customFormat="1">
      <c r="A112" s="36"/>
      <c r="B112" s="37"/>
      <c r="C112" s="38"/>
      <c r="D112" s="207" t="s">
        <v>125</v>
      </c>
      <c r="E112" s="38"/>
      <c r="F112" s="208" t="s">
        <v>155</v>
      </c>
      <c r="G112" s="38"/>
      <c r="H112" s="38"/>
      <c r="I112" s="209"/>
      <c r="J112" s="38"/>
      <c r="K112" s="38"/>
      <c r="L112" s="42"/>
      <c r="M112" s="210"/>
      <c r="N112" s="211"/>
      <c r="O112" s="82"/>
      <c r="P112" s="82"/>
      <c r="Q112" s="82"/>
      <c r="R112" s="82"/>
      <c r="S112" s="82"/>
      <c r="T112" s="83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5" t="s">
        <v>125</v>
      </c>
      <c r="AU112" s="15" t="s">
        <v>83</v>
      </c>
    </row>
    <row r="113" s="2" customFormat="1">
      <c r="A113" s="36"/>
      <c r="B113" s="37"/>
      <c r="C113" s="38"/>
      <c r="D113" s="207" t="s">
        <v>126</v>
      </c>
      <c r="E113" s="38"/>
      <c r="F113" s="212" t="s">
        <v>157</v>
      </c>
      <c r="G113" s="38"/>
      <c r="H113" s="38"/>
      <c r="I113" s="209"/>
      <c r="J113" s="38"/>
      <c r="K113" s="38"/>
      <c r="L113" s="42"/>
      <c r="M113" s="210"/>
      <c r="N113" s="211"/>
      <c r="O113" s="82"/>
      <c r="P113" s="82"/>
      <c r="Q113" s="82"/>
      <c r="R113" s="82"/>
      <c r="S113" s="82"/>
      <c r="T113" s="83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5" t="s">
        <v>126</v>
      </c>
      <c r="AU113" s="15" t="s">
        <v>83</v>
      </c>
    </row>
    <row r="114" s="11" customFormat="1" ht="25.92" customHeight="1">
      <c r="A114" s="11"/>
      <c r="B114" s="180"/>
      <c r="C114" s="181"/>
      <c r="D114" s="182" t="s">
        <v>74</v>
      </c>
      <c r="E114" s="183" t="s">
        <v>158</v>
      </c>
      <c r="F114" s="183" t="s">
        <v>159</v>
      </c>
      <c r="G114" s="181"/>
      <c r="H114" s="181"/>
      <c r="I114" s="184"/>
      <c r="J114" s="185">
        <f>BK114</f>
        <v>0</v>
      </c>
      <c r="K114" s="181"/>
      <c r="L114" s="186"/>
      <c r="M114" s="187"/>
      <c r="N114" s="188"/>
      <c r="O114" s="188"/>
      <c r="P114" s="189">
        <f>SUM(P115:P117)</f>
        <v>0</v>
      </c>
      <c r="Q114" s="188"/>
      <c r="R114" s="189">
        <f>SUM(R115:R117)</f>
        <v>0</v>
      </c>
      <c r="S114" s="188"/>
      <c r="T114" s="190">
        <f>SUM(T115:T117)</f>
        <v>0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R114" s="191" t="s">
        <v>83</v>
      </c>
      <c r="AT114" s="192" t="s">
        <v>74</v>
      </c>
      <c r="AU114" s="192" t="s">
        <v>75</v>
      </c>
      <c r="AY114" s="191" t="s">
        <v>118</v>
      </c>
      <c r="BK114" s="193">
        <f>SUM(BK115:BK117)</f>
        <v>0</v>
      </c>
    </row>
    <row r="115" s="2" customFormat="1" ht="16.5" customHeight="1">
      <c r="A115" s="36"/>
      <c r="B115" s="37"/>
      <c r="C115" s="194" t="s">
        <v>160</v>
      </c>
      <c r="D115" s="194" t="s">
        <v>119</v>
      </c>
      <c r="E115" s="195" t="s">
        <v>161</v>
      </c>
      <c r="F115" s="196" t="s">
        <v>162</v>
      </c>
      <c r="G115" s="197" t="s">
        <v>122</v>
      </c>
      <c r="H115" s="198">
        <v>1</v>
      </c>
      <c r="I115" s="199"/>
      <c r="J115" s="200">
        <f>ROUND(I115*H115,2)</f>
        <v>0</v>
      </c>
      <c r="K115" s="196" t="s">
        <v>123</v>
      </c>
      <c r="L115" s="42"/>
      <c r="M115" s="201" t="s">
        <v>19</v>
      </c>
      <c r="N115" s="202" t="s">
        <v>46</v>
      </c>
      <c r="O115" s="82"/>
      <c r="P115" s="203">
        <f>O115*H115</f>
        <v>0</v>
      </c>
      <c r="Q115" s="203">
        <v>0</v>
      </c>
      <c r="R115" s="203">
        <f>Q115*H115</f>
        <v>0</v>
      </c>
      <c r="S115" s="203">
        <v>0</v>
      </c>
      <c r="T115" s="204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5" t="s">
        <v>124</v>
      </c>
      <c r="AT115" s="205" t="s">
        <v>119</v>
      </c>
      <c r="AU115" s="205" t="s">
        <v>83</v>
      </c>
      <c r="AY115" s="15" t="s">
        <v>118</v>
      </c>
      <c r="BE115" s="206">
        <f>IF(N115="základní",J115,0)</f>
        <v>0</v>
      </c>
      <c r="BF115" s="206">
        <f>IF(N115="snížená",J115,0)</f>
        <v>0</v>
      </c>
      <c r="BG115" s="206">
        <f>IF(N115="zákl. přenesená",J115,0)</f>
        <v>0</v>
      </c>
      <c r="BH115" s="206">
        <f>IF(N115="sníž. přenesená",J115,0)</f>
        <v>0</v>
      </c>
      <c r="BI115" s="206">
        <f>IF(N115="nulová",J115,0)</f>
        <v>0</v>
      </c>
      <c r="BJ115" s="15" t="s">
        <v>83</v>
      </c>
      <c r="BK115" s="206">
        <f>ROUND(I115*H115,2)</f>
        <v>0</v>
      </c>
      <c r="BL115" s="15" t="s">
        <v>124</v>
      </c>
      <c r="BM115" s="205" t="s">
        <v>163</v>
      </c>
    </row>
    <row r="116" s="2" customFormat="1">
      <c r="A116" s="36"/>
      <c r="B116" s="37"/>
      <c r="C116" s="38"/>
      <c r="D116" s="207" t="s">
        <v>125</v>
      </c>
      <c r="E116" s="38"/>
      <c r="F116" s="208" t="s">
        <v>162</v>
      </c>
      <c r="G116" s="38"/>
      <c r="H116" s="38"/>
      <c r="I116" s="209"/>
      <c r="J116" s="38"/>
      <c r="K116" s="38"/>
      <c r="L116" s="42"/>
      <c r="M116" s="210"/>
      <c r="N116" s="211"/>
      <c r="O116" s="82"/>
      <c r="P116" s="82"/>
      <c r="Q116" s="82"/>
      <c r="R116" s="82"/>
      <c r="S116" s="82"/>
      <c r="T116" s="83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5" t="s">
        <v>125</v>
      </c>
      <c r="AU116" s="15" t="s">
        <v>83</v>
      </c>
    </row>
    <row r="117" s="2" customFormat="1">
      <c r="A117" s="36"/>
      <c r="B117" s="37"/>
      <c r="C117" s="38"/>
      <c r="D117" s="207" t="s">
        <v>126</v>
      </c>
      <c r="E117" s="38"/>
      <c r="F117" s="212" t="s">
        <v>164</v>
      </c>
      <c r="G117" s="38"/>
      <c r="H117" s="38"/>
      <c r="I117" s="209"/>
      <c r="J117" s="38"/>
      <c r="K117" s="38"/>
      <c r="L117" s="42"/>
      <c r="M117" s="210"/>
      <c r="N117" s="211"/>
      <c r="O117" s="82"/>
      <c r="P117" s="82"/>
      <c r="Q117" s="82"/>
      <c r="R117" s="82"/>
      <c r="S117" s="82"/>
      <c r="T117" s="83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5" t="s">
        <v>126</v>
      </c>
      <c r="AU117" s="15" t="s">
        <v>83</v>
      </c>
    </row>
    <row r="118" s="11" customFormat="1" ht="25.92" customHeight="1">
      <c r="A118" s="11"/>
      <c r="B118" s="180"/>
      <c r="C118" s="181"/>
      <c r="D118" s="182" t="s">
        <v>74</v>
      </c>
      <c r="E118" s="183" t="s">
        <v>165</v>
      </c>
      <c r="F118" s="183" t="s">
        <v>166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SUM(P119:P130)</f>
        <v>0</v>
      </c>
      <c r="Q118" s="188"/>
      <c r="R118" s="189">
        <f>SUM(R119:R130)</f>
        <v>0</v>
      </c>
      <c r="S118" s="188"/>
      <c r="T118" s="190">
        <f>SUM(T119:T130)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1" t="s">
        <v>83</v>
      </c>
      <c r="AT118" s="192" t="s">
        <v>74</v>
      </c>
      <c r="AU118" s="192" t="s">
        <v>75</v>
      </c>
      <c r="AY118" s="191" t="s">
        <v>118</v>
      </c>
      <c r="BK118" s="193">
        <f>SUM(BK119:BK130)</f>
        <v>0</v>
      </c>
    </row>
    <row r="119" s="2" customFormat="1" ht="24.15" customHeight="1">
      <c r="A119" s="36"/>
      <c r="B119" s="37"/>
      <c r="C119" s="194" t="s">
        <v>143</v>
      </c>
      <c r="D119" s="194" t="s">
        <v>119</v>
      </c>
      <c r="E119" s="195" t="s">
        <v>167</v>
      </c>
      <c r="F119" s="196" t="s">
        <v>168</v>
      </c>
      <c r="G119" s="197" t="s">
        <v>122</v>
      </c>
      <c r="H119" s="198">
        <v>3</v>
      </c>
      <c r="I119" s="199"/>
      <c r="J119" s="200">
        <f>ROUND(I119*H119,2)</f>
        <v>0</v>
      </c>
      <c r="K119" s="196" t="s">
        <v>123</v>
      </c>
      <c r="L119" s="42"/>
      <c r="M119" s="201" t="s">
        <v>19</v>
      </c>
      <c r="N119" s="202" t="s">
        <v>46</v>
      </c>
      <c r="O119" s="82"/>
      <c r="P119" s="203">
        <f>O119*H119</f>
        <v>0</v>
      </c>
      <c r="Q119" s="203">
        <v>0</v>
      </c>
      <c r="R119" s="203">
        <f>Q119*H119</f>
        <v>0</v>
      </c>
      <c r="S119" s="203">
        <v>0</v>
      </c>
      <c r="T119" s="204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5" t="s">
        <v>124</v>
      </c>
      <c r="AT119" s="205" t="s">
        <v>119</v>
      </c>
      <c r="AU119" s="205" t="s">
        <v>83</v>
      </c>
      <c r="AY119" s="15" t="s">
        <v>118</v>
      </c>
      <c r="BE119" s="206">
        <f>IF(N119="základní",J119,0)</f>
        <v>0</v>
      </c>
      <c r="BF119" s="206">
        <f>IF(N119="snížená",J119,0)</f>
        <v>0</v>
      </c>
      <c r="BG119" s="206">
        <f>IF(N119="zákl. přenesená",J119,0)</f>
        <v>0</v>
      </c>
      <c r="BH119" s="206">
        <f>IF(N119="sníž. přenesená",J119,0)</f>
        <v>0</v>
      </c>
      <c r="BI119" s="206">
        <f>IF(N119="nulová",J119,0)</f>
        <v>0</v>
      </c>
      <c r="BJ119" s="15" t="s">
        <v>83</v>
      </c>
      <c r="BK119" s="206">
        <f>ROUND(I119*H119,2)</f>
        <v>0</v>
      </c>
      <c r="BL119" s="15" t="s">
        <v>124</v>
      </c>
      <c r="BM119" s="205" t="s">
        <v>169</v>
      </c>
    </row>
    <row r="120" s="2" customFormat="1">
      <c r="A120" s="36"/>
      <c r="B120" s="37"/>
      <c r="C120" s="38"/>
      <c r="D120" s="207" t="s">
        <v>125</v>
      </c>
      <c r="E120" s="38"/>
      <c r="F120" s="208" t="s">
        <v>168</v>
      </c>
      <c r="G120" s="38"/>
      <c r="H120" s="38"/>
      <c r="I120" s="209"/>
      <c r="J120" s="38"/>
      <c r="K120" s="38"/>
      <c r="L120" s="42"/>
      <c r="M120" s="210"/>
      <c r="N120" s="211"/>
      <c r="O120" s="82"/>
      <c r="P120" s="82"/>
      <c r="Q120" s="82"/>
      <c r="R120" s="82"/>
      <c r="S120" s="82"/>
      <c r="T120" s="83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125</v>
      </c>
      <c r="AU120" s="15" t="s">
        <v>83</v>
      </c>
    </row>
    <row r="121" s="2" customFormat="1">
      <c r="A121" s="36"/>
      <c r="B121" s="37"/>
      <c r="C121" s="38"/>
      <c r="D121" s="207" t="s">
        <v>126</v>
      </c>
      <c r="E121" s="38"/>
      <c r="F121" s="212" t="s">
        <v>170</v>
      </c>
      <c r="G121" s="38"/>
      <c r="H121" s="38"/>
      <c r="I121" s="209"/>
      <c r="J121" s="38"/>
      <c r="K121" s="38"/>
      <c r="L121" s="42"/>
      <c r="M121" s="210"/>
      <c r="N121" s="211"/>
      <c r="O121" s="82"/>
      <c r="P121" s="82"/>
      <c r="Q121" s="82"/>
      <c r="R121" s="82"/>
      <c r="S121" s="82"/>
      <c r="T121" s="83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126</v>
      </c>
      <c r="AU121" s="15" t="s">
        <v>83</v>
      </c>
    </row>
    <row r="122" s="2" customFormat="1" ht="33" customHeight="1">
      <c r="A122" s="36"/>
      <c r="B122" s="37"/>
      <c r="C122" s="194" t="s">
        <v>171</v>
      </c>
      <c r="D122" s="194" t="s">
        <v>119</v>
      </c>
      <c r="E122" s="195" t="s">
        <v>172</v>
      </c>
      <c r="F122" s="196" t="s">
        <v>173</v>
      </c>
      <c r="G122" s="197" t="s">
        <v>122</v>
      </c>
      <c r="H122" s="198">
        <v>3</v>
      </c>
      <c r="I122" s="199"/>
      <c r="J122" s="200">
        <f>ROUND(I122*H122,2)</f>
        <v>0</v>
      </c>
      <c r="K122" s="196" t="s">
        <v>123</v>
      </c>
      <c r="L122" s="42"/>
      <c r="M122" s="201" t="s">
        <v>19</v>
      </c>
      <c r="N122" s="202" t="s">
        <v>46</v>
      </c>
      <c r="O122" s="82"/>
      <c r="P122" s="203">
        <f>O122*H122</f>
        <v>0</v>
      </c>
      <c r="Q122" s="203">
        <v>0</v>
      </c>
      <c r="R122" s="203">
        <f>Q122*H122</f>
        <v>0</v>
      </c>
      <c r="S122" s="203">
        <v>0</v>
      </c>
      <c r="T122" s="204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5" t="s">
        <v>124</v>
      </c>
      <c r="AT122" s="205" t="s">
        <v>119</v>
      </c>
      <c r="AU122" s="205" t="s">
        <v>83</v>
      </c>
      <c r="AY122" s="15" t="s">
        <v>118</v>
      </c>
      <c r="BE122" s="206">
        <f>IF(N122="základní",J122,0)</f>
        <v>0</v>
      </c>
      <c r="BF122" s="206">
        <f>IF(N122="snížená",J122,0)</f>
        <v>0</v>
      </c>
      <c r="BG122" s="206">
        <f>IF(N122="zákl. přenesená",J122,0)</f>
        <v>0</v>
      </c>
      <c r="BH122" s="206">
        <f>IF(N122="sníž. přenesená",J122,0)</f>
        <v>0</v>
      </c>
      <c r="BI122" s="206">
        <f>IF(N122="nulová",J122,0)</f>
        <v>0</v>
      </c>
      <c r="BJ122" s="15" t="s">
        <v>83</v>
      </c>
      <c r="BK122" s="206">
        <f>ROUND(I122*H122,2)</f>
        <v>0</v>
      </c>
      <c r="BL122" s="15" t="s">
        <v>124</v>
      </c>
      <c r="BM122" s="205" t="s">
        <v>174</v>
      </c>
    </row>
    <row r="123" s="2" customFormat="1">
      <c r="A123" s="36"/>
      <c r="B123" s="37"/>
      <c r="C123" s="38"/>
      <c r="D123" s="207" t="s">
        <v>125</v>
      </c>
      <c r="E123" s="38"/>
      <c r="F123" s="208" t="s">
        <v>173</v>
      </c>
      <c r="G123" s="38"/>
      <c r="H123" s="38"/>
      <c r="I123" s="209"/>
      <c r="J123" s="38"/>
      <c r="K123" s="38"/>
      <c r="L123" s="42"/>
      <c r="M123" s="210"/>
      <c r="N123" s="211"/>
      <c r="O123" s="82"/>
      <c r="P123" s="82"/>
      <c r="Q123" s="82"/>
      <c r="R123" s="82"/>
      <c r="S123" s="82"/>
      <c r="T123" s="83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125</v>
      </c>
      <c r="AU123" s="15" t="s">
        <v>83</v>
      </c>
    </row>
    <row r="124" s="2" customFormat="1">
      <c r="A124" s="36"/>
      <c r="B124" s="37"/>
      <c r="C124" s="38"/>
      <c r="D124" s="207" t="s">
        <v>126</v>
      </c>
      <c r="E124" s="38"/>
      <c r="F124" s="212" t="s">
        <v>175</v>
      </c>
      <c r="G124" s="38"/>
      <c r="H124" s="38"/>
      <c r="I124" s="209"/>
      <c r="J124" s="38"/>
      <c r="K124" s="38"/>
      <c r="L124" s="42"/>
      <c r="M124" s="210"/>
      <c r="N124" s="211"/>
      <c r="O124" s="82"/>
      <c r="P124" s="82"/>
      <c r="Q124" s="82"/>
      <c r="R124" s="82"/>
      <c r="S124" s="82"/>
      <c r="T124" s="83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126</v>
      </c>
      <c r="AU124" s="15" t="s">
        <v>83</v>
      </c>
    </row>
    <row r="125" s="2" customFormat="1" ht="33" customHeight="1">
      <c r="A125" s="36"/>
      <c r="B125" s="37"/>
      <c r="C125" s="194" t="s">
        <v>8</v>
      </c>
      <c r="D125" s="194" t="s">
        <v>119</v>
      </c>
      <c r="E125" s="195" t="s">
        <v>176</v>
      </c>
      <c r="F125" s="196" t="s">
        <v>177</v>
      </c>
      <c r="G125" s="197" t="s">
        <v>122</v>
      </c>
      <c r="H125" s="198">
        <v>3</v>
      </c>
      <c r="I125" s="199"/>
      <c r="J125" s="200">
        <f>ROUND(I125*H125,2)</f>
        <v>0</v>
      </c>
      <c r="K125" s="196" t="s">
        <v>123</v>
      </c>
      <c r="L125" s="42"/>
      <c r="M125" s="201" t="s">
        <v>19</v>
      </c>
      <c r="N125" s="202" t="s">
        <v>46</v>
      </c>
      <c r="O125" s="82"/>
      <c r="P125" s="203">
        <f>O125*H125</f>
        <v>0</v>
      </c>
      <c r="Q125" s="203">
        <v>0</v>
      </c>
      <c r="R125" s="203">
        <f>Q125*H125</f>
        <v>0</v>
      </c>
      <c r="S125" s="203">
        <v>0</v>
      </c>
      <c r="T125" s="204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5" t="s">
        <v>124</v>
      </c>
      <c r="AT125" s="205" t="s">
        <v>119</v>
      </c>
      <c r="AU125" s="205" t="s">
        <v>83</v>
      </c>
      <c r="AY125" s="15" t="s">
        <v>118</v>
      </c>
      <c r="BE125" s="206">
        <f>IF(N125="základní",J125,0)</f>
        <v>0</v>
      </c>
      <c r="BF125" s="206">
        <f>IF(N125="snížená",J125,0)</f>
        <v>0</v>
      </c>
      <c r="BG125" s="206">
        <f>IF(N125="zákl. přenesená",J125,0)</f>
        <v>0</v>
      </c>
      <c r="BH125" s="206">
        <f>IF(N125="sníž. přenesená",J125,0)</f>
        <v>0</v>
      </c>
      <c r="BI125" s="206">
        <f>IF(N125="nulová",J125,0)</f>
        <v>0</v>
      </c>
      <c r="BJ125" s="15" t="s">
        <v>83</v>
      </c>
      <c r="BK125" s="206">
        <f>ROUND(I125*H125,2)</f>
        <v>0</v>
      </c>
      <c r="BL125" s="15" t="s">
        <v>124</v>
      </c>
      <c r="BM125" s="205" t="s">
        <v>178</v>
      </c>
    </row>
    <row r="126" s="2" customFormat="1">
      <c r="A126" s="36"/>
      <c r="B126" s="37"/>
      <c r="C126" s="38"/>
      <c r="D126" s="207" t="s">
        <v>125</v>
      </c>
      <c r="E126" s="38"/>
      <c r="F126" s="208" t="s">
        <v>177</v>
      </c>
      <c r="G126" s="38"/>
      <c r="H126" s="38"/>
      <c r="I126" s="209"/>
      <c r="J126" s="38"/>
      <c r="K126" s="38"/>
      <c r="L126" s="42"/>
      <c r="M126" s="210"/>
      <c r="N126" s="211"/>
      <c r="O126" s="82"/>
      <c r="P126" s="82"/>
      <c r="Q126" s="82"/>
      <c r="R126" s="82"/>
      <c r="S126" s="82"/>
      <c r="T126" s="83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125</v>
      </c>
      <c r="AU126" s="15" t="s">
        <v>83</v>
      </c>
    </row>
    <row r="127" s="2" customFormat="1">
      <c r="A127" s="36"/>
      <c r="B127" s="37"/>
      <c r="C127" s="38"/>
      <c r="D127" s="207" t="s">
        <v>126</v>
      </c>
      <c r="E127" s="38"/>
      <c r="F127" s="212" t="s">
        <v>170</v>
      </c>
      <c r="G127" s="38"/>
      <c r="H127" s="38"/>
      <c r="I127" s="209"/>
      <c r="J127" s="38"/>
      <c r="K127" s="38"/>
      <c r="L127" s="42"/>
      <c r="M127" s="210"/>
      <c r="N127" s="211"/>
      <c r="O127" s="82"/>
      <c r="P127" s="82"/>
      <c r="Q127" s="82"/>
      <c r="R127" s="82"/>
      <c r="S127" s="82"/>
      <c r="T127" s="83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126</v>
      </c>
      <c r="AU127" s="15" t="s">
        <v>83</v>
      </c>
    </row>
    <row r="128" s="2" customFormat="1" ht="33" customHeight="1">
      <c r="A128" s="36"/>
      <c r="B128" s="37"/>
      <c r="C128" s="194" t="s">
        <v>179</v>
      </c>
      <c r="D128" s="194" t="s">
        <v>119</v>
      </c>
      <c r="E128" s="195" t="s">
        <v>180</v>
      </c>
      <c r="F128" s="196" t="s">
        <v>181</v>
      </c>
      <c r="G128" s="197" t="s">
        <v>122</v>
      </c>
      <c r="H128" s="198">
        <v>3</v>
      </c>
      <c r="I128" s="199"/>
      <c r="J128" s="200">
        <f>ROUND(I128*H128,2)</f>
        <v>0</v>
      </c>
      <c r="K128" s="196" t="s">
        <v>123</v>
      </c>
      <c r="L128" s="42"/>
      <c r="M128" s="201" t="s">
        <v>19</v>
      </c>
      <c r="N128" s="202" t="s">
        <v>46</v>
      </c>
      <c r="O128" s="82"/>
      <c r="P128" s="203">
        <f>O128*H128</f>
        <v>0</v>
      </c>
      <c r="Q128" s="203">
        <v>0</v>
      </c>
      <c r="R128" s="203">
        <f>Q128*H128</f>
        <v>0</v>
      </c>
      <c r="S128" s="203">
        <v>0</v>
      </c>
      <c r="T128" s="204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5" t="s">
        <v>124</v>
      </c>
      <c r="AT128" s="205" t="s">
        <v>119</v>
      </c>
      <c r="AU128" s="205" t="s">
        <v>83</v>
      </c>
      <c r="AY128" s="15" t="s">
        <v>118</v>
      </c>
      <c r="BE128" s="206">
        <f>IF(N128="základní",J128,0)</f>
        <v>0</v>
      </c>
      <c r="BF128" s="206">
        <f>IF(N128="snížená",J128,0)</f>
        <v>0</v>
      </c>
      <c r="BG128" s="206">
        <f>IF(N128="zákl. přenesená",J128,0)</f>
        <v>0</v>
      </c>
      <c r="BH128" s="206">
        <f>IF(N128="sníž. přenesená",J128,0)</f>
        <v>0</v>
      </c>
      <c r="BI128" s="206">
        <f>IF(N128="nulová",J128,0)</f>
        <v>0</v>
      </c>
      <c r="BJ128" s="15" t="s">
        <v>83</v>
      </c>
      <c r="BK128" s="206">
        <f>ROUND(I128*H128,2)</f>
        <v>0</v>
      </c>
      <c r="BL128" s="15" t="s">
        <v>124</v>
      </c>
      <c r="BM128" s="205" t="s">
        <v>182</v>
      </c>
    </row>
    <row r="129" s="2" customFormat="1">
      <c r="A129" s="36"/>
      <c r="B129" s="37"/>
      <c r="C129" s="38"/>
      <c r="D129" s="207" t="s">
        <v>125</v>
      </c>
      <c r="E129" s="38"/>
      <c r="F129" s="208" t="s">
        <v>181</v>
      </c>
      <c r="G129" s="38"/>
      <c r="H129" s="38"/>
      <c r="I129" s="209"/>
      <c r="J129" s="38"/>
      <c r="K129" s="38"/>
      <c r="L129" s="42"/>
      <c r="M129" s="210"/>
      <c r="N129" s="211"/>
      <c r="O129" s="82"/>
      <c r="P129" s="82"/>
      <c r="Q129" s="82"/>
      <c r="R129" s="82"/>
      <c r="S129" s="82"/>
      <c r="T129" s="83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125</v>
      </c>
      <c r="AU129" s="15" t="s">
        <v>83</v>
      </c>
    </row>
    <row r="130" s="2" customFormat="1">
      <c r="A130" s="36"/>
      <c r="B130" s="37"/>
      <c r="C130" s="38"/>
      <c r="D130" s="207" t="s">
        <v>126</v>
      </c>
      <c r="E130" s="38"/>
      <c r="F130" s="212" t="s">
        <v>175</v>
      </c>
      <c r="G130" s="38"/>
      <c r="H130" s="38"/>
      <c r="I130" s="209"/>
      <c r="J130" s="38"/>
      <c r="K130" s="38"/>
      <c r="L130" s="42"/>
      <c r="M130" s="210"/>
      <c r="N130" s="211"/>
      <c r="O130" s="82"/>
      <c r="P130" s="82"/>
      <c r="Q130" s="82"/>
      <c r="R130" s="82"/>
      <c r="S130" s="82"/>
      <c r="T130" s="83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126</v>
      </c>
      <c r="AU130" s="15" t="s">
        <v>83</v>
      </c>
    </row>
    <row r="131" s="11" customFormat="1" ht="25.92" customHeight="1">
      <c r="A131" s="11"/>
      <c r="B131" s="180"/>
      <c r="C131" s="181"/>
      <c r="D131" s="182" t="s">
        <v>74</v>
      </c>
      <c r="E131" s="183" t="s">
        <v>183</v>
      </c>
      <c r="F131" s="183" t="s">
        <v>184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SUM(P132:P149)</f>
        <v>0</v>
      </c>
      <c r="Q131" s="188"/>
      <c r="R131" s="189">
        <f>SUM(R132:R149)</f>
        <v>0</v>
      </c>
      <c r="S131" s="188"/>
      <c r="T131" s="190">
        <f>SUM(T132:T149)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1" t="s">
        <v>83</v>
      </c>
      <c r="AT131" s="192" t="s">
        <v>74</v>
      </c>
      <c r="AU131" s="192" t="s">
        <v>75</v>
      </c>
      <c r="AY131" s="191" t="s">
        <v>118</v>
      </c>
      <c r="BK131" s="193">
        <f>SUM(BK132:BK149)</f>
        <v>0</v>
      </c>
    </row>
    <row r="132" s="2" customFormat="1" ht="33" customHeight="1">
      <c r="A132" s="36"/>
      <c r="B132" s="37"/>
      <c r="C132" s="194" t="s">
        <v>150</v>
      </c>
      <c r="D132" s="194" t="s">
        <v>119</v>
      </c>
      <c r="E132" s="195" t="s">
        <v>185</v>
      </c>
      <c r="F132" s="196" t="s">
        <v>186</v>
      </c>
      <c r="G132" s="197" t="s">
        <v>122</v>
      </c>
      <c r="H132" s="198">
        <v>3</v>
      </c>
      <c r="I132" s="199"/>
      <c r="J132" s="200">
        <f>ROUND(I132*H132,2)</f>
        <v>0</v>
      </c>
      <c r="K132" s="196" t="s">
        <v>123</v>
      </c>
      <c r="L132" s="42"/>
      <c r="M132" s="201" t="s">
        <v>19</v>
      </c>
      <c r="N132" s="202" t="s">
        <v>46</v>
      </c>
      <c r="O132" s="82"/>
      <c r="P132" s="203">
        <f>O132*H132</f>
        <v>0</v>
      </c>
      <c r="Q132" s="203">
        <v>0</v>
      </c>
      <c r="R132" s="203">
        <f>Q132*H132</f>
        <v>0</v>
      </c>
      <c r="S132" s="203">
        <v>0</v>
      </c>
      <c r="T132" s="204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5" t="s">
        <v>124</v>
      </c>
      <c r="AT132" s="205" t="s">
        <v>119</v>
      </c>
      <c r="AU132" s="205" t="s">
        <v>83</v>
      </c>
      <c r="AY132" s="15" t="s">
        <v>118</v>
      </c>
      <c r="BE132" s="206">
        <f>IF(N132="základní",J132,0)</f>
        <v>0</v>
      </c>
      <c r="BF132" s="206">
        <f>IF(N132="snížená",J132,0)</f>
        <v>0</v>
      </c>
      <c r="BG132" s="206">
        <f>IF(N132="zákl. přenesená",J132,0)</f>
        <v>0</v>
      </c>
      <c r="BH132" s="206">
        <f>IF(N132="sníž. přenesená",J132,0)</f>
        <v>0</v>
      </c>
      <c r="BI132" s="206">
        <f>IF(N132="nulová",J132,0)</f>
        <v>0</v>
      </c>
      <c r="BJ132" s="15" t="s">
        <v>83</v>
      </c>
      <c r="BK132" s="206">
        <f>ROUND(I132*H132,2)</f>
        <v>0</v>
      </c>
      <c r="BL132" s="15" t="s">
        <v>124</v>
      </c>
      <c r="BM132" s="205" t="s">
        <v>187</v>
      </c>
    </row>
    <row r="133" s="2" customFormat="1">
      <c r="A133" s="36"/>
      <c r="B133" s="37"/>
      <c r="C133" s="38"/>
      <c r="D133" s="207" t="s">
        <v>125</v>
      </c>
      <c r="E133" s="38"/>
      <c r="F133" s="208" t="s">
        <v>186</v>
      </c>
      <c r="G133" s="38"/>
      <c r="H133" s="38"/>
      <c r="I133" s="209"/>
      <c r="J133" s="38"/>
      <c r="K133" s="38"/>
      <c r="L133" s="42"/>
      <c r="M133" s="210"/>
      <c r="N133" s="211"/>
      <c r="O133" s="82"/>
      <c r="P133" s="82"/>
      <c r="Q133" s="82"/>
      <c r="R133" s="82"/>
      <c r="S133" s="82"/>
      <c r="T133" s="83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125</v>
      </c>
      <c r="AU133" s="15" t="s">
        <v>83</v>
      </c>
    </row>
    <row r="134" s="2" customFormat="1">
      <c r="A134" s="36"/>
      <c r="B134" s="37"/>
      <c r="C134" s="38"/>
      <c r="D134" s="207" t="s">
        <v>126</v>
      </c>
      <c r="E134" s="38"/>
      <c r="F134" s="212" t="s">
        <v>175</v>
      </c>
      <c r="G134" s="38"/>
      <c r="H134" s="38"/>
      <c r="I134" s="209"/>
      <c r="J134" s="38"/>
      <c r="K134" s="38"/>
      <c r="L134" s="42"/>
      <c r="M134" s="210"/>
      <c r="N134" s="211"/>
      <c r="O134" s="82"/>
      <c r="P134" s="82"/>
      <c r="Q134" s="82"/>
      <c r="R134" s="82"/>
      <c r="S134" s="82"/>
      <c r="T134" s="83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126</v>
      </c>
      <c r="AU134" s="15" t="s">
        <v>83</v>
      </c>
    </row>
    <row r="135" s="2" customFormat="1" ht="33" customHeight="1">
      <c r="A135" s="36"/>
      <c r="B135" s="37"/>
      <c r="C135" s="194" t="s">
        <v>188</v>
      </c>
      <c r="D135" s="194" t="s">
        <v>119</v>
      </c>
      <c r="E135" s="195" t="s">
        <v>189</v>
      </c>
      <c r="F135" s="196" t="s">
        <v>190</v>
      </c>
      <c r="G135" s="197" t="s">
        <v>122</v>
      </c>
      <c r="H135" s="198">
        <v>3</v>
      </c>
      <c r="I135" s="199"/>
      <c r="J135" s="200">
        <f>ROUND(I135*H135,2)</f>
        <v>0</v>
      </c>
      <c r="K135" s="196" t="s">
        <v>123</v>
      </c>
      <c r="L135" s="42"/>
      <c r="M135" s="201" t="s">
        <v>19</v>
      </c>
      <c r="N135" s="202" t="s">
        <v>46</v>
      </c>
      <c r="O135" s="82"/>
      <c r="P135" s="203">
        <f>O135*H135</f>
        <v>0</v>
      </c>
      <c r="Q135" s="203">
        <v>0</v>
      </c>
      <c r="R135" s="203">
        <f>Q135*H135</f>
        <v>0</v>
      </c>
      <c r="S135" s="203">
        <v>0</v>
      </c>
      <c r="T135" s="204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5" t="s">
        <v>124</v>
      </c>
      <c r="AT135" s="205" t="s">
        <v>119</v>
      </c>
      <c r="AU135" s="205" t="s">
        <v>83</v>
      </c>
      <c r="AY135" s="15" t="s">
        <v>118</v>
      </c>
      <c r="BE135" s="206">
        <f>IF(N135="základní",J135,0)</f>
        <v>0</v>
      </c>
      <c r="BF135" s="206">
        <f>IF(N135="snížená",J135,0)</f>
        <v>0</v>
      </c>
      <c r="BG135" s="206">
        <f>IF(N135="zákl. přenesená",J135,0)</f>
        <v>0</v>
      </c>
      <c r="BH135" s="206">
        <f>IF(N135="sníž. přenesená",J135,0)</f>
        <v>0</v>
      </c>
      <c r="BI135" s="206">
        <f>IF(N135="nulová",J135,0)</f>
        <v>0</v>
      </c>
      <c r="BJ135" s="15" t="s">
        <v>83</v>
      </c>
      <c r="BK135" s="206">
        <f>ROUND(I135*H135,2)</f>
        <v>0</v>
      </c>
      <c r="BL135" s="15" t="s">
        <v>124</v>
      </c>
      <c r="BM135" s="205" t="s">
        <v>191</v>
      </c>
    </row>
    <row r="136" s="2" customFormat="1">
      <c r="A136" s="36"/>
      <c r="B136" s="37"/>
      <c r="C136" s="38"/>
      <c r="D136" s="207" t="s">
        <v>125</v>
      </c>
      <c r="E136" s="38"/>
      <c r="F136" s="208" t="s">
        <v>190</v>
      </c>
      <c r="G136" s="38"/>
      <c r="H136" s="38"/>
      <c r="I136" s="209"/>
      <c r="J136" s="38"/>
      <c r="K136" s="38"/>
      <c r="L136" s="42"/>
      <c r="M136" s="210"/>
      <c r="N136" s="211"/>
      <c r="O136" s="82"/>
      <c r="P136" s="82"/>
      <c r="Q136" s="82"/>
      <c r="R136" s="82"/>
      <c r="S136" s="82"/>
      <c r="T136" s="83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125</v>
      </c>
      <c r="AU136" s="15" t="s">
        <v>83</v>
      </c>
    </row>
    <row r="137" s="2" customFormat="1">
      <c r="A137" s="36"/>
      <c r="B137" s="37"/>
      <c r="C137" s="38"/>
      <c r="D137" s="207" t="s">
        <v>126</v>
      </c>
      <c r="E137" s="38"/>
      <c r="F137" s="212" t="s">
        <v>175</v>
      </c>
      <c r="G137" s="38"/>
      <c r="H137" s="38"/>
      <c r="I137" s="209"/>
      <c r="J137" s="38"/>
      <c r="K137" s="38"/>
      <c r="L137" s="42"/>
      <c r="M137" s="210"/>
      <c r="N137" s="211"/>
      <c r="O137" s="82"/>
      <c r="P137" s="82"/>
      <c r="Q137" s="82"/>
      <c r="R137" s="82"/>
      <c r="S137" s="82"/>
      <c r="T137" s="83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126</v>
      </c>
      <c r="AU137" s="15" t="s">
        <v>83</v>
      </c>
    </row>
    <row r="138" s="2" customFormat="1" ht="33" customHeight="1">
      <c r="A138" s="36"/>
      <c r="B138" s="37"/>
      <c r="C138" s="194" t="s">
        <v>156</v>
      </c>
      <c r="D138" s="194" t="s">
        <v>119</v>
      </c>
      <c r="E138" s="195" t="s">
        <v>192</v>
      </c>
      <c r="F138" s="196" t="s">
        <v>193</v>
      </c>
      <c r="G138" s="197" t="s">
        <v>122</v>
      </c>
      <c r="H138" s="198">
        <v>3</v>
      </c>
      <c r="I138" s="199"/>
      <c r="J138" s="200">
        <f>ROUND(I138*H138,2)</f>
        <v>0</v>
      </c>
      <c r="K138" s="196" t="s">
        <v>123</v>
      </c>
      <c r="L138" s="42"/>
      <c r="M138" s="201" t="s">
        <v>19</v>
      </c>
      <c r="N138" s="202" t="s">
        <v>46</v>
      </c>
      <c r="O138" s="82"/>
      <c r="P138" s="203">
        <f>O138*H138</f>
        <v>0</v>
      </c>
      <c r="Q138" s="203">
        <v>0</v>
      </c>
      <c r="R138" s="203">
        <f>Q138*H138</f>
        <v>0</v>
      </c>
      <c r="S138" s="203">
        <v>0</v>
      </c>
      <c r="T138" s="204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5" t="s">
        <v>124</v>
      </c>
      <c r="AT138" s="205" t="s">
        <v>119</v>
      </c>
      <c r="AU138" s="205" t="s">
        <v>83</v>
      </c>
      <c r="AY138" s="15" t="s">
        <v>118</v>
      </c>
      <c r="BE138" s="206">
        <f>IF(N138="základní",J138,0)</f>
        <v>0</v>
      </c>
      <c r="BF138" s="206">
        <f>IF(N138="snížená",J138,0)</f>
        <v>0</v>
      </c>
      <c r="BG138" s="206">
        <f>IF(N138="zákl. přenesená",J138,0)</f>
        <v>0</v>
      </c>
      <c r="BH138" s="206">
        <f>IF(N138="sníž. přenesená",J138,0)</f>
        <v>0</v>
      </c>
      <c r="BI138" s="206">
        <f>IF(N138="nulová",J138,0)</f>
        <v>0</v>
      </c>
      <c r="BJ138" s="15" t="s">
        <v>83</v>
      </c>
      <c r="BK138" s="206">
        <f>ROUND(I138*H138,2)</f>
        <v>0</v>
      </c>
      <c r="BL138" s="15" t="s">
        <v>124</v>
      </c>
      <c r="BM138" s="205" t="s">
        <v>194</v>
      </c>
    </row>
    <row r="139" s="2" customFormat="1">
      <c r="A139" s="36"/>
      <c r="B139" s="37"/>
      <c r="C139" s="38"/>
      <c r="D139" s="207" t="s">
        <v>125</v>
      </c>
      <c r="E139" s="38"/>
      <c r="F139" s="208" t="s">
        <v>193</v>
      </c>
      <c r="G139" s="38"/>
      <c r="H139" s="38"/>
      <c r="I139" s="209"/>
      <c r="J139" s="38"/>
      <c r="K139" s="38"/>
      <c r="L139" s="42"/>
      <c r="M139" s="210"/>
      <c r="N139" s="211"/>
      <c r="O139" s="82"/>
      <c r="P139" s="82"/>
      <c r="Q139" s="82"/>
      <c r="R139" s="82"/>
      <c r="S139" s="82"/>
      <c r="T139" s="83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125</v>
      </c>
      <c r="AU139" s="15" t="s">
        <v>83</v>
      </c>
    </row>
    <row r="140" s="2" customFormat="1">
      <c r="A140" s="36"/>
      <c r="B140" s="37"/>
      <c r="C140" s="38"/>
      <c r="D140" s="207" t="s">
        <v>126</v>
      </c>
      <c r="E140" s="38"/>
      <c r="F140" s="212" t="s">
        <v>175</v>
      </c>
      <c r="G140" s="38"/>
      <c r="H140" s="38"/>
      <c r="I140" s="209"/>
      <c r="J140" s="38"/>
      <c r="K140" s="38"/>
      <c r="L140" s="42"/>
      <c r="M140" s="210"/>
      <c r="N140" s="211"/>
      <c r="O140" s="82"/>
      <c r="P140" s="82"/>
      <c r="Q140" s="82"/>
      <c r="R140" s="82"/>
      <c r="S140" s="82"/>
      <c r="T140" s="83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126</v>
      </c>
      <c r="AU140" s="15" t="s">
        <v>83</v>
      </c>
    </row>
    <row r="141" s="2" customFormat="1" ht="33" customHeight="1">
      <c r="A141" s="36"/>
      <c r="B141" s="37"/>
      <c r="C141" s="194" t="s">
        <v>195</v>
      </c>
      <c r="D141" s="194" t="s">
        <v>119</v>
      </c>
      <c r="E141" s="195" t="s">
        <v>196</v>
      </c>
      <c r="F141" s="196" t="s">
        <v>197</v>
      </c>
      <c r="G141" s="197" t="s">
        <v>122</v>
      </c>
      <c r="H141" s="198">
        <v>3</v>
      </c>
      <c r="I141" s="199"/>
      <c r="J141" s="200">
        <f>ROUND(I141*H141,2)</f>
        <v>0</v>
      </c>
      <c r="K141" s="196" t="s">
        <v>123</v>
      </c>
      <c r="L141" s="42"/>
      <c r="M141" s="201" t="s">
        <v>19</v>
      </c>
      <c r="N141" s="202" t="s">
        <v>46</v>
      </c>
      <c r="O141" s="82"/>
      <c r="P141" s="203">
        <f>O141*H141</f>
        <v>0</v>
      </c>
      <c r="Q141" s="203">
        <v>0</v>
      </c>
      <c r="R141" s="203">
        <f>Q141*H141</f>
        <v>0</v>
      </c>
      <c r="S141" s="203">
        <v>0</v>
      </c>
      <c r="T141" s="20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5" t="s">
        <v>124</v>
      </c>
      <c r="AT141" s="205" t="s">
        <v>119</v>
      </c>
      <c r="AU141" s="205" t="s">
        <v>83</v>
      </c>
      <c r="AY141" s="15" t="s">
        <v>118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5" t="s">
        <v>83</v>
      </c>
      <c r="BK141" s="206">
        <f>ROUND(I141*H141,2)</f>
        <v>0</v>
      </c>
      <c r="BL141" s="15" t="s">
        <v>124</v>
      </c>
      <c r="BM141" s="205" t="s">
        <v>198</v>
      </c>
    </row>
    <row r="142" s="2" customFormat="1">
      <c r="A142" s="36"/>
      <c r="B142" s="37"/>
      <c r="C142" s="38"/>
      <c r="D142" s="207" t="s">
        <v>125</v>
      </c>
      <c r="E142" s="38"/>
      <c r="F142" s="208" t="s">
        <v>197</v>
      </c>
      <c r="G142" s="38"/>
      <c r="H142" s="38"/>
      <c r="I142" s="209"/>
      <c r="J142" s="38"/>
      <c r="K142" s="38"/>
      <c r="L142" s="42"/>
      <c r="M142" s="210"/>
      <c r="N142" s="211"/>
      <c r="O142" s="82"/>
      <c r="P142" s="82"/>
      <c r="Q142" s="82"/>
      <c r="R142" s="82"/>
      <c r="S142" s="82"/>
      <c r="T142" s="83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125</v>
      </c>
      <c r="AU142" s="15" t="s">
        <v>83</v>
      </c>
    </row>
    <row r="143" s="2" customFormat="1">
      <c r="A143" s="36"/>
      <c r="B143" s="37"/>
      <c r="C143" s="38"/>
      <c r="D143" s="207" t="s">
        <v>126</v>
      </c>
      <c r="E143" s="38"/>
      <c r="F143" s="212" t="s">
        <v>175</v>
      </c>
      <c r="G143" s="38"/>
      <c r="H143" s="38"/>
      <c r="I143" s="209"/>
      <c r="J143" s="38"/>
      <c r="K143" s="38"/>
      <c r="L143" s="42"/>
      <c r="M143" s="210"/>
      <c r="N143" s="211"/>
      <c r="O143" s="82"/>
      <c r="P143" s="82"/>
      <c r="Q143" s="82"/>
      <c r="R143" s="82"/>
      <c r="S143" s="82"/>
      <c r="T143" s="83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126</v>
      </c>
      <c r="AU143" s="15" t="s">
        <v>83</v>
      </c>
    </row>
    <row r="144" s="2" customFormat="1" ht="24.15" customHeight="1">
      <c r="A144" s="36"/>
      <c r="B144" s="37"/>
      <c r="C144" s="194" t="s">
        <v>163</v>
      </c>
      <c r="D144" s="194" t="s">
        <v>119</v>
      </c>
      <c r="E144" s="195" t="s">
        <v>199</v>
      </c>
      <c r="F144" s="196" t="s">
        <v>200</v>
      </c>
      <c r="G144" s="197" t="s">
        <v>122</v>
      </c>
      <c r="H144" s="198">
        <v>3</v>
      </c>
      <c r="I144" s="199"/>
      <c r="J144" s="200">
        <f>ROUND(I144*H144,2)</f>
        <v>0</v>
      </c>
      <c r="K144" s="196" t="s">
        <v>123</v>
      </c>
      <c r="L144" s="42"/>
      <c r="M144" s="201" t="s">
        <v>19</v>
      </c>
      <c r="N144" s="202" t="s">
        <v>46</v>
      </c>
      <c r="O144" s="82"/>
      <c r="P144" s="203">
        <f>O144*H144</f>
        <v>0</v>
      </c>
      <c r="Q144" s="203">
        <v>0</v>
      </c>
      <c r="R144" s="203">
        <f>Q144*H144</f>
        <v>0</v>
      </c>
      <c r="S144" s="203">
        <v>0</v>
      </c>
      <c r="T144" s="204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5" t="s">
        <v>124</v>
      </c>
      <c r="AT144" s="205" t="s">
        <v>119</v>
      </c>
      <c r="AU144" s="205" t="s">
        <v>83</v>
      </c>
      <c r="AY144" s="15" t="s">
        <v>118</v>
      </c>
      <c r="BE144" s="206">
        <f>IF(N144="základní",J144,0)</f>
        <v>0</v>
      </c>
      <c r="BF144" s="206">
        <f>IF(N144="snížená",J144,0)</f>
        <v>0</v>
      </c>
      <c r="BG144" s="206">
        <f>IF(N144="zákl. přenesená",J144,0)</f>
        <v>0</v>
      </c>
      <c r="BH144" s="206">
        <f>IF(N144="sníž. přenesená",J144,0)</f>
        <v>0</v>
      </c>
      <c r="BI144" s="206">
        <f>IF(N144="nulová",J144,0)</f>
        <v>0</v>
      </c>
      <c r="BJ144" s="15" t="s">
        <v>83</v>
      </c>
      <c r="BK144" s="206">
        <f>ROUND(I144*H144,2)</f>
        <v>0</v>
      </c>
      <c r="BL144" s="15" t="s">
        <v>124</v>
      </c>
      <c r="BM144" s="205" t="s">
        <v>201</v>
      </c>
    </row>
    <row r="145" s="2" customFormat="1">
      <c r="A145" s="36"/>
      <c r="B145" s="37"/>
      <c r="C145" s="38"/>
      <c r="D145" s="207" t="s">
        <v>125</v>
      </c>
      <c r="E145" s="38"/>
      <c r="F145" s="208" t="s">
        <v>200</v>
      </c>
      <c r="G145" s="38"/>
      <c r="H145" s="38"/>
      <c r="I145" s="209"/>
      <c r="J145" s="38"/>
      <c r="K145" s="38"/>
      <c r="L145" s="42"/>
      <c r="M145" s="210"/>
      <c r="N145" s="211"/>
      <c r="O145" s="82"/>
      <c r="P145" s="82"/>
      <c r="Q145" s="82"/>
      <c r="R145" s="82"/>
      <c r="S145" s="82"/>
      <c r="T145" s="83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125</v>
      </c>
      <c r="AU145" s="15" t="s">
        <v>83</v>
      </c>
    </row>
    <row r="146" s="2" customFormat="1">
      <c r="A146" s="36"/>
      <c r="B146" s="37"/>
      <c r="C146" s="38"/>
      <c r="D146" s="207" t="s">
        <v>126</v>
      </c>
      <c r="E146" s="38"/>
      <c r="F146" s="212" t="s">
        <v>170</v>
      </c>
      <c r="G146" s="38"/>
      <c r="H146" s="38"/>
      <c r="I146" s="209"/>
      <c r="J146" s="38"/>
      <c r="K146" s="38"/>
      <c r="L146" s="42"/>
      <c r="M146" s="210"/>
      <c r="N146" s="211"/>
      <c r="O146" s="82"/>
      <c r="P146" s="82"/>
      <c r="Q146" s="82"/>
      <c r="R146" s="82"/>
      <c r="S146" s="82"/>
      <c r="T146" s="83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126</v>
      </c>
      <c r="AU146" s="15" t="s">
        <v>83</v>
      </c>
    </row>
    <row r="147" s="2" customFormat="1" ht="33" customHeight="1">
      <c r="A147" s="36"/>
      <c r="B147" s="37"/>
      <c r="C147" s="194" t="s">
        <v>202</v>
      </c>
      <c r="D147" s="194" t="s">
        <v>119</v>
      </c>
      <c r="E147" s="195" t="s">
        <v>203</v>
      </c>
      <c r="F147" s="196" t="s">
        <v>204</v>
      </c>
      <c r="G147" s="197" t="s">
        <v>122</v>
      </c>
      <c r="H147" s="198">
        <v>3</v>
      </c>
      <c r="I147" s="199"/>
      <c r="J147" s="200">
        <f>ROUND(I147*H147,2)</f>
        <v>0</v>
      </c>
      <c r="K147" s="196" t="s">
        <v>123</v>
      </c>
      <c r="L147" s="42"/>
      <c r="M147" s="201" t="s">
        <v>19</v>
      </c>
      <c r="N147" s="202" t="s">
        <v>46</v>
      </c>
      <c r="O147" s="82"/>
      <c r="P147" s="203">
        <f>O147*H147</f>
        <v>0</v>
      </c>
      <c r="Q147" s="203">
        <v>0</v>
      </c>
      <c r="R147" s="203">
        <f>Q147*H147</f>
        <v>0</v>
      </c>
      <c r="S147" s="203">
        <v>0</v>
      </c>
      <c r="T147" s="204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5" t="s">
        <v>124</v>
      </c>
      <c r="AT147" s="205" t="s">
        <v>119</v>
      </c>
      <c r="AU147" s="205" t="s">
        <v>83</v>
      </c>
      <c r="AY147" s="15" t="s">
        <v>118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5" t="s">
        <v>83</v>
      </c>
      <c r="BK147" s="206">
        <f>ROUND(I147*H147,2)</f>
        <v>0</v>
      </c>
      <c r="BL147" s="15" t="s">
        <v>124</v>
      </c>
      <c r="BM147" s="205" t="s">
        <v>205</v>
      </c>
    </row>
    <row r="148" s="2" customFormat="1">
      <c r="A148" s="36"/>
      <c r="B148" s="37"/>
      <c r="C148" s="38"/>
      <c r="D148" s="207" t="s">
        <v>125</v>
      </c>
      <c r="E148" s="38"/>
      <c r="F148" s="208" t="s">
        <v>204</v>
      </c>
      <c r="G148" s="38"/>
      <c r="H148" s="38"/>
      <c r="I148" s="209"/>
      <c r="J148" s="38"/>
      <c r="K148" s="38"/>
      <c r="L148" s="42"/>
      <c r="M148" s="210"/>
      <c r="N148" s="211"/>
      <c r="O148" s="82"/>
      <c r="P148" s="82"/>
      <c r="Q148" s="82"/>
      <c r="R148" s="82"/>
      <c r="S148" s="82"/>
      <c r="T148" s="83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125</v>
      </c>
      <c r="AU148" s="15" t="s">
        <v>83</v>
      </c>
    </row>
    <row r="149" s="2" customFormat="1">
      <c r="A149" s="36"/>
      <c r="B149" s="37"/>
      <c r="C149" s="38"/>
      <c r="D149" s="207" t="s">
        <v>126</v>
      </c>
      <c r="E149" s="38"/>
      <c r="F149" s="212" t="s">
        <v>170</v>
      </c>
      <c r="G149" s="38"/>
      <c r="H149" s="38"/>
      <c r="I149" s="209"/>
      <c r="J149" s="38"/>
      <c r="K149" s="38"/>
      <c r="L149" s="42"/>
      <c r="M149" s="210"/>
      <c r="N149" s="211"/>
      <c r="O149" s="82"/>
      <c r="P149" s="82"/>
      <c r="Q149" s="82"/>
      <c r="R149" s="82"/>
      <c r="S149" s="82"/>
      <c r="T149" s="83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126</v>
      </c>
      <c r="AU149" s="15" t="s">
        <v>83</v>
      </c>
    </row>
    <row r="150" s="11" customFormat="1" ht="25.92" customHeight="1">
      <c r="A150" s="11"/>
      <c r="B150" s="180"/>
      <c r="C150" s="181"/>
      <c r="D150" s="182" t="s">
        <v>74</v>
      </c>
      <c r="E150" s="183" t="s">
        <v>206</v>
      </c>
      <c r="F150" s="183" t="s">
        <v>207</v>
      </c>
      <c r="G150" s="181"/>
      <c r="H150" s="181"/>
      <c r="I150" s="184"/>
      <c r="J150" s="185">
        <f>BK150</f>
        <v>0</v>
      </c>
      <c r="K150" s="181"/>
      <c r="L150" s="186"/>
      <c r="M150" s="187"/>
      <c r="N150" s="188"/>
      <c r="O150" s="188"/>
      <c r="P150" s="189">
        <f>SUM(P151:P153)</f>
        <v>0</v>
      </c>
      <c r="Q150" s="188"/>
      <c r="R150" s="189">
        <f>SUM(R151:R153)</f>
        <v>0</v>
      </c>
      <c r="S150" s="188"/>
      <c r="T150" s="190">
        <f>SUM(T151:T153)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1" t="s">
        <v>124</v>
      </c>
      <c r="AT150" s="192" t="s">
        <v>74</v>
      </c>
      <c r="AU150" s="192" t="s">
        <v>75</v>
      </c>
      <c r="AY150" s="191" t="s">
        <v>118</v>
      </c>
      <c r="BK150" s="193">
        <f>SUM(BK151:BK153)</f>
        <v>0</v>
      </c>
    </row>
    <row r="151" s="2" customFormat="1" ht="16.5" customHeight="1">
      <c r="A151" s="36"/>
      <c r="B151" s="37"/>
      <c r="C151" s="194" t="s">
        <v>169</v>
      </c>
      <c r="D151" s="194" t="s">
        <v>119</v>
      </c>
      <c r="E151" s="195" t="s">
        <v>208</v>
      </c>
      <c r="F151" s="196" t="s">
        <v>209</v>
      </c>
      <c r="G151" s="197" t="s">
        <v>122</v>
      </c>
      <c r="H151" s="198">
        <v>3</v>
      </c>
      <c r="I151" s="199"/>
      <c r="J151" s="200">
        <f>ROUND(I151*H151,2)</f>
        <v>0</v>
      </c>
      <c r="K151" s="196" t="s">
        <v>123</v>
      </c>
      <c r="L151" s="42"/>
      <c r="M151" s="201" t="s">
        <v>19</v>
      </c>
      <c r="N151" s="202" t="s">
        <v>46</v>
      </c>
      <c r="O151" s="82"/>
      <c r="P151" s="203">
        <f>O151*H151</f>
        <v>0</v>
      </c>
      <c r="Q151" s="203">
        <v>0</v>
      </c>
      <c r="R151" s="203">
        <f>Q151*H151</f>
        <v>0</v>
      </c>
      <c r="S151" s="203">
        <v>0</v>
      </c>
      <c r="T151" s="204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5" t="s">
        <v>124</v>
      </c>
      <c r="AT151" s="205" t="s">
        <v>119</v>
      </c>
      <c r="AU151" s="205" t="s">
        <v>83</v>
      </c>
      <c r="AY151" s="15" t="s">
        <v>118</v>
      </c>
      <c r="BE151" s="206">
        <f>IF(N151="základní",J151,0)</f>
        <v>0</v>
      </c>
      <c r="BF151" s="206">
        <f>IF(N151="snížená",J151,0)</f>
        <v>0</v>
      </c>
      <c r="BG151" s="206">
        <f>IF(N151="zákl. přenesená",J151,0)</f>
        <v>0</v>
      </c>
      <c r="BH151" s="206">
        <f>IF(N151="sníž. přenesená",J151,0)</f>
        <v>0</v>
      </c>
      <c r="BI151" s="206">
        <f>IF(N151="nulová",J151,0)</f>
        <v>0</v>
      </c>
      <c r="BJ151" s="15" t="s">
        <v>83</v>
      </c>
      <c r="BK151" s="206">
        <f>ROUND(I151*H151,2)</f>
        <v>0</v>
      </c>
      <c r="BL151" s="15" t="s">
        <v>124</v>
      </c>
      <c r="BM151" s="205" t="s">
        <v>210</v>
      </c>
    </row>
    <row r="152" s="2" customFormat="1">
      <c r="A152" s="36"/>
      <c r="B152" s="37"/>
      <c r="C152" s="38"/>
      <c r="D152" s="207" t="s">
        <v>125</v>
      </c>
      <c r="E152" s="38"/>
      <c r="F152" s="208" t="s">
        <v>209</v>
      </c>
      <c r="G152" s="38"/>
      <c r="H152" s="38"/>
      <c r="I152" s="209"/>
      <c r="J152" s="38"/>
      <c r="K152" s="38"/>
      <c r="L152" s="42"/>
      <c r="M152" s="210"/>
      <c r="N152" s="211"/>
      <c r="O152" s="82"/>
      <c r="P152" s="82"/>
      <c r="Q152" s="82"/>
      <c r="R152" s="82"/>
      <c r="S152" s="82"/>
      <c r="T152" s="83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125</v>
      </c>
      <c r="AU152" s="15" t="s">
        <v>83</v>
      </c>
    </row>
    <row r="153" s="2" customFormat="1">
      <c r="A153" s="36"/>
      <c r="B153" s="37"/>
      <c r="C153" s="38"/>
      <c r="D153" s="207" t="s">
        <v>126</v>
      </c>
      <c r="E153" s="38"/>
      <c r="F153" s="212" t="s">
        <v>211</v>
      </c>
      <c r="G153" s="38"/>
      <c r="H153" s="38"/>
      <c r="I153" s="209"/>
      <c r="J153" s="38"/>
      <c r="K153" s="38"/>
      <c r="L153" s="42"/>
      <c r="M153" s="213"/>
      <c r="N153" s="214"/>
      <c r="O153" s="215"/>
      <c r="P153" s="215"/>
      <c r="Q153" s="215"/>
      <c r="R153" s="215"/>
      <c r="S153" s="215"/>
      <c r="T153" s="21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126</v>
      </c>
      <c r="AU153" s="15" t="s">
        <v>83</v>
      </c>
    </row>
    <row r="154" s="2" customFormat="1" ht="6.96" customHeight="1">
      <c r="A154" s="36"/>
      <c r="B154" s="57"/>
      <c r="C154" s="58"/>
      <c r="D154" s="58"/>
      <c r="E154" s="58"/>
      <c r="F154" s="58"/>
      <c r="G154" s="58"/>
      <c r="H154" s="58"/>
      <c r="I154" s="58"/>
      <c r="J154" s="58"/>
      <c r="K154" s="58"/>
      <c r="L154" s="42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sheet="1" autoFilter="0" formatColumns="0" formatRows="0" objects="1" scenarios="1" spinCount="100000" saltValue="pX4DXz/em1N4bV55RWI2AUlO4qz1qma9hOyWNQ3BGwE4T6rv4RIhv3TQuoFlix+A5amN/lq0gGwlYqo0HfKRpw==" hashValue="6y1b7u/tgsP+p6RvjaEY1qA6v1PbGup+oYfvPYQRjikF8zkUkX7deL/E4CAB9CQFbNfWWT6o0p9TIYLXX0+L7Q==" algorithmName="SHA-512" password="CF9F"/>
  <autoFilter ref="C85:K15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8"/>
      <c r="AT3" s="15" t="s">
        <v>85</v>
      </c>
    </row>
    <row r="4" s="1" customFormat="1" ht="24.96" customHeight="1">
      <c r="B4" s="18"/>
      <c r="D4" s="128" t="s">
        <v>89</v>
      </c>
      <c r="L4" s="18"/>
      <c r="M4" s="129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0" t="s">
        <v>16</v>
      </c>
      <c r="L6" s="18"/>
    </row>
    <row r="7" s="1" customFormat="1" ht="26.25" customHeight="1">
      <c r="B7" s="18"/>
      <c r="E7" s="131" t="str">
        <f>'Rekapitulace stavby'!K6</f>
        <v>NOVOSTAVBA MATEŘSKÉ ŠKOLKY BEROUN MÁCHOVNA - MOBILIÁŘ - VYBAVENÍ SKLADŮ</v>
      </c>
      <c r="F7" s="130"/>
      <c r="G7" s="130"/>
      <c r="H7" s="130"/>
      <c r="L7" s="18"/>
    </row>
    <row r="8" s="2" customFormat="1" ht="12" customHeight="1">
      <c r="A8" s="36"/>
      <c r="B8" s="42"/>
      <c r="C8" s="36"/>
      <c r="D8" s="130" t="s">
        <v>90</v>
      </c>
      <c r="E8" s="36"/>
      <c r="F8" s="36"/>
      <c r="G8" s="36"/>
      <c r="H8" s="36"/>
      <c r="I8" s="36"/>
      <c r="J8" s="36"/>
      <c r="K8" s="36"/>
      <c r="L8" s="13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3" t="s">
        <v>212</v>
      </c>
      <c r="F9" s="36"/>
      <c r="G9" s="36"/>
      <c r="H9" s="36"/>
      <c r="I9" s="36"/>
      <c r="J9" s="36"/>
      <c r="K9" s="36"/>
      <c r="L9" s="13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13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0" t="s">
        <v>18</v>
      </c>
      <c r="E11" s="36"/>
      <c r="F11" s="134" t="s">
        <v>19</v>
      </c>
      <c r="G11" s="36"/>
      <c r="H11" s="36"/>
      <c r="I11" s="130" t="s">
        <v>20</v>
      </c>
      <c r="J11" s="134" t="s">
        <v>19</v>
      </c>
      <c r="K11" s="36"/>
      <c r="L11" s="13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0" t="s">
        <v>21</v>
      </c>
      <c r="E12" s="36"/>
      <c r="F12" s="134" t="s">
        <v>22</v>
      </c>
      <c r="G12" s="36"/>
      <c r="H12" s="36"/>
      <c r="I12" s="130" t="s">
        <v>23</v>
      </c>
      <c r="J12" s="135" t="str">
        <f>'Rekapitulace stavby'!AN8</f>
        <v>7. 2. 2026</v>
      </c>
      <c r="K12" s="36"/>
      <c r="L12" s="13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13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0" t="s">
        <v>25</v>
      </c>
      <c r="E14" s="36"/>
      <c r="F14" s="36"/>
      <c r="G14" s="36"/>
      <c r="H14" s="36"/>
      <c r="I14" s="130" t="s">
        <v>26</v>
      </c>
      <c r="J14" s="134" t="s">
        <v>27</v>
      </c>
      <c r="K14" s="36"/>
      <c r="L14" s="13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4" t="s">
        <v>28</v>
      </c>
      <c r="F15" s="36"/>
      <c r="G15" s="36"/>
      <c r="H15" s="36"/>
      <c r="I15" s="130" t="s">
        <v>29</v>
      </c>
      <c r="J15" s="134" t="s">
        <v>30</v>
      </c>
      <c r="K15" s="36"/>
      <c r="L15" s="13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13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0" t="s">
        <v>31</v>
      </c>
      <c r="E17" s="36"/>
      <c r="F17" s="36"/>
      <c r="G17" s="36"/>
      <c r="H17" s="36"/>
      <c r="I17" s="130" t="s">
        <v>26</v>
      </c>
      <c r="J17" s="31" t="str">
        <f>'Rekapitulace stavby'!AN13</f>
        <v>Vyplň údaj</v>
      </c>
      <c r="K17" s="36"/>
      <c r="L17" s="13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4"/>
      <c r="G18" s="134"/>
      <c r="H18" s="134"/>
      <c r="I18" s="130" t="s">
        <v>29</v>
      </c>
      <c r="J18" s="31" t="str">
        <f>'Rekapitulace stavby'!AN14</f>
        <v>Vyplň údaj</v>
      </c>
      <c r="K18" s="36"/>
      <c r="L18" s="13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13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0" t="s">
        <v>33</v>
      </c>
      <c r="E20" s="36"/>
      <c r="F20" s="36"/>
      <c r="G20" s="36"/>
      <c r="H20" s="36"/>
      <c r="I20" s="130" t="s">
        <v>26</v>
      </c>
      <c r="J20" s="134" t="s">
        <v>34</v>
      </c>
      <c r="K20" s="36"/>
      <c r="L20" s="13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4" t="s">
        <v>35</v>
      </c>
      <c r="F21" s="36"/>
      <c r="G21" s="36"/>
      <c r="H21" s="36"/>
      <c r="I21" s="130" t="s">
        <v>29</v>
      </c>
      <c r="J21" s="134" t="s">
        <v>19</v>
      </c>
      <c r="K21" s="36"/>
      <c r="L21" s="13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13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0" t="s">
        <v>37</v>
      </c>
      <c r="E23" s="36"/>
      <c r="F23" s="36"/>
      <c r="G23" s="36"/>
      <c r="H23" s="36"/>
      <c r="I23" s="130" t="s">
        <v>26</v>
      </c>
      <c r="J23" s="134" t="str">
        <f>IF('Rekapitulace stavby'!AN19="","",'Rekapitulace stavby'!AN19)</f>
        <v/>
      </c>
      <c r="K23" s="36"/>
      <c r="L23" s="13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4" t="str">
        <f>IF('Rekapitulace stavby'!E20="","",'Rekapitulace stavby'!E20)</f>
        <v xml:space="preserve"> </v>
      </c>
      <c r="F24" s="36"/>
      <c r="G24" s="36"/>
      <c r="H24" s="36"/>
      <c r="I24" s="130" t="s">
        <v>29</v>
      </c>
      <c r="J24" s="134" t="str">
        <f>IF('Rekapitulace stavby'!AN20="","",'Rekapitulace stavby'!AN20)</f>
        <v/>
      </c>
      <c r="K24" s="36"/>
      <c r="L24" s="13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13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0" t="s">
        <v>39</v>
      </c>
      <c r="E26" s="36"/>
      <c r="F26" s="36"/>
      <c r="G26" s="36"/>
      <c r="H26" s="36"/>
      <c r="I26" s="36"/>
      <c r="J26" s="36"/>
      <c r="K26" s="36"/>
      <c r="L26" s="13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13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0"/>
      <c r="E29" s="140"/>
      <c r="F29" s="140"/>
      <c r="G29" s="140"/>
      <c r="H29" s="140"/>
      <c r="I29" s="140"/>
      <c r="J29" s="140"/>
      <c r="K29" s="140"/>
      <c r="L29" s="132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1" t="s">
        <v>41</v>
      </c>
      <c r="E30" s="36"/>
      <c r="F30" s="36"/>
      <c r="G30" s="36"/>
      <c r="H30" s="36"/>
      <c r="I30" s="36"/>
      <c r="J30" s="142">
        <f>ROUND(J80, 2)</f>
        <v>0</v>
      </c>
      <c r="K30" s="36"/>
      <c r="L30" s="132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0"/>
      <c r="E31" s="140"/>
      <c r="F31" s="140"/>
      <c r="G31" s="140"/>
      <c r="H31" s="140"/>
      <c r="I31" s="140"/>
      <c r="J31" s="140"/>
      <c r="K31" s="140"/>
      <c r="L31" s="13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3" t="s">
        <v>43</v>
      </c>
      <c r="G32" s="36"/>
      <c r="H32" s="36"/>
      <c r="I32" s="143" t="s">
        <v>42</v>
      </c>
      <c r="J32" s="143" t="s">
        <v>44</v>
      </c>
      <c r="K32" s="36"/>
      <c r="L32" s="13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4" t="s">
        <v>45</v>
      </c>
      <c r="E33" s="130" t="s">
        <v>46</v>
      </c>
      <c r="F33" s="145">
        <f>ROUND((SUM(BE80:BE105)),  2)</f>
        <v>0</v>
      </c>
      <c r="G33" s="36"/>
      <c r="H33" s="36"/>
      <c r="I33" s="146">
        <v>0.20999999999999999</v>
      </c>
      <c r="J33" s="145">
        <f>ROUND(((SUM(BE80:BE105))*I33),  2)</f>
        <v>0</v>
      </c>
      <c r="K33" s="36"/>
      <c r="L33" s="132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0" t="s">
        <v>47</v>
      </c>
      <c r="F34" s="145">
        <f>ROUND((SUM(BF80:BF105)),  2)</f>
        <v>0</v>
      </c>
      <c r="G34" s="36"/>
      <c r="H34" s="36"/>
      <c r="I34" s="146">
        <v>0.12</v>
      </c>
      <c r="J34" s="145">
        <f>ROUND(((SUM(BF80:BF105))*I34),  2)</f>
        <v>0</v>
      </c>
      <c r="K34" s="36"/>
      <c r="L34" s="13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0" t="s">
        <v>48</v>
      </c>
      <c r="F35" s="145">
        <f>ROUND((SUM(BG80:BG105)),  2)</f>
        <v>0</v>
      </c>
      <c r="G35" s="36"/>
      <c r="H35" s="36"/>
      <c r="I35" s="146">
        <v>0.20999999999999999</v>
      </c>
      <c r="J35" s="145">
        <f>0</f>
        <v>0</v>
      </c>
      <c r="K35" s="36"/>
      <c r="L35" s="13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0" t="s">
        <v>49</v>
      </c>
      <c r="F36" s="145">
        <f>ROUND((SUM(BH80:BH105)),  2)</f>
        <v>0</v>
      </c>
      <c r="G36" s="36"/>
      <c r="H36" s="36"/>
      <c r="I36" s="146">
        <v>0.12</v>
      </c>
      <c r="J36" s="145">
        <f>0</f>
        <v>0</v>
      </c>
      <c r="K36" s="36"/>
      <c r="L36" s="13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0" t="s">
        <v>50</v>
      </c>
      <c r="F37" s="145">
        <f>ROUND((SUM(BI80:BI105)),  2)</f>
        <v>0</v>
      </c>
      <c r="G37" s="36"/>
      <c r="H37" s="36"/>
      <c r="I37" s="146">
        <v>0</v>
      </c>
      <c r="J37" s="145">
        <f>0</f>
        <v>0</v>
      </c>
      <c r="K37" s="36"/>
      <c r="L37" s="13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13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47"/>
      <c r="D39" s="148" t="s">
        <v>51</v>
      </c>
      <c r="E39" s="149"/>
      <c r="F39" s="149"/>
      <c r="G39" s="150" t="s">
        <v>52</v>
      </c>
      <c r="H39" s="151" t="s">
        <v>53</v>
      </c>
      <c r="I39" s="149"/>
      <c r="J39" s="152">
        <f>SUM(J30:J37)</f>
        <v>0</v>
      </c>
      <c r="K39" s="153"/>
      <c r="L39" s="13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92</v>
      </c>
      <c r="D45" s="38"/>
      <c r="E45" s="38"/>
      <c r="F45" s="38"/>
      <c r="G45" s="38"/>
      <c r="H45" s="38"/>
      <c r="I45" s="38"/>
      <c r="J45" s="38"/>
      <c r="K45" s="38"/>
      <c r="L45" s="132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32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32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26.25" customHeight="1">
      <c r="A48" s="36"/>
      <c r="B48" s="37"/>
      <c r="C48" s="38"/>
      <c r="D48" s="38"/>
      <c r="E48" s="158" t="str">
        <f>E7</f>
        <v>NOVOSTAVBA MATEŘSKÉ ŠKOLKY BEROUN MÁCHOVNA - MOBILIÁŘ - VYBAVENÍ SKLADŮ</v>
      </c>
      <c r="F48" s="30"/>
      <c r="G48" s="30"/>
      <c r="H48" s="30"/>
      <c r="I48" s="38"/>
      <c r="J48" s="38"/>
      <c r="K48" s="38"/>
      <c r="L48" s="132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90</v>
      </c>
      <c r="D49" s="38"/>
      <c r="E49" s="38"/>
      <c r="F49" s="38"/>
      <c r="G49" s="38"/>
      <c r="H49" s="38"/>
      <c r="I49" s="38"/>
      <c r="J49" s="38"/>
      <c r="K49" s="38"/>
      <c r="L49" s="132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67" t="str">
        <f>E9</f>
        <v>VRN - Vedlejší rozpočtové a ostatní náklady</v>
      </c>
      <c r="F50" s="38"/>
      <c r="G50" s="38"/>
      <c r="H50" s="38"/>
      <c r="I50" s="38"/>
      <c r="J50" s="38"/>
      <c r="K50" s="38"/>
      <c r="L50" s="132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32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8"/>
      <c r="E52" s="38"/>
      <c r="F52" s="25" t="str">
        <f>F12</f>
        <v>k.ú. Beroun</v>
      </c>
      <c r="G52" s="38"/>
      <c r="H52" s="38"/>
      <c r="I52" s="30" t="s">
        <v>23</v>
      </c>
      <c r="J52" s="70" t="str">
        <f>IF(J12="","",J12)</f>
        <v>7. 2. 2026</v>
      </c>
      <c r="K52" s="38"/>
      <c r="L52" s="132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3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40.05" customHeight="1">
      <c r="A54" s="36"/>
      <c r="B54" s="37"/>
      <c r="C54" s="30" t="s">
        <v>25</v>
      </c>
      <c r="D54" s="38"/>
      <c r="E54" s="38"/>
      <c r="F54" s="25" t="str">
        <f>E15</f>
        <v>Město Beroun, Husovo nám.68, 266 01 Beroun</v>
      </c>
      <c r="G54" s="38"/>
      <c r="H54" s="38"/>
      <c r="I54" s="30" t="s">
        <v>33</v>
      </c>
      <c r="J54" s="34" t="str">
        <f>E21</f>
        <v>Ing.arch.Karel Musil,Tupolevova 470,190 00 Praha 9</v>
      </c>
      <c r="K54" s="38"/>
      <c r="L54" s="132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31</v>
      </c>
      <c r="D55" s="38"/>
      <c r="E55" s="38"/>
      <c r="F55" s="25" t="str">
        <f>IF(E18="","",E18)</f>
        <v>Vyplň údaj</v>
      </c>
      <c r="G55" s="38"/>
      <c r="H55" s="38"/>
      <c r="I55" s="30" t="s">
        <v>37</v>
      </c>
      <c r="J55" s="34" t="str">
        <f>E24</f>
        <v xml:space="preserve"> </v>
      </c>
      <c r="K55" s="38"/>
      <c r="L55" s="132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3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59" t="s">
        <v>93</v>
      </c>
      <c r="D57" s="160"/>
      <c r="E57" s="160"/>
      <c r="F57" s="160"/>
      <c r="G57" s="160"/>
      <c r="H57" s="160"/>
      <c r="I57" s="160"/>
      <c r="J57" s="161" t="s">
        <v>94</v>
      </c>
      <c r="K57" s="160"/>
      <c r="L57" s="132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32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62" t="s">
        <v>73</v>
      </c>
      <c r="D59" s="38"/>
      <c r="E59" s="38"/>
      <c r="F59" s="38"/>
      <c r="G59" s="38"/>
      <c r="H59" s="38"/>
      <c r="I59" s="38"/>
      <c r="J59" s="100">
        <f>J80</f>
        <v>0</v>
      </c>
      <c r="K59" s="38"/>
      <c r="L59" s="132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5" t="s">
        <v>95</v>
      </c>
    </row>
    <row r="60" s="9" customFormat="1" ht="24.96" customHeight="1">
      <c r="A60" s="9"/>
      <c r="B60" s="163"/>
      <c r="C60" s="164"/>
      <c r="D60" s="165" t="s">
        <v>213</v>
      </c>
      <c r="E60" s="166"/>
      <c r="F60" s="166"/>
      <c r="G60" s="166"/>
      <c r="H60" s="166"/>
      <c r="I60" s="166"/>
      <c r="J60" s="167">
        <f>J81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3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="2" customFormat="1" ht="6.96" customHeight="1">
      <c r="A62" s="36"/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132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6" s="2" customFormat="1" ht="6.96" customHeight="1">
      <c r="A66" s="36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32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24.96" customHeight="1">
      <c r="A67" s="36"/>
      <c r="B67" s="37"/>
      <c r="C67" s="21" t="s">
        <v>103</v>
      </c>
      <c r="D67" s="38"/>
      <c r="E67" s="38"/>
      <c r="F67" s="38"/>
      <c r="G67" s="38"/>
      <c r="H67" s="38"/>
      <c r="I67" s="38"/>
      <c r="J67" s="38"/>
      <c r="K67" s="38"/>
      <c r="L67" s="132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6.96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32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12" customHeight="1">
      <c r="A69" s="36"/>
      <c r="B69" s="37"/>
      <c r="C69" s="30" t="s">
        <v>16</v>
      </c>
      <c r="D69" s="38"/>
      <c r="E69" s="38"/>
      <c r="F69" s="38"/>
      <c r="G69" s="38"/>
      <c r="H69" s="38"/>
      <c r="I69" s="38"/>
      <c r="J69" s="38"/>
      <c r="K69" s="38"/>
      <c r="L69" s="132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6.25" customHeight="1">
      <c r="A70" s="36"/>
      <c r="B70" s="37"/>
      <c r="C70" s="38"/>
      <c r="D70" s="38"/>
      <c r="E70" s="158" t="str">
        <f>E7</f>
        <v>NOVOSTAVBA MATEŘSKÉ ŠKOLKY BEROUN MÁCHOVNA - MOBILIÁŘ - VYBAVENÍ SKLADŮ</v>
      </c>
      <c r="F70" s="30"/>
      <c r="G70" s="30"/>
      <c r="H70" s="30"/>
      <c r="I70" s="38"/>
      <c r="J70" s="38"/>
      <c r="K70" s="38"/>
      <c r="L70" s="132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2" customHeight="1">
      <c r="A71" s="36"/>
      <c r="B71" s="37"/>
      <c r="C71" s="30" t="s">
        <v>90</v>
      </c>
      <c r="D71" s="38"/>
      <c r="E71" s="38"/>
      <c r="F71" s="38"/>
      <c r="G71" s="38"/>
      <c r="H71" s="38"/>
      <c r="I71" s="38"/>
      <c r="J71" s="38"/>
      <c r="K71" s="38"/>
      <c r="L71" s="132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6.5" customHeight="1">
      <c r="A72" s="36"/>
      <c r="B72" s="37"/>
      <c r="C72" s="38"/>
      <c r="D72" s="38"/>
      <c r="E72" s="67" t="str">
        <f>E9</f>
        <v>VRN - Vedlejší rozpočtové a ostatní náklady</v>
      </c>
      <c r="F72" s="38"/>
      <c r="G72" s="38"/>
      <c r="H72" s="38"/>
      <c r="I72" s="38"/>
      <c r="J72" s="38"/>
      <c r="K72" s="38"/>
      <c r="L72" s="132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32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21</v>
      </c>
      <c r="D74" s="38"/>
      <c r="E74" s="38"/>
      <c r="F74" s="25" t="str">
        <f>F12</f>
        <v>k.ú. Beroun</v>
      </c>
      <c r="G74" s="38"/>
      <c r="H74" s="38"/>
      <c r="I74" s="30" t="s">
        <v>23</v>
      </c>
      <c r="J74" s="70" t="str">
        <f>IF(J12="","",J12)</f>
        <v>7. 2. 2026</v>
      </c>
      <c r="K74" s="38"/>
      <c r="L74" s="132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6.96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32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40.05" customHeight="1">
      <c r="A76" s="36"/>
      <c r="B76" s="37"/>
      <c r="C76" s="30" t="s">
        <v>25</v>
      </c>
      <c r="D76" s="38"/>
      <c r="E76" s="38"/>
      <c r="F76" s="25" t="str">
        <f>E15</f>
        <v>Město Beroun, Husovo nám.68, 266 01 Beroun</v>
      </c>
      <c r="G76" s="38"/>
      <c r="H76" s="38"/>
      <c r="I76" s="30" t="s">
        <v>33</v>
      </c>
      <c r="J76" s="34" t="str">
        <f>E21</f>
        <v>Ing.arch.Karel Musil,Tupolevova 470,190 00 Praha 9</v>
      </c>
      <c r="K76" s="38"/>
      <c r="L76" s="13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5.15" customHeight="1">
      <c r="A77" s="36"/>
      <c r="B77" s="37"/>
      <c r="C77" s="30" t="s">
        <v>31</v>
      </c>
      <c r="D77" s="38"/>
      <c r="E77" s="38"/>
      <c r="F77" s="25" t="str">
        <f>IF(E18="","",E18)</f>
        <v>Vyplň údaj</v>
      </c>
      <c r="G77" s="38"/>
      <c r="H77" s="38"/>
      <c r="I77" s="30" t="s">
        <v>37</v>
      </c>
      <c r="J77" s="34" t="str">
        <f>E24</f>
        <v xml:space="preserve"> </v>
      </c>
      <c r="K77" s="38"/>
      <c r="L77" s="13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0.32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32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10" customFormat="1" ht="29.28" customHeight="1">
      <c r="A79" s="169"/>
      <c r="B79" s="170"/>
      <c r="C79" s="171" t="s">
        <v>104</v>
      </c>
      <c r="D79" s="172" t="s">
        <v>60</v>
      </c>
      <c r="E79" s="172" t="s">
        <v>56</v>
      </c>
      <c r="F79" s="172" t="s">
        <v>57</v>
      </c>
      <c r="G79" s="172" t="s">
        <v>105</v>
      </c>
      <c r="H79" s="172" t="s">
        <v>106</v>
      </c>
      <c r="I79" s="172" t="s">
        <v>107</v>
      </c>
      <c r="J79" s="172" t="s">
        <v>94</v>
      </c>
      <c r="K79" s="173" t="s">
        <v>108</v>
      </c>
      <c r="L79" s="174"/>
      <c r="M79" s="90" t="s">
        <v>19</v>
      </c>
      <c r="N79" s="91" t="s">
        <v>45</v>
      </c>
      <c r="O79" s="91" t="s">
        <v>109</v>
      </c>
      <c r="P79" s="91" t="s">
        <v>110</v>
      </c>
      <c r="Q79" s="91" t="s">
        <v>111</v>
      </c>
      <c r="R79" s="91" t="s">
        <v>112</v>
      </c>
      <c r="S79" s="91" t="s">
        <v>113</v>
      </c>
      <c r="T79" s="92" t="s">
        <v>114</v>
      </c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</row>
    <row r="80" s="2" customFormat="1" ht="22.8" customHeight="1">
      <c r="A80" s="36"/>
      <c r="B80" s="37"/>
      <c r="C80" s="97" t="s">
        <v>115</v>
      </c>
      <c r="D80" s="38"/>
      <c r="E80" s="38"/>
      <c r="F80" s="38"/>
      <c r="G80" s="38"/>
      <c r="H80" s="38"/>
      <c r="I80" s="38"/>
      <c r="J80" s="175">
        <f>BK80</f>
        <v>0</v>
      </c>
      <c r="K80" s="38"/>
      <c r="L80" s="42"/>
      <c r="M80" s="93"/>
      <c r="N80" s="176"/>
      <c r="O80" s="94"/>
      <c r="P80" s="177">
        <f>P81</f>
        <v>0</v>
      </c>
      <c r="Q80" s="94"/>
      <c r="R80" s="177">
        <f>R81</f>
        <v>0</v>
      </c>
      <c r="S80" s="94"/>
      <c r="T80" s="178">
        <f>T81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T80" s="15" t="s">
        <v>74</v>
      </c>
      <c r="AU80" s="15" t="s">
        <v>95</v>
      </c>
      <c r="BK80" s="179">
        <f>BK81</f>
        <v>0</v>
      </c>
    </row>
    <row r="81" s="11" customFormat="1" ht="25.92" customHeight="1">
      <c r="A81" s="11"/>
      <c r="B81" s="180"/>
      <c r="C81" s="181"/>
      <c r="D81" s="182" t="s">
        <v>74</v>
      </c>
      <c r="E81" s="183" t="s">
        <v>86</v>
      </c>
      <c r="F81" s="183" t="s">
        <v>214</v>
      </c>
      <c r="G81" s="181"/>
      <c r="H81" s="181"/>
      <c r="I81" s="184"/>
      <c r="J81" s="185">
        <f>BK81</f>
        <v>0</v>
      </c>
      <c r="K81" s="181"/>
      <c r="L81" s="186"/>
      <c r="M81" s="187"/>
      <c r="N81" s="188"/>
      <c r="O81" s="188"/>
      <c r="P81" s="189">
        <f>SUM(P82:P105)</f>
        <v>0</v>
      </c>
      <c r="Q81" s="188"/>
      <c r="R81" s="189">
        <f>SUM(R82:R105)</f>
        <v>0</v>
      </c>
      <c r="S81" s="188"/>
      <c r="T81" s="190">
        <f>SUM(T82:T105)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1" t="s">
        <v>130</v>
      </c>
      <c r="AT81" s="192" t="s">
        <v>74</v>
      </c>
      <c r="AU81" s="192" t="s">
        <v>75</v>
      </c>
      <c r="AY81" s="191" t="s">
        <v>118</v>
      </c>
      <c r="BK81" s="193">
        <f>SUM(BK82:BK105)</f>
        <v>0</v>
      </c>
    </row>
    <row r="82" s="2" customFormat="1" ht="24.15" customHeight="1">
      <c r="A82" s="36"/>
      <c r="B82" s="37"/>
      <c r="C82" s="194" t="s">
        <v>83</v>
      </c>
      <c r="D82" s="194" t="s">
        <v>119</v>
      </c>
      <c r="E82" s="195" t="s">
        <v>215</v>
      </c>
      <c r="F82" s="196" t="s">
        <v>216</v>
      </c>
      <c r="G82" s="197" t="s">
        <v>217</v>
      </c>
      <c r="H82" s="198">
        <v>1</v>
      </c>
      <c r="I82" s="199"/>
      <c r="J82" s="200">
        <f>ROUND(I82*H82,2)</f>
        <v>0</v>
      </c>
      <c r="K82" s="196" t="s">
        <v>218</v>
      </c>
      <c r="L82" s="42"/>
      <c r="M82" s="201" t="s">
        <v>19</v>
      </c>
      <c r="N82" s="202" t="s">
        <v>46</v>
      </c>
      <c r="O82" s="82"/>
      <c r="P82" s="203">
        <f>O82*H82</f>
        <v>0</v>
      </c>
      <c r="Q82" s="203">
        <v>0</v>
      </c>
      <c r="R82" s="203">
        <f>Q82*H82</f>
        <v>0</v>
      </c>
      <c r="S82" s="203">
        <v>0</v>
      </c>
      <c r="T82" s="204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205" t="s">
        <v>219</v>
      </c>
      <c r="AT82" s="205" t="s">
        <v>119</v>
      </c>
      <c r="AU82" s="205" t="s">
        <v>83</v>
      </c>
      <c r="AY82" s="15" t="s">
        <v>118</v>
      </c>
      <c r="BE82" s="206">
        <f>IF(N82="základní",J82,0)</f>
        <v>0</v>
      </c>
      <c r="BF82" s="206">
        <f>IF(N82="snížená",J82,0)</f>
        <v>0</v>
      </c>
      <c r="BG82" s="206">
        <f>IF(N82="zákl. přenesená",J82,0)</f>
        <v>0</v>
      </c>
      <c r="BH82" s="206">
        <f>IF(N82="sníž. přenesená",J82,0)</f>
        <v>0</v>
      </c>
      <c r="BI82" s="206">
        <f>IF(N82="nulová",J82,0)</f>
        <v>0</v>
      </c>
      <c r="BJ82" s="15" t="s">
        <v>83</v>
      </c>
      <c r="BK82" s="206">
        <f>ROUND(I82*H82,2)</f>
        <v>0</v>
      </c>
      <c r="BL82" s="15" t="s">
        <v>219</v>
      </c>
      <c r="BM82" s="205" t="s">
        <v>220</v>
      </c>
    </row>
    <row r="83" s="2" customFormat="1">
      <c r="A83" s="36"/>
      <c r="B83" s="37"/>
      <c r="C83" s="38"/>
      <c r="D83" s="207" t="s">
        <v>125</v>
      </c>
      <c r="E83" s="38"/>
      <c r="F83" s="208" t="s">
        <v>216</v>
      </c>
      <c r="G83" s="38"/>
      <c r="H83" s="38"/>
      <c r="I83" s="209"/>
      <c r="J83" s="38"/>
      <c r="K83" s="38"/>
      <c r="L83" s="42"/>
      <c r="M83" s="210"/>
      <c r="N83" s="211"/>
      <c r="O83" s="82"/>
      <c r="P83" s="82"/>
      <c r="Q83" s="82"/>
      <c r="R83" s="82"/>
      <c r="S83" s="82"/>
      <c r="T83" s="83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5" t="s">
        <v>125</v>
      </c>
      <c r="AU83" s="15" t="s">
        <v>83</v>
      </c>
    </row>
    <row r="84" s="2" customFormat="1" ht="16.5" customHeight="1">
      <c r="A84" s="36"/>
      <c r="B84" s="37"/>
      <c r="C84" s="194" t="s">
        <v>85</v>
      </c>
      <c r="D84" s="194" t="s">
        <v>119</v>
      </c>
      <c r="E84" s="195" t="s">
        <v>221</v>
      </c>
      <c r="F84" s="196" t="s">
        <v>222</v>
      </c>
      <c r="G84" s="197" t="s">
        <v>223</v>
      </c>
      <c r="H84" s="198">
        <v>1</v>
      </c>
      <c r="I84" s="199"/>
      <c r="J84" s="200">
        <f>ROUND(I84*H84,2)</f>
        <v>0</v>
      </c>
      <c r="K84" s="196" t="s">
        <v>218</v>
      </c>
      <c r="L84" s="42"/>
      <c r="M84" s="201" t="s">
        <v>19</v>
      </c>
      <c r="N84" s="202" t="s">
        <v>46</v>
      </c>
      <c r="O84" s="82"/>
      <c r="P84" s="203">
        <f>O84*H84</f>
        <v>0</v>
      </c>
      <c r="Q84" s="203">
        <v>0</v>
      </c>
      <c r="R84" s="203">
        <f>Q84*H84</f>
        <v>0</v>
      </c>
      <c r="S84" s="203">
        <v>0</v>
      </c>
      <c r="T84" s="204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205" t="s">
        <v>219</v>
      </c>
      <c r="AT84" s="205" t="s">
        <v>119</v>
      </c>
      <c r="AU84" s="205" t="s">
        <v>83</v>
      </c>
      <c r="AY84" s="15" t="s">
        <v>118</v>
      </c>
      <c r="BE84" s="206">
        <f>IF(N84="základní",J84,0)</f>
        <v>0</v>
      </c>
      <c r="BF84" s="206">
        <f>IF(N84="snížená",J84,0)</f>
        <v>0</v>
      </c>
      <c r="BG84" s="206">
        <f>IF(N84="zákl. přenesená",J84,0)</f>
        <v>0</v>
      </c>
      <c r="BH84" s="206">
        <f>IF(N84="sníž. přenesená",J84,0)</f>
        <v>0</v>
      </c>
      <c r="BI84" s="206">
        <f>IF(N84="nulová",J84,0)</f>
        <v>0</v>
      </c>
      <c r="BJ84" s="15" t="s">
        <v>83</v>
      </c>
      <c r="BK84" s="206">
        <f>ROUND(I84*H84,2)</f>
        <v>0</v>
      </c>
      <c r="BL84" s="15" t="s">
        <v>219</v>
      </c>
      <c r="BM84" s="205" t="s">
        <v>224</v>
      </c>
    </row>
    <row r="85" s="2" customFormat="1">
      <c r="A85" s="36"/>
      <c r="B85" s="37"/>
      <c r="C85" s="38"/>
      <c r="D85" s="207" t="s">
        <v>125</v>
      </c>
      <c r="E85" s="38"/>
      <c r="F85" s="208" t="s">
        <v>222</v>
      </c>
      <c r="G85" s="38"/>
      <c r="H85" s="38"/>
      <c r="I85" s="209"/>
      <c r="J85" s="38"/>
      <c r="K85" s="38"/>
      <c r="L85" s="42"/>
      <c r="M85" s="210"/>
      <c r="N85" s="211"/>
      <c r="O85" s="82"/>
      <c r="P85" s="82"/>
      <c r="Q85" s="82"/>
      <c r="R85" s="82"/>
      <c r="S85" s="82"/>
      <c r="T85" s="83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5" t="s">
        <v>125</v>
      </c>
      <c r="AU85" s="15" t="s">
        <v>83</v>
      </c>
    </row>
    <row r="86" s="2" customFormat="1" ht="16.5" customHeight="1">
      <c r="A86" s="36"/>
      <c r="B86" s="37"/>
      <c r="C86" s="194" t="s">
        <v>130</v>
      </c>
      <c r="D86" s="194" t="s">
        <v>119</v>
      </c>
      <c r="E86" s="195" t="s">
        <v>225</v>
      </c>
      <c r="F86" s="196" t="s">
        <v>226</v>
      </c>
      <c r="G86" s="197" t="s">
        <v>223</v>
      </c>
      <c r="H86" s="198">
        <v>1</v>
      </c>
      <c r="I86" s="199"/>
      <c r="J86" s="200">
        <f>ROUND(I86*H86,2)</f>
        <v>0</v>
      </c>
      <c r="K86" s="196" t="s">
        <v>218</v>
      </c>
      <c r="L86" s="42"/>
      <c r="M86" s="201" t="s">
        <v>19</v>
      </c>
      <c r="N86" s="202" t="s">
        <v>46</v>
      </c>
      <c r="O86" s="82"/>
      <c r="P86" s="203">
        <f>O86*H86</f>
        <v>0</v>
      </c>
      <c r="Q86" s="203">
        <v>0</v>
      </c>
      <c r="R86" s="203">
        <f>Q86*H86</f>
        <v>0</v>
      </c>
      <c r="S86" s="203">
        <v>0</v>
      </c>
      <c r="T86" s="204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205" t="s">
        <v>219</v>
      </c>
      <c r="AT86" s="205" t="s">
        <v>119</v>
      </c>
      <c r="AU86" s="205" t="s">
        <v>83</v>
      </c>
      <c r="AY86" s="15" t="s">
        <v>118</v>
      </c>
      <c r="BE86" s="206">
        <f>IF(N86="základní",J86,0)</f>
        <v>0</v>
      </c>
      <c r="BF86" s="206">
        <f>IF(N86="snížená",J86,0)</f>
        <v>0</v>
      </c>
      <c r="BG86" s="206">
        <f>IF(N86="zákl. přenesená",J86,0)</f>
        <v>0</v>
      </c>
      <c r="BH86" s="206">
        <f>IF(N86="sníž. přenesená",J86,0)</f>
        <v>0</v>
      </c>
      <c r="BI86" s="206">
        <f>IF(N86="nulová",J86,0)</f>
        <v>0</v>
      </c>
      <c r="BJ86" s="15" t="s">
        <v>83</v>
      </c>
      <c r="BK86" s="206">
        <f>ROUND(I86*H86,2)</f>
        <v>0</v>
      </c>
      <c r="BL86" s="15" t="s">
        <v>219</v>
      </c>
      <c r="BM86" s="205" t="s">
        <v>227</v>
      </c>
    </row>
    <row r="87" s="2" customFormat="1">
      <c r="A87" s="36"/>
      <c r="B87" s="37"/>
      <c r="C87" s="38"/>
      <c r="D87" s="207" t="s">
        <v>125</v>
      </c>
      <c r="E87" s="38"/>
      <c r="F87" s="208" t="s">
        <v>226</v>
      </c>
      <c r="G87" s="38"/>
      <c r="H87" s="38"/>
      <c r="I87" s="209"/>
      <c r="J87" s="38"/>
      <c r="K87" s="38"/>
      <c r="L87" s="42"/>
      <c r="M87" s="210"/>
      <c r="N87" s="211"/>
      <c r="O87" s="82"/>
      <c r="P87" s="82"/>
      <c r="Q87" s="82"/>
      <c r="R87" s="82"/>
      <c r="S87" s="82"/>
      <c r="T87" s="83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5" t="s">
        <v>125</v>
      </c>
      <c r="AU87" s="15" t="s">
        <v>83</v>
      </c>
    </row>
    <row r="88" s="2" customFormat="1" ht="16.5" customHeight="1">
      <c r="A88" s="36"/>
      <c r="B88" s="37"/>
      <c r="C88" s="194" t="s">
        <v>124</v>
      </c>
      <c r="D88" s="194" t="s">
        <v>119</v>
      </c>
      <c r="E88" s="195" t="s">
        <v>228</v>
      </c>
      <c r="F88" s="196" t="s">
        <v>229</v>
      </c>
      <c r="G88" s="197" t="s">
        <v>223</v>
      </c>
      <c r="H88" s="198">
        <v>1</v>
      </c>
      <c r="I88" s="199"/>
      <c r="J88" s="200">
        <f>ROUND(I88*H88,2)</f>
        <v>0</v>
      </c>
      <c r="K88" s="196" t="s">
        <v>218</v>
      </c>
      <c r="L88" s="42"/>
      <c r="M88" s="201" t="s">
        <v>19</v>
      </c>
      <c r="N88" s="202" t="s">
        <v>46</v>
      </c>
      <c r="O88" s="82"/>
      <c r="P88" s="203">
        <f>O88*H88</f>
        <v>0</v>
      </c>
      <c r="Q88" s="203">
        <v>0</v>
      </c>
      <c r="R88" s="203">
        <f>Q88*H88</f>
        <v>0</v>
      </c>
      <c r="S88" s="203">
        <v>0</v>
      </c>
      <c r="T88" s="204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205" t="s">
        <v>219</v>
      </c>
      <c r="AT88" s="205" t="s">
        <v>119</v>
      </c>
      <c r="AU88" s="205" t="s">
        <v>83</v>
      </c>
      <c r="AY88" s="15" t="s">
        <v>118</v>
      </c>
      <c r="BE88" s="206">
        <f>IF(N88="základní",J88,0)</f>
        <v>0</v>
      </c>
      <c r="BF88" s="206">
        <f>IF(N88="snížená",J88,0)</f>
        <v>0</v>
      </c>
      <c r="BG88" s="206">
        <f>IF(N88="zákl. přenesená",J88,0)</f>
        <v>0</v>
      </c>
      <c r="BH88" s="206">
        <f>IF(N88="sníž. přenesená",J88,0)</f>
        <v>0</v>
      </c>
      <c r="BI88" s="206">
        <f>IF(N88="nulová",J88,0)</f>
        <v>0</v>
      </c>
      <c r="BJ88" s="15" t="s">
        <v>83</v>
      </c>
      <c r="BK88" s="206">
        <f>ROUND(I88*H88,2)</f>
        <v>0</v>
      </c>
      <c r="BL88" s="15" t="s">
        <v>219</v>
      </c>
      <c r="BM88" s="205" t="s">
        <v>230</v>
      </c>
    </row>
    <row r="89" s="2" customFormat="1">
      <c r="A89" s="36"/>
      <c r="B89" s="37"/>
      <c r="C89" s="38"/>
      <c r="D89" s="207" t="s">
        <v>125</v>
      </c>
      <c r="E89" s="38"/>
      <c r="F89" s="208" t="s">
        <v>229</v>
      </c>
      <c r="G89" s="38"/>
      <c r="H89" s="38"/>
      <c r="I89" s="209"/>
      <c r="J89" s="38"/>
      <c r="K89" s="38"/>
      <c r="L89" s="42"/>
      <c r="M89" s="210"/>
      <c r="N89" s="211"/>
      <c r="O89" s="82"/>
      <c r="P89" s="82"/>
      <c r="Q89" s="82"/>
      <c r="R89" s="82"/>
      <c r="S89" s="82"/>
      <c r="T89" s="83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5" t="s">
        <v>125</v>
      </c>
      <c r="AU89" s="15" t="s">
        <v>83</v>
      </c>
    </row>
    <row r="90" s="2" customFormat="1" ht="24.15" customHeight="1">
      <c r="A90" s="36"/>
      <c r="B90" s="37"/>
      <c r="C90" s="194" t="s">
        <v>140</v>
      </c>
      <c r="D90" s="194" t="s">
        <v>119</v>
      </c>
      <c r="E90" s="195" t="s">
        <v>231</v>
      </c>
      <c r="F90" s="196" t="s">
        <v>232</v>
      </c>
      <c r="G90" s="197" t="s">
        <v>223</v>
      </c>
      <c r="H90" s="198">
        <v>1</v>
      </c>
      <c r="I90" s="199"/>
      <c r="J90" s="200">
        <f>ROUND(I90*H90,2)</f>
        <v>0</v>
      </c>
      <c r="K90" s="196" t="s">
        <v>218</v>
      </c>
      <c r="L90" s="42"/>
      <c r="M90" s="201" t="s">
        <v>19</v>
      </c>
      <c r="N90" s="202" t="s">
        <v>46</v>
      </c>
      <c r="O90" s="82"/>
      <c r="P90" s="203">
        <f>O90*H90</f>
        <v>0</v>
      </c>
      <c r="Q90" s="203">
        <v>0</v>
      </c>
      <c r="R90" s="203">
        <f>Q90*H90</f>
        <v>0</v>
      </c>
      <c r="S90" s="203">
        <v>0</v>
      </c>
      <c r="T90" s="20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05" t="s">
        <v>219</v>
      </c>
      <c r="AT90" s="205" t="s">
        <v>119</v>
      </c>
      <c r="AU90" s="205" t="s">
        <v>83</v>
      </c>
      <c r="AY90" s="15" t="s">
        <v>118</v>
      </c>
      <c r="BE90" s="206">
        <f>IF(N90="základní",J90,0)</f>
        <v>0</v>
      </c>
      <c r="BF90" s="206">
        <f>IF(N90="snížená",J90,0)</f>
        <v>0</v>
      </c>
      <c r="BG90" s="206">
        <f>IF(N90="zákl. přenesená",J90,0)</f>
        <v>0</v>
      </c>
      <c r="BH90" s="206">
        <f>IF(N90="sníž. přenesená",J90,0)</f>
        <v>0</v>
      </c>
      <c r="BI90" s="206">
        <f>IF(N90="nulová",J90,0)</f>
        <v>0</v>
      </c>
      <c r="BJ90" s="15" t="s">
        <v>83</v>
      </c>
      <c r="BK90" s="206">
        <f>ROUND(I90*H90,2)</f>
        <v>0</v>
      </c>
      <c r="BL90" s="15" t="s">
        <v>219</v>
      </c>
      <c r="BM90" s="205" t="s">
        <v>233</v>
      </c>
    </row>
    <row r="91" s="2" customFormat="1">
      <c r="A91" s="36"/>
      <c r="B91" s="37"/>
      <c r="C91" s="38"/>
      <c r="D91" s="207" t="s">
        <v>125</v>
      </c>
      <c r="E91" s="38"/>
      <c r="F91" s="208" t="s">
        <v>232</v>
      </c>
      <c r="G91" s="38"/>
      <c r="H91" s="38"/>
      <c r="I91" s="209"/>
      <c r="J91" s="38"/>
      <c r="K91" s="38"/>
      <c r="L91" s="42"/>
      <c r="M91" s="210"/>
      <c r="N91" s="211"/>
      <c r="O91" s="82"/>
      <c r="P91" s="82"/>
      <c r="Q91" s="82"/>
      <c r="R91" s="82"/>
      <c r="S91" s="82"/>
      <c r="T91" s="83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5" t="s">
        <v>125</v>
      </c>
      <c r="AU91" s="15" t="s">
        <v>83</v>
      </c>
    </row>
    <row r="92" s="2" customFormat="1" ht="16.5" customHeight="1">
      <c r="A92" s="36"/>
      <c r="B92" s="37"/>
      <c r="C92" s="194" t="s">
        <v>132</v>
      </c>
      <c r="D92" s="194" t="s">
        <v>119</v>
      </c>
      <c r="E92" s="195" t="s">
        <v>234</v>
      </c>
      <c r="F92" s="196" t="s">
        <v>235</v>
      </c>
      <c r="G92" s="197" t="s">
        <v>236</v>
      </c>
      <c r="H92" s="198">
        <v>50</v>
      </c>
      <c r="I92" s="199"/>
      <c r="J92" s="200">
        <f>ROUND(I92*H92,2)</f>
        <v>0</v>
      </c>
      <c r="K92" s="196" t="s">
        <v>218</v>
      </c>
      <c r="L92" s="42"/>
      <c r="M92" s="201" t="s">
        <v>19</v>
      </c>
      <c r="N92" s="202" t="s">
        <v>46</v>
      </c>
      <c r="O92" s="82"/>
      <c r="P92" s="203">
        <f>O92*H92</f>
        <v>0</v>
      </c>
      <c r="Q92" s="203">
        <v>0</v>
      </c>
      <c r="R92" s="203">
        <f>Q92*H92</f>
        <v>0</v>
      </c>
      <c r="S92" s="203">
        <v>0</v>
      </c>
      <c r="T92" s="204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05" t="s">
        <v>219</v>
      </c>
      <c r="AT92" s="205" t="s">
        <v>119</v>
      </c>
      <c r="AU92" s="205" t="s">
        <v>83</v>
      </c>
      <c r="AY92" s="15" t="s">
        <v>118</v>
      </c>
      <c r="BE92" s="206">
        <f>IF(N92="základní",J92,0)</f>
        <v>0</v>
      </c>
      <c r="BF92" s="206">
        <f>IF(N92="snížená",J92,0)</f>
        <v>0</v>
      </c>
      <c r="BG92" s="206">
        <f>IF(N92="zákl. přenesená",J92,0)</f>
        <v>0</v>
      </c>
      <c r="BH92" s="206">
        <f>IF(N92="sníž. přenesená",J92,0)</f>
        <v>0</v>
      </c>
      <c r="BI92" s="206">
        <f>IF(N92="nulová",J92,0)</f>
        <v>0</v>
      </c>
      <c r="BJ92" s="15" t="s">
        <v>83</v>
      </c>
      <c r="BK92" s="206">
        <f>ROUND(I92*H92,2)</f>
        <v>0</v>
      </c>
      <c r="BL92" s="15" t="s">
        <v>219</v>
      </c>
      <c r="BM92" s="205" t="s">
        <v>237</v>
      </c>
    </row>
    <row r="93" s="2" customFormat="1">
      <c r="A93" s="36"/>
      <c r="B93" s="37"/>
      <c r="C93" s="38"/>
      <c r="D93" s="207" t="s">
        <v>125</v>
      </c>
      <c r="E93" s="38"/>
      <c r="F93" s="208" t="s">
        <v>235</v>
      </c>
      <c r="G93" s="38"/>
      <c r="H93" s="38"/>
      <c r="I93" s="209"/>
      <c r="J93" s="38"/>
      <c r="K93" s="38"/>
      <c r="L93" s="42"/>
      <c r="M93" s="210"/>
      <c r="N93" s="211"/>
      <c r="O93" s="82"/>
      <c r="P93" s="82"/>
      <c r="Q93" s="82"/>
      <c r="R93" s="82"/>
      <c r="S93" s="82"/>
      <c r="T93" s="83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5" t="s">
        <v>125</v>
      </c>
      <c r="AU93" s="15" t="s">
        <v>83</v>
      </c>
    </row>
    <row r="94" s="2" customFormat="1" ht="16.5" customHeight="1">
      <c r="A94" s="36"/>
      <c r="B94" s="37"/>
      <c r="C94" s="194" t="s">
        <v>147</v>
      </c>
      <c r="D94" s="194" t="s">
        <v>119</v>
      </c>
      <c r="E94" s="195" t="s">
        <v>238</v>
      </c>
      <c r="F94" s="196" t="s">
        <v>239</v>
      </c>
      <c r="G94" s="197" t="s">
        <v>236</v>
      </c>
      <c r="H94" s="198">
        <v>200</v>
      </c>
      <c r="I94" s="199"/>
      <c r="J94" s="200">
        <f>ROUND(I94*H94,2)</f>
        <v>0</v>
      </c>
      <c r="K94" s="196" t="s">
        <v>218</v>
      </c>
      <c r="L94" s="42"/>
      <c r="M94" s="201" t="s">
        <v>19</v>
      </c>
      <c r="N94" s="202" t="s">
        <v>46</v>
      </c>
      <c r="O94" s="82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5" t="s">
        <v>219</v>
      </c>
      <c r="AT94" s="205" t="s">
        <v>119</v>
      </c>
      <c r="AU94" s="205" t="s">
        <v>83</v>
      </c>
      <c r="AY94" s="15" t="s">
        <v>118</v>
      </c>
      <c r="BE94" s="206">
        <f>IF(N94="základní",J94,0)</f>
        <v>0</v>
      </c>
      <c r="BF94" s="206">
        <f>IF(N94="snížená",J94,0)</f>
        <v>0</v>
      </c>
      <c r="BG94" s="206">
        <f>IF(N94="zákl. přenesená",J94,0)</f>
        <v>0</v>
      </c>
      <c r="BH94" s="206">
        <f>IF(N94="sníž. přenesená",J94,0)</f>
        <v>0</v>
      </c>
      <c r="BI94" s="206">
        <f>IF(N94="nulová",J94,0)</f>
        <v>0</v>
      </c>
      <c r="BJ94" s="15" t="s">
        <v>83</v>
      </c>
      <c r="BK94" s="206">
        <f>ROUND(I94*H94,2)</f>
        <v>0</v>
      </c>
      <c r="BL94" s="15" t="s">
        <v>219</v>
      </c>
      <c r="BM94" s="205" t="s">
        <v>240</v>
      </c>
    </row>
    <row r="95" s="2" customFormat="1">
      <c r="A95" s="36"/>
      <c r="B95" s="37"/>
      <c r="C95" s="38"/>
      <c r="D95" s="207" t="s">
        <v>125</v>
      </c>
      <c r="E95" s="38"/>
      <c r="F95" s="208" t="s">
        <v>239</v>
      </c>
      <c r="G95" s="38"/>
      <c r="H95" s="38"/>
      <c r="I95" s="209"/>
      <c r="J95" s="38"/>
      <c r="K95" s="38"/>
      <c r="L95" s="42"/>
      <c r="M95" s="210"/>
      <c r="N95" s="211"/>
      <c r="O95" s="82"/>
      <c r="P95" s="82"/>
      <c r="Q95" s="82"/>
      <c r="R95" s="82"/>
      <c r="S95" s="82"/>
      <c r="T95" s="83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5" t="s">
        <v>125</v>
      </c>
      <c r="AU95" s="15" t="s">
        <v>83</v>
      </c>
    </row>
    <row r="96" s="2" customFormat="1" ht="16.5" customHeight="1">
      <c r="A96" s="36"/>
      <c r="B96" s="37"/>
      <c r="C96" s="194" t="s">
        <v>136</v>
      </c>
      <c r="D96" s="194" t="s">
        <v>119</v>
      </c>
      <c r="E96" s="195" t="s">
        <v>241</v>
      </c>
      <c r="F96" s="196" t="s">
        <v>242</v>
      </c>
      <c r="G96" s="197" t="s">
        <v>223</v>
      </c>
      <c r="H96" s="198">
        <v>1</v>
      </c>
      <c r="I96" s="199"/>
      <c r="J96" s="200">
        <f>ROUND(I96*H96,2)</f>
        <v>0</v>
      </c>
      <c r="K96" s="196" t="s">
        <v>218</v>
      </c>
      <c r="L96" s="42"/>
      <c r="M96" s="201" t="s">
        <v>19</v>
      </c>
      <c r="N96" s="202" t="s">
        <v>46</v>
      </c>
      <c r="O96" s="82"/>
      <c r="P96" s="203">
        <f>O96*H96</f>
        <v>0</v>
      </c>
      <c r="Q96" s="203">
        <v>0</v>
      </c>
      <c r="R96" s="203">
        <f>Q96*H96</f>
        <v>0</v>
      </c>
      <c r="S96" s="203">
        <v>0</v>
      </c>
      <c r="T96" s="204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5" t="s">
        <v>219</v>
      </c>
      <c r="AT96" s="205" t="s">
        <v>119</v>
      </c>
      <c r="AU96" s="205" t="s">
        <v>83</v>
      </c>
      <c r="AY96" s="15" t="s">
        <v>118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5" t="s">
        <v>83</v>
      </c>
      <c r="BK96" s="206">
        <f>ROUND(I96*H96,2)</f>
        <v>0</v>
      </c>
      <c r="BL96" s="15" t="s">
        <v>219</v>
      </c>
      <c r="BM96" s="205" t="s">
        <v>243</v>
      </c>
    </row>
    <row r="97" s="2" customFormat="1">
      <c r="A97" s="36"/>
      <c r="B97" s="37"/>
      <c r="C97" s="38"/>
      <c r="D97" s="207" t="s">
        <v>125</v>
      </c>
      <c r="E97" s="38"/>
      <c r="F97" s="208" t="s">
        <v>242</v>
      </c>
      <c r="G97" s="38"/>
      <c r="H97" s="38"/>
      <c r="I97" s="209"/>
      <c r="J97" s="38"/>
      <c r="K97" s="38"/>
      <c r="L97" s="42"/>
      <c r="M97" s="210"/>
      <c r="N97" s="211"/>
      <c r="O97" s="82"/>
      <c r="P97" s="82"/>
      <c r="Q97" s="82"/>
      <c r="R97" s="82"/>
      <c r="S97" s="82"/>
      <c r="T97" s="83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5" t="s">
        <v>125</v>
      </c>
      <c r="AU97" s="15" t="s">
        <v>83</v>
      </c>
    </row>
    <row r="98" s="2" customFormat="1" ht="24.15" customHeight="1">
      <c r="A98" s="36"/>
      <c r="B98" s="37"/>
      <c r="C98" s="194" t="s">
        <v>160</v>
      </c>
      <c r="D98" s="194" t="s">
        <v>119</v>
      </c>
      <c r="E98" s="195" t="s">
        <v>244</v>
      </c>
      <c r="F98" s="196" t="s">
        <v>245</v>
      </c>
      <c r="G98" s="197" t="s">
        <v>246</v>
      </c>
      <c r="H98" s="198">
        <v>900</v>
      </c>
      <c r="I98" s="199"/>
      <c r="J98" s="200">
        <f>ROUND(I98*H98,2)</f>
        <v>0</v>
      </c>
      <c r="K98" s="196" t="s">
        <v>218</v>
      </c>
      <c r="L98" s="42"/>
      <c r="M98" s="201" t="s">
        <v>19</v>
      </c>
      <c r="N98" s="202" t="s">
        <v>46</v>
      </c>
      <c r="O98" s="82"/>
      <c r="P98" s="203">
        <f>O98*H98</f>
        <v>0</v>
      </c>
      <c r="Q98" s="203">
        <v>0</v>
      </c>
      <c r="R98" s="203">
        <f>Q98*H98</f>
        <v>0</v>
      </c>
      <c r="S98" s="203">
        <v>0</v>
      </c>
      <c r="T98" s="204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05" t="s">
        <v>219</v>
      </c>
      <c r="AT98" s="205" t="s">
        <v>119</v>
      </c>
      <c r="AU98" s="205" t="s">
        <v>83</v>
      </c>
      <c r="AY98" s="15" t="s">
        <v>118</v>
      </c>
      <c r="BE98" s="206">
        <f>IF(N98="základní",J98,0)</f>
        <v>0</v>
      </c>
      <c r="BF98" s="206">
        <f>IF(N98="snížená",J98,0)</f>
        <v>0</v>
      </c>
      <c r="BG98" s="206">
        <f>IF(N98="zákl. přenesená",J98,0)</f>
        <v>0</v>
      </c>
      <c r="BH98" s="206">
        <f>IF(N98="sníž. přenesená",J98,0)</f>
        <v>0</v>
      </c>
      <c r="BI98" s="206">
        <f>IF(N98="nulová",J98,0)</f>
        <v>0</v>
      </c>
      <c r="BJ98" s="15" t="s">
        <v>83</v>
      </c>
      <c r="BK98" s="206">
        <f>ROUND(I98*H98,2)</f>
        <v>0</v>
      </c>
      <c r="BL98" s="15" t="s">
        <v>219</v>
      </c>
      <c r="BM98" s="205" t="s">
        <v>247</v>
      </c>
    </row>
    <row r="99" s="2" customFormat="1">
      <c r="A99" s="36"/>
      <c r="B99" s="37"/>
      <c r="C99" s="38"/>
      <c r="D99" s="207" t="s">
        <v>125</v>
      </c>
      <c r="E99" s="38"/>
      <c r="F99" s="208" t="s">
        <v>245</v>
      </c>
      <c r="G99" s="38"/>
      <c r="H99" s="38"/>
      <c r="I99" s="209"/>
      <c r="J99" s="38"/>
      <c r="K99" s="38"/>
      <c r="L99" s="42"/>
      <c r="M99" s="210"/>
      <c r="N99" s="211"/>
      <c r="O99" s="82"/>
      <c r="P99" s="82"/>
      <c r="Q99" s="82"/>
      <c r="R99" s="82"/>
      <c r="S99" s="82"/>
      <c r="T99" s="83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5" t="s">
        <v>125</v>
      </c>
      <c r="AU99" s="15" t="s">
        <v>83</v>
      </c>
    </row>
    <row r="100" s="2" customFormat="1" ht="16.5" customHeight="1">
      <c r="A100" s="36"/>
      <c r="B100" s="37"/>
      <c r="C100" s="194" t="s">
        <v>143</v>
      </c>
      <c r="D100" s="194" t="s">
        <v>119</v>
      </c>
      <c r="E100" s="195" t="s">
        <v>248</v>
      </c>
      <c r="F100" s="196" t="s">
        <v>249</v>
      </c>
      <c r="G100" s="197" t="s">
        <v>223</v>
      </c>
      <c r="H100" s="198">
        <v>1</v>
      </c>
      <c r="I100" s="199"/>
      <c r="J100" s="200">
        <f>ROUND(I100*H100,2)</f>
        <v>0</v>
      </c>
      <c r="K100" s="196" t="s">
        <v>218</v>
      </c>
      <c r="L100" s="42"/>
      <c r="M100" s="201" t="s">
        <v>19</v>
      </c>
      <c r="N100" s="202" t="s">
        <v>46</v>
      </c>
      <c r="O100" s="82"/>
      <c r="P100" s="203">
        <f>O100*H100</f>
        <v>0</v>
      </c>
      <c r="Q100" s="203">
        <v>0</v>
      </c>
      <c r="R100" s="203">
        <f>Q100*H100</f>
        <v>0</v>
      </c>
      <c r="S100" s="203">
        <v>0</v>
      </c>
      <c r="T100" s="204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05" t="s">
        <v>219</v>
      </c>
      <c r="AT100" s="205" t="s">
        <v>119</v>
      </c>
      <c r="AU100" s="205" t="s">
        <v>83</v>
      </c>
      <c r="AY100" s="15" t="s">
        <v>118</v>
      </c>
      <c r="BE100" s="206">
        <f>IF(N100="základní",J100,0)</f>
        <v>0</v>
      </c>
      <c r="BF100" s="206">
        <f>IF(N100="snížená",J100,0)</f>
        <v>0</v>
      </c>
      <c r="BG100" s="206">
        <f>IF(N100="zákl. přenesená",J100,0)</f>
        <v>0</v>
      </c>
      <c r="BH100" s="206">
        <f>IF(N100="sníž. přenesená",J100,0)</f>
        <v>0</v>
      </c>
      <c r="BI100" s="206">
        <f>IF(N100="nulová",J100,0)</f>
        <v>0</v>
      </c>
      <c r="BJ100" s="15" t="s">
        <v>83</v>
      </c>
      <c r="BK100" s="206">
        <f>ROUND(I100*H100,2)</f>
        <v>0</v>
      </c>
      <c r="BL100" s="15" t="s">
        <v>219</v>
      </c>
      <c r="BM100" s="205" t="s">
        <v>250</v>
      </c>
    </row>
    <row r="101" s="2" customFormat="1">
      <c r="A101" s="36"/>
      <c r="B101" s="37"/>
      <c r="C101" s="38"/>
      <c r="D101" s="207" t="s">
        <v>125</v>
      </c>
      <c r="E101" s="38"/>
      <c r="F101" s="208" t="s">
        <v>249</v>
      </c>
      <c r="G101" s="38"/>
      <c r="H101" s="38"/>
      <c r="I101" s="209"/>
      <c r="J101" s="38"/>
      <c r="K101" s="38"/>
      <c r="L101" s="42"/>
      <c r="M101" s="210"/>
      <c r="N101" s="211"/>
      <c r="O101" s="82"/>
      <c r="P101" s="82"/>
      <c r="Q101" s="82"/>
      <c r="R101" s="82"/>
      <c r="S101" s="82"/>
      <c r="T101" s="83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5" t="s">
        <v>125</v>
      </c>
      <c r="AU101" s="15" t="s">
        <v>83</v>
      </c>
    </row>
    <row r="102" s="2" customFormat="1" ht="16.5" customHeight="1">
      <c r="A102" s="36"/>
      <c r="B102" s="37"/>
      <c r="C102" s="194" t="s">
        <v>171</v>
      </c>
      <c r="D102" s="194" t="s">
        <v>119</v>
      </c>
      <c r="E102" s="195" t="s">
        <v>251</v>
      </c>
      <c r="F102" s="196" t="s">
        <v>252</v>
      </c>
      <c r="G102" s="197" t="s">
        <v>223</v>
      </c>
      <c r="H102" s="198">
        <v>1</v>
      </c>
      <c r="I102" s="199"/>
      <c r="J102" s="200">
        <f>ROUND(I102*H102,2)</f>
        <v>0</v>
      </c>
      <c r="K102" s="196" t="s">
        <v>218</v>
      </c>
      <c r="L102" s="42"/>
      <c r="M102" s="201" t="s">
        <v>19</v>
      </c>
      <c r="N102" s="202" t="s">
        <v>46</v>
      </c>
      <c r="O102" s="82"/>
      <c r="P102" s="203">
        <f>O102*H102</f>
        <v>0</v>
      </c>
      <c r="Q102" s="203">
        <v>0</v>
      </c>
      <c r="R102" s="203">
        <f>Q102*H102</f>
        <v>0</v>
      </c>
      <c r="S102" s="203">
        <v>0</v>
      </c>
      <c r="T102" s="204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205" t="s">
        <v>219</v>
      </c>
      <c r="AT102" s="205" t="s">
        <v>119</v>
      </c>
      <c r="AU102" s="205" t="s">
        <v>83</v>
      </c>
      <c r="AY102" s="15" t="s">
        <v>118</v>
      </c>
      <c r="BE102" s="206">
        <f>IF(N102="základní",J102,0)</f>
        <v>0</v>
      </c>
      <c r="BF102" s="206">
        <f>IF(N102="snížená",J102,0)</f>
        <v>0</v>
      </c>
      <c r="BG102" s="206">
        <f>IF(N102="zákl. přenesená",J102,0)</f>
        <v>0</v>
      </c>
      <c r="BH102" s="206">
        <f>IF(N102="sníž. přenesená",J102,0)</f>
        <v>0</v>
      </c>
      <c r="BI102" s="206">
        <f>IF(N102="nulová",J102,0)</f>
        <v>0</v>
      </c>
      <c r="BJ102" s="15" t="s">
        <v>83</v>
      </c>
      <c r="BK102" s="206">
        <f>ROUND(I102*H102,2)</f>
        <v>0</v>
      </c>
      <c r="BL102" s="15" t="s">
        <v>219</v>
      </c>
      <c r="BM102" s="205" t="s">
        <v>253</v>
      </c>
    </row>
    <row r="103" s="2" customFormat="1">
      <c r="A103" s="36"/>
      <c r="B103" s="37"/>
      <c r="C103" s="38"/>
      <c r="D103" s="207" t="s">
        <v>125</v>
      </c>
      <c r="E103" s="38"/>
      <c r="F103" s="208" t="s">
        <v>252</v>
      </c>
      <c r="G103" s="38"/>
      <c r="H103" s="38"/>
      <c r="I103" s="209"/>
      <c r="J103" s="38"/>
      <c r="K103" s="38"/>
      <c r="L103" s="42"/>
      <c r="M103" s="210"/>
      <c r="N103" s="211"/>
      <c r="O103" s="82"/>
      <c r="P103" s="82"/>
      <c r="Q103" s="82"/>
      <c r="R103" s="82"/>
      <c r="S103" s="82"/>
      <c r="T103" s="83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5" t="s">
        <v>125</v>
      </c>
      <c r="AU103" s="15" t="s">
        <v>83</v>
      </c>
    </row>
    <row r="104" s="2" customFormat="1" ht="16.5" customHeight="1">
      <c r="A104" s="36"/>
      <c r="B104" s="37"/>
      <c r="C104" s="194" t="s">
        <v>8</v>
      </c>
      <c r="D104" s="194" t="s">
        <v>119</v>
      </c>
      <c r="E104" s="195" t="s">
        <v>254</v>
      </c>
      <c r="F104" s="196" t="s">
        <v>255</v>
      </c>
      <c r="G104" s="197" t="s">
        <v>223</v>
      </c>
      <c r="H104" s="198">
        <v>1</v>
      </c>
      <c r="I104" s="199"/>
      <c r="J104" s="200">
        <f>ROUND(I104*H104,2)</f>
        <v>0</v>
      </c>
      <c r="K104" s="196" t="s">
        <v>218</v>
      </c>
      <c r="L104" s="42"/>
      <c r="M104" s="201" t="s">
        <v>19</v>
      </c>
      <c r="N104" s="202" t="s">
        <v>46</v>
      </c>
      <c r="O104" s="82"/>
      <c r="P104" s="203">
        <f>O104*H104</f>
        <v>0</v>
      </c>
      <c r="Q104" s="203">
        <v>0</v>
      </c>
      <c r="R104" s="203">
        <f>Q104*H104</f>
        <v>0</v>
      </c>
      <c r="S104" s="203">
        <v>0</v>
      </c>
      <c r="T104" s="204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05" t="s">
        <v>219</v>
      </c>
      <c r="AT104" s="205" t="s">
        <v>119</v>
      </c>
      <c r="AU104" s="205" t="s">
        <v>83</v>
      </c>
      <c r="AY104" s="15" t="s">
        <v>118</v>
      </c>
      <c r="BE104" s="206">
        <f>IF(N104="základní",J104,0)</f>
        <v>0</v>
      </c>
      <c r="BF104" s="206">
        <f>IF(N104="snížená",J104,0)</f>
        <v>0</v>
      </c>
      <c r="BG104" s="206">
        <f>IF(N104="zákl. přenesená",J104,0)</f>
        <v>0</v>
      </c>
      <c r="BH104" s="206">
        <f>IF(N104="sníž. přenesená",J104,0)</f>
        <v>0</v>
      </c>
      <c r="BI104" s="206">
        <f>IF(N104="nulová",J104,0)</f>
        <v>0</v>
      </c>
      <c r="BJ104" s="15" t="s">
        <v>83</v>
      </c>
      <c r="BK104" s="206">
        <f>ROUND(I104*H104,2)</f>
        <v>0</v>
      </c>
      <c r="BL104" s="15" t="s">
        <v>219</v>
      </c>
      <c r="BM104" s="205" t="s">
        <v>256</v>
      </c>
    </row>
    <row r="105" s="2" customFormat="1">
      <c r="A105" s="36"/>
      <c r="B105" s="37"/>
      <c r="C105" s="38"/>
      <c r="D105" s="207" t="s">
        <v>125</v>
      </c>
      <c r="E105" s="38"/>
      <c r="F105" s="208" t="s">
        <v>255</v>
      </c>
      <c r="G105" s="38"/>
      <c r="H105" s="38"/>
      <c r="I105" s="209"/>
      <c r="J105" s="38"/>
      <c r="K105" s="38"/>
      <c r="L105" s="42"/>
      <c r="M105" s="213"/>
      <c r="N105" s="214"/>
      <c r="O105" s="215"/>
      <c r="P105" s="215"/>
      <c r="Q105" s="215"/>
      <c r="R105" s="215"/>
      <c r="S105" s="215"/>
      <c r="T105" s="21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5" t="s">
        <v>125</v>
      </c>
      <c r="AU105" s="15" t="s">
        <v>83</v>
      </c>
    </row>
    <row r="106" s="2" customFormat="1" ht="6.96" customHeight="1">
      <c r="A106" s="36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42"/>
      <c r="M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</sheetData>
  <sheetProtection sheet="1" autoFilter="0" formatColumns="0" formatRows="0" objects="1" scenarios="1" spinCount="100000" saltValue="afVn54j5iBMCnfU/h+QaBSvHWJTIq+yG4Ns3tMmXHzCFpncVQNXt5o6UovecskrlxEFI8OBNIw0rDy7yf3TSTg==" hashValue="EVOOv/SrMaSdw3fzG/MfcJeJSf8IAxWS2nsEBv8l0Ryl3gNuKz+jZnDHlf6yLl7EqHo7+aa5qewO7TSNK5bXRg==" algorithmName="SHA-512" password="CF9F"/>
  <autoFilter ref="C79:K105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7" customWidth="1"/>
    <col min="2" max="2" width="1.667969" style="217" customWidth="1"/>
    <col min="3" max="4" width="5" style="217" customWidth="1"/>
    <col min="5" max="5" width="11.66016" style="217" customWidth="1"/>
    <col min="6" max="6" width="9.160156" style="217" customWidth="1"/>
    <col min="7" max="7" width="5" style="217" customWidth="1"/>
    <col min="8" max="8" width="77.83203" style="217" customWidth="1"/>
    <col min="9" max="10" width="20" style="217" customWidth="1"/>
    <col min="11" max="11" width="1.667969" style="217" customWidth="1"/>
  </cols>
  <sheetData>
    <row r="1" s="1" customFormat="1" ht="37.5" customHeight="1"/>
    <row r="2" s="1" customFormat="1" ht="7.5" customHeight="1">
      <c r="B2" s="218"/>
      <c r="C2" s="219"/>
      <c r="D2" s="219"/>
      <c r="E2" s="219"/>
      <c r="F2" s="219"/>
      <c r="G2" s="219"/>
      <c r="H2" s="219"/>
      <c r="I2" s="219"/>
      <c r="J2" s="219"/>
      <c r="K2" s="220"/>
    </row>
    <row r="3" s="12" customFormat="1" ht="45" customHeight="1">
      <c r="B3" s="221"/>
      <c r="C3" s="222" t="s">
        <v>257</v>
      </c>
      <c r="D3" s="222"/>
      <c r="E3" s="222"/>
      <c r="F3" s="222"/>
      <c r="G3" s="222"/>
      <c r="H3" s="222"/>
      <c r="I3" s="222"/>
      <c r="J3" s="222"/>
      <c r="K3" s="223"/>
    </row>
    <row r="4" s="1" customFormat="1" ht="25.5" customHeight="1">
      <c r="B4" s="224"/>
      <c r="C4" s="225" t="s">
        <v>258</v>
      </c>
      <c r="D4" s="225"/>
      <c r="E4" s="225"/>
      <c r="F4" s="225"/>
      <c r="G4" s="225"/>
      <c r="H4" s="225"/>
      <c r="I4" s="225"/>
      <c r="J4" s="225"/>
      <c r="K4" s="226"/>
    </row>
    <row r="5" s="1" customFormat="1" ht="5.25" customHeight="1">
      <c r="B5" s="224"/>
      <c r="C5" s="227"/>
      <c r="D5" s="227"/>
      <c r="E5" s="227"/>
      <c r="F5" s="227"/>
      <c r="G5" s="227"/>
      <c r="H5" s="227"/>
      <c r="I5" s="227"/>
      <c r="J5" s="227"/>
      <c r="K5" s="226"/>
    </row>
    <row r="6" s="1" customFormat="1" ht="15" customHeight="1">
      <c r="B6" s="224"/>
      <c r="C6" s="228" t="s">
        <v>259</v>
      </c>
      <c r="D6" s="228"/>
      <c r="E6" s="228"/>
      <c r="F6" s="228"/>
      <c r="G6" s="228"/>
      <c r="H6" s="228"/>
      <c r="I6" s="228"/>
      <c r="J6" s="228"/>
      <c r="K6" s="226"/>
    </row>
    <row r="7" s="1" customFormat="1" ht="15" customHeight="1">
      <c r="B7" s="229"/>
      <c r="C7" s="228" t="s">
        <v>260</v>
      </c>
      <c r="D7" s="228"/>
      <c r="E7" s="228"/>
      <c r="F7" s="228"/>
      <c r="G7" s="228"/>
      <c r="H7" s="228"/>
      <c r="I7" s="228"/>
      <c r="J7" s="228"/>
      <c r="K7" s="226"/>
    </row>
    <row r="8" s="1" customFormat="1" ht="12.75" customHeight="1">
      <c r="B8" s="229"/>
      <c r="C8" s="228"/>
      <c r="D8" s="228"/>
      <c r="E8" s="228"/>
      <c r="F8" s="228"/>
      <c r="G8" s="228"/>
      <c r="H8" s="228"/>
      <c r="I8" s="228"/>
      <c r="J8" s="228"/>
      <c r="K8" s="226"/>
    </row>
    <row r="9" s="1" customFormat="1" ht="15" customHeight="1">
      <c r="B9" s="229"/>
      <c r="C9" s="228" t="s">
        <v>261</v>
      </c>
      <c r="D9" s="228"/>
      <c r="E9" s="228"/>
      <c r="F9" s="228"/>
      <c r="G9" s="228"/>
      <c r="H9" s="228"/>
      <c r="I9" s="228"/>
      <c r="J9" s="228"/>
      <c r="K9" s="226"/>
    </row>
    <row r="10" s="1" customFormat="1" ht="15" customHeight="1">
      <c r="B10" s="229"/>
      <c r="C10" s="228"/>
      <c r="D10" s="228" t="s">
        <v>262</v>
      </c>
      <c r="E10" s="228"/>
      <c r="F10" s="228"/>
      <c r="G10" s="228"/>
      <c r="H10" s="228"/>
      <c r="I10" s="228"/>
      <c r="J10" s="228"/>
      <c r="K10" s="226"/>
    </row>
    <row r="11" s="1" customFormat="1" ht="15" customHeight="1">
      <c r="B11" s="229"/>
      <c r="C11" s="230"/>
      <c r="D11" s="228" t="s">
        <v>263</v>
      </c>
      <c r="E11" s="228"/>
      <c r="F11" s="228"/>
      <c r="G11" s="228"/>
      <c r="H11" s="228"/>
      <c r="I11" s="228"/>
      <c r="J11" s="228"/>
      <c r="K11" s="226"/>
    </row>
    <row r="12" s="1" customFormat="1" ht="15" customHeight="1">
      <c r="B12" s="229"/>
      <c r="C12" s="230"/>
      <c r="D12" s="228"/>
      <c r="E12" s="228"/>
      <c r="F12" s="228"/>
      <c r="G12" s="228"/>
      <c r="H12" s="228"/>
      <c r="I12" s="228"/>
      <c r="J12" s="228"/>
      <c r="K12" s="226"/>
    </row>
    <row r="13" s="1" customFormat="1" ht="15" customHeight="1">
      <c r="B13" s="229"/>
      <c r="C13" s="230"/>
      <c r="D13" s="231" t="s">
        <v>264</v>
      </c>
      <c r="E13" s="228"/>
      <c r="F13" s="228"/>
      <c r="G13" s="228"/>
      <c r="H13" s="228"/>
      <c r="I13" s="228"/>
      <c r="J13" s="228"/>
      <c r="K13" s="226"/>
    </row>
    <row r="14" s="1" customFormat="1" ht="12.75" customHeight="1">
      <c r="B14" s="229"/>
      <c r="C14" s="230"/>
      <c r="D14" s="230"/>
      <c r="E14" s="230"/>
      <c r="F14" s="230"/>
      <c r="G14" s="230"/>
      <c r="H14" s="230"/>
      <c r="I14" s="230"/>
      <c r="J14" s="230"/>
      <c r="K14" s="226"/>
    </row>
    <row r="15" s="1" customFormat="1" ht="15" customHeight="1">
      <c r="B15" s="229"/>
      <c r="C15" s="230"/>
      <c r="D15" s="228" t="s">
        <v>265</v>
      </c>
      <c r="E15" s="228"/>
      <c r="F15" s="228"/>
      <c r="G15" s="228"/>
      <c r="H15" s="228"/>
      <c r="I15" s="228"/>
      <c r="J15" s="228"/>
      <c r="K15" s="226"/>
    </row>
    <row r="16" s="1" customFormat="1" ht="15" customHeight="1">
      <c r="B16" s="229"/>
      <c r="C16" s="230"/>
      <c r="D16" s="228" t="s">
        <v>266</v>
      </c>
      <c r="E16" s="228"/>
      <c r="F16" s="228"/>
      <c r="G16" s="228"/>
      <c r="H16" s="228"/>
      <c r="I16" s="228"/>
      <c r="J16" s="228"/>
      <c r="K16" s="226"/>
    </row>
    <row r="17" s="1" customFormat="1" ht="15" customHeight="1">
      <c r="B17" s="229"/>
      <c r="C17" s="230"/>
      <c r="D17" s="228" t="s">
        <v>267</v>
      </c>
      <c r="E17" s="228"/>
      <c r="F17" s="228"/>
      <c r="G17" s="228"/>
      <c r="H17" s="228"/>
      <c r="I17" s="228"/>
      <c r="J17" s="228"/>
      <c r="K17" s="226"/>
    </row>
    <row r="18" s="1" customFormat="1" ht="15" customHeight="1">
      <c r="B18" s="229"/>
      <c r="C18" s="230"/>
      <c r="D18" s="230"/>
      <c r="E18" s="232" t="s">
        <v>82</v>
      </c>
      <c r="F18" s="228" t="s">
        <v>268</v>
      </c>
      <c r="G18" s="228"/>
      <c r="H18" s="228"/>
      <c r="I18" s="228"/>
      <c r="J18" s="228"/>
      <c r="K18" s="226"/>
    </row>
    <row r="19" s="1" customFormat="1" ht="15" customHeight="1">
      <c r="B19" s="229"/>
      <c r="C19" s="230"/>
      <c r="D19" s="230"/>
      <c r="E19" s="232" t="s">
        <v>269</v>
      </c>
      <c r="F19" s="228" t="s">
        <v>270</v>
      </c>
      <c r="G19" s="228"/>
      <c r="H19" s="228"/>
      <c r="I19" s="228"/>
      <c r="J19" s="228"/>
      <c r="K19" s="226"/>
    </row>
    <row r="20" s="1" customFormat="1" ht="15" customHeight="1">
      <c r="B20" s="229"/>
      <c r="C20" s="230"/>
      <c r="D20" s="230"/>
      <c r="E20" s="232" t="s">
        <v>271</v>
      </c>
      <c r="F20" s="228" t="s">
        <v>272</v>
      </c>
      <c r="G20" s="228"/>
      <c r="H20" s="228"/>
      <c r="I20" s="228"/>
      <c r="J20" s="228"/>
      <c r="K20" s="226"/>
    </row>
    <row r="21" s="1" customFormat="1" ht="15" customHeight="1">
      <c r="B21" s="229"/>
      <c r="C21" s="230"/>
      <c r="D21" s="230"/>
      <c r="E21" s="232" t="s">
        <v>273</v>
      </c>
      <c r="F21" s="228" t="s">
        <v>274</v>
      </c>
      <c r="G21" s="228"/>
      <c r="H21" s="228"/>
      <c r="I21" s="228"/>
      <c r="J21" s="228"/>
      <c r="K21" s="226"/>
    </row>
    <row r="22" s="1" customFormat="1" ht="15" customHeight="1">
      <c r="B22" s="229"/>
      <c r="C22" s="230"/>
      <c r="D22" s="230"/>
      <c r="E22" s="232" t="s">
        <v>275</v>
      </c>
      <c r="F22" s="228" t="s">
        <v>276</v>
      </c>
      <c r="G22" s="228"/>
      <c r="H22" s="228"/>
      <c r="I22" s="228"/>
      <c r="J22" s="228"/>
      <c r="K22" s="226"/>
    </row>
    <row r="23" s="1" customFormat="1" ht="15" customHeight="1">
      <c r="B23" s="229"/>
      <c r="C23" s="230"/>
      <c r="D23" s="230"/>
      <c r="E23" s="232" t="s">
        <v>277</v>
      </c>
      <c r="F23" s="228" t="s">
        <v>278</v>
      </c>
      <c r="G23" s="228"/>
      <c r="H23" s="228"/>
      <c r="I23" s="228"/>
      <c r="J23" s="228"/>
      <c r="K23" s="226"/>
    </row>
    <row r="24" s="1" customFormat="1" ht="12.75" customHeight="1">
      <c r="B24" s="229"/>
      <c r="C24" s="230"/>
      <c r="D24" s="230"/>
      <c r="E24" s="230"/>
      <c r="F24" s="230"/>
      <c r="G24" s="230"/>
      <c r="H24" s="230"/>
      <c r="I24" s="230"/>
      <c r="J24" s="230"/>
      <c r="K24" s="226"/>
    </row>
    <row r="25" s="1" customFormat="1" ht="15" customHeight="1">
      <c r="B25" s="229"/>
      <c r="C25" s="228" t="s">
        <v>279</v>
      </c>
      <c r="D25" s="228"/>
      <c r="E25" s="228"/>
      <c r="F25" s="228"/>
      <c r="G25" s="228"/>
      <c r="H25" s="228"/>
      <c r="I25" s="228"/>
      <c r="J25" s="228"/>
      <c r="K25" s="226"/>
    </row>
    <row r="26" s="1" customFormat="1" ht="15" customHeight="1">
      <c r="B26" s="229"/>
      <c r="C26" s="228" t="s">
        <v>280</v>
      </c>
      <c r="D26" s="228"/>
      <c r="E26" s="228"/>
      <c r="F26" s="228"/>
      <c r="G26" s="228"/>
      <c r="H26" s="228"/>
      <c r="I26" s="228"/>
      <c r="J26" s="228"/>
      <c r="K26" s="226"/>
    </row>
    <row r="27" s="1" customFormat="1" ht="15" customHeight="1">
      <c r="B27" s="229"/>
      <c r="C27" s="228"/>
      <c r="D27" s="228" t="s">
        <v>281</v>
      </c>
      <c r="E27" s="228"/>
      <c r="F27" s="228"/>
      <c r="G27" s="228"/>
      <c r="H27" s="228"/>
      <c r="I27" s="228"/>
      <c r="J27" s="228"/>
      <c r="K27" s="226"/>
    </row>
    <row r="28" s="1" customFormat="1" ht="15" customHeight="1">
      <c r="B28" s="229"/>
      <c r="C28" s="230"/>
      <c r="D28" s="228" t="s">
        <v>282</v>
      </c>
      <c r="E28" s="228"/>
      <c r="F28" s="228"/>
      <c r="G28" s="228"/>
      <c r="H28" s="228"/>
      <c r="I28" s="228"/>
      <c r="J28" s="228"/>
      <c r="K28" s="226"/>
    </row>
    <row r="29" s="1" customFormat="1" ht="12.75" customHeight="1">
      <c r="B29" s="229"/>
      <c r="C29" s="230"/>
      <c r="D29" s="230"/>
      <c r="E29" s="230"/>
      <c r="F29" s="230"/>
      <c r="G29" s="230"/>
      <c r="H29" s="230"/>
      <c r="I29" s="230"/>
      <c r="J29" s="230"/>
      <c r="K29" s="226"/>
    </row>
    <row r="30" s="1" customFormat="1" ht="15" customHeight="1">
      <c r="B30" s="229"/>
      <c r="C30" s="230"/>
      <c r="D30" s="228" t="s">
        <v>283</v>
      </c>
      <c r="E30" s="228"/>
      <c r="F30" s="228"/>
      <c r="G30" s="228"/>
      <c r="H30" s="228"/>
      <c r="I30" s="228"/>
      <c r="J30" s="228"/>
      <c r="K30" s="226"/>
    </row>
    <row r="31" s="1" customFormat="1" ht="15" customHeight="1">
      <c r="B31" s="229"/>
      <c r="C31" s="230"/>
      <c r="D31" s="228" t="s">
        <v>284</v>
      </c>
      <c r="E31" s="228"/>
      <c r="F31" s="228"/>
      <c r="G31" s="228"/>
      <c r="H31" s="228"/>
      <c r="I31" s="228"/>
      <c r="J31" s="228"/>
      <c r="K31" s="226"/>
    </row>
    <row r="32" s="1" customFormat="1" ht="12.75" customHeight="1">
      <c r="B32" s="229"/>
      <c r="C32" s="230"/>
      <c r="D32" s="230"/>
      <c r="E32" s="230"/>
      <c r="F32" s="230"/>
      <c r="G32" s="230"/>
      <c r="H32" s="230"/>
      <c r="I32" s="230"/>
      <c r="J32" s="230"/>
      <c r="K32" s="226"/>
    </row>
    <row r="33" s="1" customFormat="1" ht="15" customHeight="1">
      <c r="B33" s="229"/>
      <c r="C33" s="230"/>
      <c r="D33" s="228" t="s">
        <v>285</v>
      </c>
      <c r="E33" s="228"/>
      <c r="F33" s="228"/>
      <c r="G33" s="228"/>
      <c r="H33" s="228"/>
      <c r="I33" s="228"/>
      <c r="J33" s="228"/>
      <c r="K33" s="226"/>
    </row>
    <row r="34" s="1" customFormat="1" ht="15" customHeight="1">
      <c r="B34" s="229"/>
      <c r="C34" s="230"/>
      <c r="D34" s="228" t="s">
        <v>286</v>
      </c>
      <c r="E34" s="228"/>
      <c r="F34" s="228"/>
      <c r="G34" s="228"/>
      <c r="H34" s="228"/>
      <c r="I34" s="228"/>
      <c r="J34" s="228"/>
      <c r="K34" s="226"/>
    </row>
    <row r="35" s="1" customFormat="1" ht="15" customHeight="1">
      <c r="B35" s="229"/>
      <c r="C35" s="230"/>
      <c r="D35" s="228" t="s">
        <v>287</v>
      </c>
      <c r="E35" s="228"/>
      <c r="F35" s="228"/>
      <c r="G35" s="228"/>
      <c r="H35" s="228"/>
      <c r="I35" s="228"/>
      <c r="J35" s="228"/>
      <c r="K35" s="226"/>
    </row>
    <row r="36" s="1" customFormat="1" ht="15" customHeight="1">
      <c r="B36" s="229"/>
      <c r="C36" s="230"/>
      <c r="D36" s="228"/>
      <c r="E36" s="231" t="s">
        <v>104</v>
      </c>
      <c r="F36" s="228"/>
      <c r="G36" s="228" t="s">
        <v>288</v>
      </c>
      <c r="H36" s="228"/>
      <c r="I36" s="228"/>
      <c r="J36" s="228"/>
      <c r="K36" s="226"/>
    </row>
    <row r="37" s="1" customFormat="1" ht="30.75" customHeight="1">
      <c r="B37" s="229"/>
      <c r="C37" s="230"/>
      <c r="D37" s="228"/>
      <c r="E37" s="231" t="s">
        <v>289</v>
      </c>
      <c r="F37" s="228"/>
      <c r="G37" s="228" t="s">
        <v>290</v>
      </c>
      <c r="H37" s="228"/>
      <c r="I37" s="228"/>
      <c r="J37" s="228"/>
      <c r="K37" s="226"/>
    </row>
    <row r="38" s="1" customFormat="1" ht="15" customHeight="1">
      <c r="B38" s="229"/>
      <c r="C38" s="230"/>
      <c r="D38" s="228"/>
      <c r="E38" s="231" t="s">
        <v>56</v>
      </c>
      <c r="F38" s="228"/>
      <c r="G38" s="228" t="s">
        <v>291</v>
      </c>
      <c r="H38" s="228"/>
      <c r="I38" s="228"/>
      <c r="J38" s="228"/>
      <c r="K38" s="226"/>
    </row>
    <row r="39" s="1" customFormat="1" ht="15" customHeight="1">
      <c r="B39" s="229"/>
      <c r="C39" s="230"/>
      <c r="D39" s="228"/>
      <c r="E39" s="231" t="s">
        <v>57</v>
      </c>
      <c r="F39" s="228"/>
      <c r="G39" s="228" t="s">
        <v>292</v>
      </c>
      <c r="H39" s="228"/>
      <c r="I39" s="228"/>
      <c r="J39" s="228"/>
      <c r="K39" s="226"/>
    </row>
    <row r="40" s="1" customFormat="1" ht="15" customHeight="1">
      <c r="B40" s="229"/>
      <c r="C40" s="230"/>
      <c r="D40" s="228"/>
      <c r="E40" s="231" t="s">
        <v>105</v>
      </c>
      <c r="F40" s="228"/>
      <c r="G40" s="228" t="s">
        <v>293</v>
      </c>
      <c r="H40" s="228"/>
      <c r="I40" s="228"/>
      <c r="J40" s="228"/>
      <c r="K40" s="226"/>
    </row>
    <row r="41" s="1" customFormat="1" ht="15" customHeight="1">
      <c r="B41" s="229"/>
      <c r="C41" s="230"/>
      <c r="D41" s="228"/>
      <c r="E41" s="231" t="s">
        <v>106</v>
      </c>
      <c r="F41" s="228"/>
      <c r="G41" s="228" t="s">
        <v>294</v>
      </c>
      <c r="H41" s="228"/>
      <c r="I41" s="228"/>
      <c r="J41" s="228"/>
      <c r="K41" s="226"/>
    </row>
    <row r="42" s="1" customFormat="1" ht="15" customHeight="1">
      <c r="B42" s="229"/>
      <c r="C42" s="230"/>
      <c r="D42" s="228"/>
      <c r="E42" s="231" t="s">
        <v>295</v>
      </c>
      <c r="F42" s="228"/>
      <c r="G42" s="228" t="s">
        <v>296</v>
      </c>
      <c r="H42" s="228"/>
      <c r="I42" s="228"/>
      <c r="J42" s="228"/>
      <c r="K42" s="226"/>
    </row>
    <row r="43" s="1" customFormat="1" ht="15" customHeight="1">
      <c r="B43" s="229"/>
      <c r="C43" s="230"/>
      <c r="D43" s="228"/>
      <c r="E43" s="231"/>
      <c r="F43" s="228"/>
      <c r="G43" s="228" t="s">
        <v>297</v>
      </c>
      <c r="H43" s="228"/>
      <c r="I43" s="228"/>
      <c r="J43" s="228"/>
      <c r="K43" s="226"/>
    </row>
    <row r="44" s="1" customFormat="1" ht="15" customHeight="1">
      <c r="B44" s="229"/>
      <c r="C44" s="230"/>
      <c r="D44" s="228"/>
      <c r="E44" s="231" t="s">
        <v>298</v>
      </c>
      <c r="F44" s="228"/>
      <c r="G44" s="228" t="s">
        <v>299</v>
      </c>
      <c r="H44" s="228"/>
      <c r="I44" s="228"/>
      <c r="J44" s="228"/>
      <c r="K44" s="226"/>
    </row>
    <row r="45" s="1" customFormat="1" ht="15" customHeight="1">
      <c r="B45" s="229"/>
      <c r="C45" s="230"/>
      <c r="D45" s="228"/>
      <c r="E45" s="231" t="s">
        <v>108</v>
      </c>
      <c r="F45" s="228"/>
      <c r="G45" s="228" t="s">
        <v>300</v>
      </c>
      <c r="H45" s="228"/>
      <c r="I45" s="228"/>
      <c r="J45" s="228"/>
      <c r="K45" s="226"/>
    </row>
    <row r="46" s="1" customFormat="1" ht="12.75" customHeight="1">
      <c r="B46" s="229"/>
      <c r="C46" s="230"/>
      <c r="D46" s="228"/>
      <c r="E46" s="228"/>
      <c r="F46" s="228"/>
      <c r="G46" s="228"/>
      <c r="H46" s="228"/>
      <c r="I46" s="228"/>
      <c r="J46" s="228"/>
      <c r="K46" s="226"/>
    </row>
    <row r="47" s="1" customFormat="1" ht="15" customHeight="1">
      <c r="B47" s="229"/>
      <c r="C47" s="230"/>
      <c r="D47" s="228" t="s">
        <v>301</v>
      </c>
      <c r="E47" s="228"/>
      <c r="F47" s="228"/>
      <c r="G47" s="228"/>
      <c r="H47" s="228"/>
      <c r="I47" s="228"/>
      <c r="J47" s="228"/>
      <c r="K47" s="226"/>
    </row>
    <row r="48" s="1" customFormat="1" ht="15" customHeight="1">
      <c r="B48" s="229"/>
      <c r="C48" s="230"/>
      <c r="D48" s="230"/>
      <c r="E48" s="228" t="s">
        <v>302</v>
      </c>
      <c r="F48" s="228"/>
      <c r="G48" s="228"/>
      <c r="H48" s="228"/>
      <c r="I48" s="228"/>
      <c r="J48" s="228"/>
      <c r="K48" s="226"/>
    </row>
    <row r="49" s="1" customFormat="1" ht="15" customHeight="1">
      <c r="B49" s="229"/>
      <c r="C49" s="230"/>
      <c r="D49" s="230"/>
      <c r="E49" s="228" t="s">
        <v>303</v>
      </c>
      <c r="F49" s="228"/>
      <c r="G49" s="228"/>
      <c r="H49" s="228"/>
      <c r="I49" s="228"/>
      <c r="J49" s="228"/>
      <c r="K49" s="226"/>
    </row>
    <row r="50" s="1" customFormat="1" ht="15" customHeight="1">
      <c r="B50" s="229"/>
      <c r="C50" s="230"/>
      <c r="D50" s="230"/>
      <c r="E50" s="228" t="s">
        <v>304</v>
      </c>
      <c r="F50" s="228"/>
      <c r="G50" s="228"/>
      <c r="H50" s="228"/>
      <c r="I50" s="228"/>
      <c r="J50" s="228"/>
      <c r="K50" s="226"/>
    </row>
    <row r="51" s="1" customFormat="1" ht="15" customHeight="1">
      <c r="B51" s="229"/>
      <c r="C51" s="230"/>
      <c r="D51" s="228" t="s">
        <v>305</v>
      </c>
      <c r="E51" s="228"/>
      <c r="F51" s="228"/>
      <c r="G51" s="228"/>
      <c r="H51" s="228"/>
      <c r="I51" s="228"/>
      <c r="J51" s="228"/>
      <c r="K51" s="226"/>
    </row>
    <row r="52" s="1" customFormat="1" ht="25.5" customHeight="1">
      <c r="B52" s="224"/>
      <c r="C52" s="225" t="s">
        <v>306</v>
      </c>
      <c r="D52" s="225"/>
      <c r="E52" s="225"/>
      <c r="F52" s="225"/>
      <c r="G52" s="225"/>
      <c r="H52" s="225"/>
      <c r="I52" s="225"/>
      <c r="J52" s="225"/>
      <c r="K52" s="226"/>
    </row>
    <row r="53" s="1" customFormat="1" ht="5.25" customHeight="1">
      <c r="B53" s="224"/>
      <c r="C53" s="227"/>
      <c r="D53" s="227"/>
      <c r="E53" s="227"/>
      <c r="F53" s="227"/>
      <c r="G53" s="227"/>
      <c r="H53" s="227"/>
      <c r="I53" s="227"/>
      <c r="J53" s="227"/>
      <c r="K53" s="226"/>
    </row>
    <row r="54" s="1" customFormat="1" ht="15" customHeight="1">
      <c r="B54" s="224"/>
      <c r="C54" s="228" t="s">
        <v>307</v>
      </c>
      <c r="D54" s="228"/>
      <c r="E54" s="228"/>
      <c r="F54" s="228"/>
      <c r="G54" s="228"/>
      <c r="H54" s="228"/>
      <c r="I54" s="228"/>
      <c r="J54" s="228"/>
      <c r="K54" s="226"/>
    </row>
    <row r="55" s="1" customFormat="1" ht="15" customHeight="1">
      <c r="B55" s="224"/>
      <c r="C55" s="228" t="s">
        <v>308</v>
      </c>
      <c r="D55" s="228"/>
      <c r="E55" s="228"/>
      <c r="F55" s="228"/>
      <c r="G55" s="228"/>
      <c r="H55" s="228"/>
      <c r="I55" s="228"/>
      <c r="J55" s="228"/>
      <c r="K55" s="226"/>
    </row>
    <row r="56" s="1" customFormat="1" ht="12.75" customHeight="1">
      <c r="B56" s="224"/>
      <c r="C56" s="228"/>
      <c r="D56" s="228"/>
      <c r="E56" s="228"/>
      <c r="F56" s="228"/>
      <c r="G56" s="228"/>
      <c r="H56" s="228"/>
      <c r="I56" s="228"/>
      <c r="J56" s="228"/>
      <c r="K56" s="226"/>
    </row>
    <row r="57" s="1" customFormat="1" ht="15" customHeight="1">
      <c r="B57" s="224"/>
      <c r="C57" s="228" t="s">
        <v>309</v>
      </c>
      <c r="D57" s="228"/>
      <c r="E57" s="228"/>
      <c r="F57" s="228"/>
      <c r="G57" s="228"/>
      <c r="H57" s="228"/>
      <c r="I57" s="228"/>
      <c r="J57" s="228"/>
      <c r="K57" s="226"/>
    </row>
    <row r="58" s="1" customFormat="1" ht="15" customHeight="1">
      <c r="B58" s="224"/>
      <c r="C58" s="230"/>
      <c r="D58" s="228" t="s">
        <v>310</v>
      </c>
      <c r="E58" s="228"/>
      <c r="F58" s="228"/>
      <c r="G58" s="228"/>
      <c r="H58" s="228"/>
      <c r="I58" s="228"/>
      <c r="J58" s="228"/>
      <c r="K58" s="226"/>
    </row>
    <row r="59" s="1" customFormat="1" ht="15" customHeight="1">
      <c r="B59" s="224"/>
      <c r="C59" s="230"/>
      <c r="D59" s="228" t="s">
        <v>311</v>
      </c>
      <c r="E59" s="228"/>
      <c r="F59" s="228"/>
      <c r="G59" s="228"/>
      <c r="H59" s="228"/>
      <c r="I59" s="228"/>
      <c r="J59" s="228"/>
      <c r="K59" s="226"/>
    </row>
    <row r="60" s="1" customFormat="1" ht="15" customHeight="1">
      <c r="B60" s="224"/>
      <c r="C60" s="230"/>
      <c r="D60" s="228" t="s">
        <v>312</v>
      </c>
      <c r="E60" s="228"/>
      <c r="F60" s="228"/>
      <c r="G60" s="228"/>
      <c r="H60" s="228"/>
      <c r="I60" s="228"/>
      <c r="J60" s="228"/>
      <c r="K60" s="226"/>
    </row>
    <row r="61" s="1" customFormat="1" ht="15" customHeight="1">
      <c r="B61" s="224"/>
      <c r="C61" s="230"/>
      <c r="D61" s="228" t="s">
        <v>313</v>
      </c>
      <c r="E61" s="228"/>
      <c r="F61" s="228"/>
      <c r="G61" s="228"/>
      <c r="H61" s="228"/>
      <c r="I61" s="228"/>
      <c r="J61" s="228"/>
      <c r="K61" s="226"/>
    </row>
    <row r="62" s="1" customFormat="1" ht="15" customHeight="1">
      <c r="B62" s="224"/>
      <c r="C62" s="230"/>
      <c r="D62" s="233" t="s">
        <v>314</v>
      </c>
      <c r="E62" s="233"/>
      <c r="F62" s="233"/>
      <c r="G62" s="233"/>
      <c r="H62" s="233"/>
      <c r="I62" s="233"/>
      <c r="J62" s="233"/>
      <c r="K62" s="226"/>
    </row>
    <row r="63" s="1" customFormat="1" ht="15" customHeight="1">
      <c r="B63" s="224"/>
      <c r="C63" s="230"/>
      <c r="D63" s="228" t="s">
        <v>315</v>
      </c>
      <c r="E63" s="228"/>
      <c r="F63" s="228"/>
      <c r="G63" s="228"/>
      <c r="H63" s="228"/>
      <c r="I63" s="228"/>
      <c r="J63" s="228"/>
      <c r="K63" s="226"/>
    </row>
    <row r="64" s="1" customFormat="1" ht="12.75" customHeight="1">
      <c r="B64" s="224"/>
      <c r="C64" s="230"/>
      <c r="D64" s="230"/>
      <c r="E64" s="234"/>
      <c r="F64" s="230"/>
      <c r="G64" s="230"/>
      <c r="H64" s="230"/>
      <c r="I64" s="230"/>
      <c r="J64" s="230"/>
      <c r="K64" s="226"/>
    </row>
    <row r="65" s="1" customFormat="1" ht="15" customHeight="1">
      <c r="B65" s="224"/>
      <c r="C65" s="230"/>
      <c r="D65" s="228" t="s">
        <v>316</v>
      </c>
      <c r="E65" s="228"/>
      <c r="F65" s="228"/>
      <c r="G65" s="228"/>
      <c r="H65" s="228"/>
      <c r="I65" s="228"/>
      <c r="J65" s="228"/>
      <c r="K65" s="226"/>
    </row>
    <row r="66" s="1" customFormat="1" ht="15" customHeight="1">
      <c r="B66" s="224"/>
      <c r="C66" s="230"/>
      <c r="D66" s="233" t="s">
        <v>317</v>
      </c>
      <c r="E66" s="233"/>
      <c r="F66" s="233"/>
      <c r="G66" s="233"/>
      <c r="H66" s="233"/>
      <c r="I66" s="233"/>
      <c r="J66" s="233"/>
      <c r="K66" s="226"/>
    </row>
    <row r="67" s="1" customFormat="1" ht="15" customHeight="1">
      <c r="B67" s="224"/>
      <c r="C67" s="230"/>
      <c r="D67" s="228" t="s">
        <v>318</v>
      </c>
      <c r="E67" s="228"/>
      <c r="F67" s="228"/>
      <c r="G67" s="228"/>
      <c r="H67" s="228"/>
      <c r="I67" s="228"/>
      <c r="J67" s="228"/>
      <c r="K67" s="226"/>
    </row>
    <row r="68" s="1" customFormat="1" ht="15" customHeight="1">
      <c r="B68" s="224"/>
      <c r="C68" s="230"/>
      <c r="D68" s="228" t="s">
        <v>319</v>
      </c>
      <c r="E68" s="228"/>
      <c r="F68" s="228"/>
      <c r="G68" s="228"/>
      <c r="H68" s="228"/>
      <c r="I68" s="228"/>
      <c r="J68" s="228"/>
      <c r="K68" s="226"/>
    </row>
    <row r="69" s="1" customFormat="1" ht="15" customHeight="1">
      <c r="B69" s="224"/>
      <c r="C69" s="230"/>
      <c r="D69" s="228" t="s">
        <v>320</v>
      </c>
      <c r="E69" s="228"/>
      <c r="F69" s="228"/>
      <c r="G69" s="228"/>
      <c r="H69" s="228"/>
      <c r="I69" s="228"/>
      <c r="J69" s="228"/>
      <c r="K69" s="226"/>
    </row>
    <row r="70" s="1" customFormat="1" ht="15" customHeight="1">
      <c r="B70" s="224"/>
      <c r="C70" s="230"/>
      <c r="D70" s="228" t="s">
        <v>321</v>
      </c>
      <c r="E70" s="228"/>
      <c r="F70" s="228"/>
      <c r="G70" s="228"/>
      <c r="H70" s="228"/>
      <c r="I70" s="228"/>
      <c r="J70" s="228"/>
      <c r="K70" s="226"/>
    </row>
    <row r="71" s="1" customFormat="1" ht="12.75" customHeight="1">
      <c r="B71" s="235"/>
      <c r="C71" s="236"/>
      <c r="D71" s="236"/>
      <c r="E71" s="236"/>
      <c r="F71" s="236"/>
      <c r="G71" s="236"/>
      <c r="H71" s="236"/>
      <c r="I71" s="236"/>
      <c r="J71" s="236"/>
      <c r="K71" s="237"/>
    </row>
    <row r="72" s="1" customFormat="1" ht="18.75" customHeight="1">
      <c r="B72" s="238"/>
      <c r="C72" s="238"/>
      <c r="D72" s="238"/>
      <c r="E72" s="238"/>
      <c r="F72" s="238"/>
      <c r="G72" s="238"/>
      <c r="H72" s="238"/>
      <c r="I72" s="238"/>
      <c r="J72" s="238"/>
      <c r="K72" s="239"/>
    </row>
    <row r="73" s="1" customFormat="1" ht="18.75" customHeight="1">
      <c r="B73" s="239"/>
      <c r="C73" s="239"/>
      <c r="D73" s="239"/>
      <c r="E73" s="239"/>
      <c r="F73" s="239"/>
      <c r="G73" s="239"/>
      <c r="H73" s="239"/>
      <c r="I73" s="239"/>
      <c r="J73" s="239"/>
      <c r="K73" s="239"/>
    </row>
    <row r="74" s="1" customFormat="1" ht="7.5" customHeight="1">
      <c r="B74" s="240"/>
      <c r="C74" s="241"/>
      <c r="D74" s="241"/>
      <c r="E74" s="241"/>
      <c r="F74" s="241"/>
      <c r="G74" s="241"/>
      <c r="H74" s="241"/>
      <c r="I74" s="241"/>
      <c r="J74" s="241"/>
      <c r="K74" s="242"/>
    </row>
    <row r="75" s="1" customFormat="1" ht="45" customHeight="1">
      <c r="B75" s="243"/>
      <c r="C75" s="244" t="s">
        <v>322</v>
      </c>
      <c r="D75" s="244"/>
      <c r="E75" s="244"/>
      <c r="F75" s="244"/>
      <c r="G75" s="244"/>
      <c r="H75" s="244"/>
      <c r="I75" s="244"/>
      <c r="J75" s="244"/>
      <c r="K75" s="245"/>
    </row>
    <row r="76" s="1" customFormat="1" ht="17.25" customHeight="1">
      <c r="B76" s="243"/>
      <c r="C76" s="246" t="s">
        <v>323</v>
      </c>
      <c r="D76" s="246"/>
      <c r="E76" s="246"/>
      <c r="F76" s="246" t="s">
        <v>324</v>
      </c>
      <c r="G76" s="247"/>
      <c r="H76" s="246" t="s">
        <v>57</v>
      </c>
      <c r="I76" s="246" t="s">
        <v>60</v>
      </c>
      <c r="J76" s="246" t="s">
        <v>325</v>
      </c>
      <c r="K76" s="245"/>
    </row>
    <row r="77" s="1" customFormat="1" ht="17.25" customHeight="1">
      <c r="B77" s="243"/>
      <c r="C77" s="248" t="s">
        <v>326</v>
      </c>
      <c r="D77" s="248"/>
      <c r="E77" s="248"/>
      <c r="F77" s="249" t="s">
        <v>327</v>
      </c>
      <c r="G77" s="250"/>
      <c r="H77" s="248"/>
      <c r="I77" s="248"/>
      <c r="J77" s="248" t="s">
        <v>328</v>
      </c>
      <c r="K77" s="245"/>
    </row>
    <row r="78" s="1" customFormat="1" ht="5.25" customHeight="1">
      <c r="B78" s="243"/>
      <c r="C78" s="251"/>
      <c r="D78" s="251"/>
      <c r="E78" s="251"/>
      <c r="F78" s="251"/>
      <c r="G78" s="252"/>
      <c r="H78" s="251"/>
      <c r="I78" s="251"/>
      <c r="J78" s="251"/>
      <c r="K78" s="245"/>
    </row>
    <row r="79" s="1" customFormat="1" ht="15" customHeight="1">
      <c r="B79" s="243"/>
      <c r="C79" s="231" t="s">
        <v>56</v>
      </c>
      <c r="D79" s="253"/>
      <c r="E79" s="253"/>
      <c r="F79" s="254" t="s">
        <v>329</v>
      </c>
      <c r="G79" s="255"/>
      <c r="H79" s="231" t="s">
        <v>330</v>
      </c>
      <c r="I79" s="231" t="s">
        <v>331</v>
      </c>
      <c r="J79" s="231">
        <v>20</v>
      </c>
      <c r="K79" s="245"/>
    </row>
    <row r="80" s="1" customFormat="1" ht="15" customHeight="1">
      <c r="B80" s="243"/>
      <c r="C80" s="231" t="s">
        <v>332</v>
      </c>
      <c r="D80" s="231"/>
      <c r="E80" s="231"/>
      <c r="F80" s="254" t="s">
        <v>329</v>
      </c>
      <c r="G80" s="255"/>
      <c r="H80" s="231" t="s">
        <v>333</v>
      </c>
      <c r="I80" s="231" t="s">
        <v>331</v>
      </c>
      <c r="J80" s="231">
        <v>120</v>
      </c>
      <c r="K80" s="245"/>
    </row>
    <row r="81" s="1" customFormat="1" ht="15" customHeight="1">
      <c r="B81" s="256"/>
      <c r="C81" s="231" t="s">
        <v>334</v>
      </c>
      <c r="D81" s="231"/>
      <c r="E81" s="231"/>
      <c r="F81" s="254" t="s">
        <v>335</v>
      </c>
      <c r="G81" s="255"/>
      <c r="H81" s="231" t="s">
        <v>336</v>
      </c>
      <c r="I81" s="231" t="s">
        <v>331</v>
      </c>
      <c r="J81" s="231">
        <v>50</v>
      </c>
      <c r="K81" s="245"/>
    </row>
    <row r="82" s="1" customFormat="1" ht="15" customHeight="1">
      <c r="B82" s="256"/>
      <c r="C82" s="231" t="s">
        <v>337</v>
      </c>
      <c r="D82" s="231"/>
      <c r="E82" s="231"/>
      <c r="F82" s="254" t="s">
        <v>329</v>
      </c>
      <c r="G82" s="255"/>
      <c r="H82" s="231" t="s">
        <v>338</v>
      </c>
      <c r="I82" s="231" t="s">
        <v>339</v>
      </c>
      <c r="J82" s="231"/>
      <c r="K82" s="245"/>
    </row>
    <row r="83" s="1" customFormat="1" ht="15" customHeight="1">
      <c r="B83" s="256"/>
      <c r="C83" s="257" t="s">
        <v>340</v>
      </c>
      <c r="D83" s="257"/>
      <c r="E83" s="257"/>
      <c r="F83" s="258" t="s">
        <v>335</v>
      </c>
      <c r="G83" s="257"/>
      <c r="H83" s="257" t="s">
        <v>341</v>
      </c>
      <c r="I83" s="257" t="s">
        <v>331</v>
      </c>
      <c r="J83" s="257">
        <v>15</v>
      </c>
      <c r="K83" s="245"/>
    </row>
    <row r="84" s="1" customFormat="1" ht="15" customHeight="1">
      <c r="B84" s="256"/>
      <c r="C84" s="257" t="s">
        <v>342</v>
      </c>
      <c r="D84" s="257"/>
      <c r="E84" s="257"/>
      <c r="F84" s="258" t="s">
        <v>335</v>
      </c>
      <c r="G84" s="257"/>
      <c r="H84" s="257" t="s">
        <v>343</v>
      </c>
      <c r="I84" s="257" t="s">
        <v>331</v>
      </c>
      <c r="J84" s="257">
        <v>15</v>
      </c>
      <c r="K84" s="245"/>
    </row>
    <row r="85" s="1" customFormat="1" ht="15" customHeight="1">
      <c r="B85" s="256"/>
      <c r="C85" s="257" t="s">
        <v>344</v>
      </c>
      <c r="D85" s="257"/>
      <c r="E85" s="257"/>
      <c r="F85" s="258" t="s">
        <v>335</v>
      </c>
      <c r="G85" s="257"/>
      <c r="H85" s="257" t="s">
        <v>345</v>
      </c>
      <c r="I85" s="257" t="s">
        <v>331</v>
      </c>
      <c r="J85" s="257">
        <v>20</v>
      </c>
      <c r="K85" s="245"/>
    </row>
    <row r="86" s="1" customFormat="1" ht="15" customHeight="1">
      <c r="B86" s="256"/>
      <c r="C86" s="257" t="s">
        <v>346</v>
      </c>
      <c r="D86" s="257"/>
      <c r="E86" s="257"/>
      <c r="F86" s="258" t="s">
        <v>335</v>
      </c>
      <c r="G86" s="257"/>
      <c r="H86" s="257" t="s">
        <v>347</v>
      </c>
      <c r="I86" s="257" t="s">
        <v>331</v>
      </c>
      <c r="J86" s="257">
        <v>20</v>
      </c>
      <c r="K86" s="245"/>
    </row>
    <row r="87" s="1" customFormat="1" ht="15" customHeight="1">
      <c r="B87" s="256"/>
      <c r="C87" s="231" t="s">
        <v>348</v>
      </c>
      <c r="D87" s="231"/>
      <c r="E87" s="231"/>
      <c r="F87" s="254" t="s">
        <v>335</v>
      </c>
      <c r="G87" s="255"/>
      <c r="H87" s="231" t="s">
        <v>349</v>
      </c>
      <c r="I87" s="231" t="s">
        <v>331</v>
      </c>
      <c r="J87" s="231">
        <v>50</v>
      </c>
      <c r="K87" s="245"/>
    </row>
    <row r="88" s="1" customFormat="1" ht="15" customHeight="1">
      <c r="B88" s="256"/>
      <c r="C88" s="231" t="s">
        <v>350</v>
      </c>
      <c r="D88" s="231"/>
      <c r="E88" s="231"/>
      <c r="F88" s="254" t="s">
        <v>335</v>
      </c>
      <c r="G88" s="255"/>
      <c r="H88" s="231" t="s">
        <v>351</v>
      </c>
      <c r="I88" s="231" t="s">
        <v>331</v>
      </c>
      <c r="J88" s="231">
        <v>20</v>
      </c>
      <c r="K88" s="245"/>
    </row>
    <row r="89" s="1" customFormat="1" ht="15" customHeight="1">
      <c r="B89" s="256"/>
      <c r="C89" s="231" t="s">
        <v>352</v>
      </c>
      <c r="D89" s="231"/>
      <c r="E89" s="231"/>
      <c r="F89" s="254" t="s">
        <v>335</v>
      </c>
      <c r="G89" s="255"/>
      <c r="H89" s="231" t="s">
        <v>353</v>
      </c>
      <c r="I89" s="231" t="s">
        <v>331</v>
      </c>
      <c r="J89" s="231">
        <v>20</v>
      </c>
      <c r="K89" s="245"/>
    </row>
    <row r="90" s="1" customFormat="1" ht="15" customHeight="1">
      <c r="B90" s="256"/>
      <c r="C90" s="231" t="s">
        <v>354</v>
      </c>
      <c r="D90" s="231"/>
      <c r="E90" s="231"/>
      <c r="F90" s="254" t="s">
        <v>335</v>
      </c>
      <c r="G90" s="255"/>
      <c r="H90" s="231" t="s">
        <v>355</v>
      </c>
      <c r="I90" s="231" t="s">
        <v>331</v>
      </c>
      <c r="J90" s="231">
        <v>50</v>
      </c>
      <c r="K90" s="245"/>
    </row>
    <row r="91" s="1" customFormat="1" ht="15" customHeight="1">
      <c r="B91" s="256"/>
      <c r="C91" s="231" t="s">
        <v>356</v>
      </c>
      <c r="D91" s="231"/>
      <c r="E91" s="231"/>
      <c r="F91" s="254" t="s">
        <v>335</v>
      </c>
      <c r="G91" s="255"/>
      <c r="H91" s="231" t="s">
        <v>356</v>
      </c>
      <c r="I91" s="231" t="s">
        <v>331</v>
      </c>
      <c r="J91" s="231">
        <v>50</v>
      </c>
      <c r="K91" s="245"/>
    </row>
    <row r="92" s="1" customFormat="1" ht="15" customHeight="1">
      <c r="B92" s="256"/>
      <c r="C92" s="231" t="s">
        <v>357</v>
      </c>
      <c r="D92" s="231"/>
      <c r="E92" s="231"/>
      <c r="F92" s="254" t="s">
        <v>335</v>
      </c>
      <c r="G92" s="255"/>
      <c r="H92" s="231" t="s">
        <v>358</v>
      </c>
      <c r="I92" s="231" t="s">
        <v>331</v>
      </c>
      <c r="J92" s="231">
        <v>255</v>
      </c>
      <c r="K92" s="245"/>
    </row>
    <row r="93" s="1" customFormat="1" ht="15" customHeight="1">
      <c r="B93" s="256"/>
      <c r="C93" s="231" t="s">
        <v>359</v>
      </c>
      <c r="D93" s="231"/>
      <c r="E93" s="231"/>
      <c r="F93" s="254" t="s">
        <v>329</v>
      </c>
      <c r="G93" s="255"/>
      <c r="H93" s="231" t="s">
        <v>360</v>
      </c>
      <c r="I93" s="231" t="s">
        <v>361</v>
      </c>
      <c r="J93" s="231"/>
      <c r="K93" s="245"/>
    </row>
    <row r="94" s="1" customFormat="1" ht="15" customHeight="1">
      <c r="B94" s="256"/>
      <c r="C94" s="231" t="s">
        <v>362</v>
      </c>
      <c r="D94" s="231"/>
      <c r="E94" s="231"/>
      <c r="F94" s="254" t="s">
        <v>329</v>
      </c>
      <c r="G94" s="255"/>
      <c r="H94" s="231" t="s">
        <v>363</v>
      </c>
      <c r="I94" s="231" t="s">
        <v>364</v>
      </c>
      <c r="J94" s="231"/>
      <c r="K94" s="245"/>
    </row>
    <row r="95" s="1" customFormat="1" ht="15" customHeight="1">
      <c r="B95" s="256"/>
      <c r="C95" s="231" t="s">
        <v>365</v>
      </c>
      <c r="D95" s="231"/>
      <c r="E95" s="231"/>
      <c r="F95" s="254" t="s">
        <v>329</v>
      </c>
      <c r="G95" s="255"/>
      <c r="H95" s="231" t="s">
        <v>365</v>
      </c>
      <c r="I95" s="231" t="s">
        <v>364</v>
      </c>
      <c r="J95" s="231"/>
      <c r="K95" s="245"/>
    </row>
    <row r="96" s="1" customFormat="1" ht="15" customHeight="1">
      <c r="B96" s="256"/>
      <c r="C96" s="231" t="s">
        <v>41</v>
      </c>
      <c r="D96" s="231"/>
      <c r="E96" s="231"/>
      <c r="F96" s="254" t="s">
        <v>329</v>
      </c>
      <c r="G96" s="255"/>
      <c r="H96" s="231" t="s">
        <v>366</v>
      </c>
      <c r="I96" s="231" t="s">
        <v>364</v>
      </c>
      <c r="J96" s="231"/>
      <c r="K96" s="245"/>
    </row>
    <row r="97" s="1" customFormat="1" ht="15" customHeight="1">
      <c r="B97" s="256"/>
      <c r="C97" s="231" t="s">
        <v>51</v>
      </c>
      <c r="D97" s="231"/>
      <c r="E97" s="231"/>
      <c r="F97" s="254" t="s">
        <v>329</v>
      </c>
      <c r="G97" s="255"/>
      <c r="H97" s="231" t="s">
        <v>367</v>
      </c>
      <c r="I97" s="231" t="s">
        <v>364</v>
      </c>
      <c r="J97" s="231"/>
      <c r="K97" s="245"/>
    </row>
    <row r="98" s="1" customFormat="1" ht="15" customHeight="1">
      <c r="B98" s="259"/>
      <c r="C98" s="260"/>
      <c r="D98" s="260"/>
      <c r="E98" s="260"/>
      <c r="F98" s="260"/>
      <c r="G98" s="260"/>
      <c r="H98" s="260"/>
      <c r="I98" s="260"/>
      <c r="J98" s="260"/>
      <c r="K98" s="261"/>
    </row>
    <row r="99" s="1" customFormat="1" ht="18.75" customHeight="1">
      <c r="B99" s="262"/>
      <c r="C99" s="263"/>
      <c r="D99" s="263"/>
      <c r="E99" s="263"/>
      <c r="F99" s="263"/>
      <c r="G99" s="263"/>
      <c r="H99" s="263"/>
      <c r="I99" s="263"/>
      <c r="J99" s="263"/>
      <c r="K99" s="262"/>
    </row>
    <row r="100" s="1" customFormat="1" ht="18.75" customHeight="1">
      <c r="B100" s="239"/>
      <c r="C100" s="239"/>
      <c r="D100" s="239"/>
      <c r="E100" s="239"/>
      <c r="F100" s="239"/>
      <c r="G100" s="239"/>
      <c r="H100" s="239"/>
      <c r="I100" s="239"/>
      <c r="J100" s="239"/>
      <c r="K100" s="239"/>
    </row>
    <row r="101" s="1" customFormat="1" ht="7.5" customHeight="1">
      <c r="B101" s="240"/>
      <c r="C101" s="241"/>
      <c r="D101" s="241"/>
      <c r="E101" s="241"/>
      <c r="F101" s="241"/>
      <c r="G101" s="241"/>
      <c r="H101" s="241"/>
      <c r="I101" s="241"/>
      <c r="J101" s="241"/>
      <c r="K101" s="242"/>
    </row>
    <row r="102" s="1" customFormat="1" ht="45" customHeight="1">
      <c r="B102" s="243"/>
      <c r="C102" s="244" t="s">
        <v>368</v>
      </c>
      <c r="D102" s="244"/>
      <c r="E102" s="244"/>
      <c r="F102" s="244"/>
      <c r="G102" s="244"/>
      <c r="H102" s="244"/>
      <c r="I102" s="244"/>
      <c r="J102" s="244"/>
      <c r="K102" s="245"/>
    </row>
    <row r="103" s="1" customFormat="1" ht="17.25" customHeight="1">
      <c r="B103" s="243"/>
      <c r="C103" s="246" t="s">
        <v>323</v>
      </c>
      <c r="D103" s="246"/>
      <c r="E103" s="246"/>
      <c r="F103" s="246" t="s">
        <v>324</v>
      </c>
      <c r="G103" s="247"/>
      <c r="H103" s="246" t="s">
        <v>57</v>
      </c>
      <c r="I103" s="246" t="s">
        <v>60</v>
      </c>
      <c r="J103" s="246" t="s">
        <v>325</v>
      </c>
      <c r="K103" s="245"/>
    </row>
    <row r="104" s="1" customFormat="1" ht="17.25" customHeight="1">
      <c r="B104" s="243"/>
      <c r="C104" s="248" t="s">
        <v>326</v>
      </c>
      <c r="D104" s="248"/>
      <c r="E104" s="248"/>
      <c r="F104" s="249" t="s">
        <v>327</v>
      </c>
      <c r="G104" s="250"/>
      <c r="H104" s="248"/>
      <c r="I104" s="248"/>
      <c r="J104" s="248" t="s">
        <v>328</v>
      </c>
      <c r="K104" s="245"/>
    </row>
    <row r="105" s="1" customFormat="1" ht="5.25" customHeight="1">
      <c r="B105" s="243"/>
      <c r="C105" s="246"/>
      <c r="D105" s="246"/>
      <c r="E105" s="246"/>
      <c r="F105" s="246"/>
      <c r="G105" s="264"/>
      <c r="H105" s="246"/>
      <c r="I105" s="246"/>
      <c r="J105" s="246"/>
      <c r="K105" s="245"/>
    </row>
    <row r="106" s="1" customFormat="1" ht="15" customHeight="1">
      <c r="B106" s="243"/>
      <c r="C106" s="231" t="s">
        <v>56</v>
      </c>
      <c r="D106" s="253"/>
      <c r="E106" s="253"/>
      <c r="F106" s="254" t="s">
        <v>329</v>
      </c>
      <c r="G106" s="231"/>
      <c r="H106" s="231" t="s">
        <v>369</v>
      </c>
      <c r="I106" s="231" t="s">
        <v>331</v>
      </c>
      <c r="J106" s="231">
        <v>20</v>
      </c>
      <c r="K106" s="245"/>
    </row>
    <row r="107" s="1" customFormat="1" ht="15" customHeight="1">
      <c r="B107" s="243"/>
      <c r="C107" s="231" t="s">
        <v>332</v>
      </c>
      <c r="D107" s="231"/>
      <c r="E107" s="231"/>
      <c r="F107" s="254" t="s">
        <v>329</v>
      </c>
      <c r="G107" s="231"/>
      <c r="H107" s="231" t="s">
        <v>369</v>
      </c>
      <c r="I107" s="231" t="s">
        <v>331</v>
      </c>
      <c r="J107" s="231">
        <v>120</v>
      </c>
      <c r="K107" s="245"/>
    </row>
    <row r="108" s="1" customFormat="1" ht="15" customHeight="1">
      <c r="B108" s="256"/>
      <c r="C108" s="231" t="s">
        <v>334</v>
      </c>
      <c r="D108" s="231"/>
      <c r="E108" s="231"/>
      <c r="F108" s="254" t="s">
        <v>335</v>
      </c>
      <c r="G108" s="231"/>
      <c r="H108" s="231" t="s">
        <v>369</v>
      </c>
      <c r="I108" s="231" t="s">
        <v>331</v>
      </c>
      <c r="J108" s="231">
        <v>50</v>
      </c>
      <c r="K108" s="245"/>
    </row>
    <row r="109" s="1" customFormat="1" ht="15" customHeight="1">
      <c r="B109" s="256"/>
      <c r="C109" s="231" t="s">
        <v>337</v>
      </c>
      <c r="D109" s="231"/>
      <c r="E109" s="231"/>
      <c r="F109" s="254" t="s">
        <v>329</v>
      </c>
      <c r="G109" s="231"/>
      <c r="H109" s="231" t="s">
        <v>369</v>
      </c>
      <c r="I109" s="231" t="s">
        <v>339</v>
      </c>
      <c r="J109" s="231"/>
      <c r="K109" s="245"/>
    </row>
    <row r="110" s="1" customFormat="1" ht="15" customHeight="1">
      <c r="B110" s="256"/>
      <c r="C110" s="231" t="s">
        <v>348</v>
      </c>
      <c r="D110" s="231"/>
      <c r="E110" s="231"/>
      <c r="F110" s="254" t="s">
        <v>335</v>
      </c>
      <c r="G110" s="231"/>
      <c r="H110" s="231" t="s">
        <v>369</v>
      </c>
      <c r="I110" s="231" t="s">
        <v>331</v>
      </c>
      <c r="J110" s="231">
        <v>50</v>
      </c>
      <c r="K110" s="245"/>
    </row>
    <row r="111" s="1" customFormat="1" ht="15" customHeight="1">
      <c r="B111" s="256"/>
      <c r="C111" s="231" t="s">
        <v>356</v>
      </c>
      <c r="D111" s="231"/>
      <c r="E111" s="231"/>
      <c r="F111" s="254" t="s">
        <v>335</v>
      </c>
      <c r="G111" s="231"/>
      <c r="H111" s="231" t="s">
        <v>369</v>
      </c>
      <c r="I111" s="231" t="s">
        <v>331</v>
      </c>
      <c r="J111" s="231">
        <v>50</v>
      </c>
      <c r="K111" s="245"/>
    </row>
    <row r="112" s="1" customFormat="1" ht="15" customHeight="1">
      <c r="B112" s="256"/>
      <c r="C112" s="231" t="s">
        <v>354</v>
      </c>
      <c r="D112" s="231"/>
      <c r="E112" s="231"/>
      <c r="F112" s="254" t="s">
        <v>335</v>
      </c>
      <c r="G112" s="231"/>
      <c r="H112" s="231" t="s">
        <v>369</v>
      </c>
      <c r="I112" s="231" t="s">
        <v>331</v>
      </c>
      <c r="J112" s="231">
        <v>50</v>
      </c>
      <c r="K112" s="245"/>
    </row>
    <row r="113" s="1" customFormat="1" ht="15" customHeight="1">
      <c r="B113" s="256"/>
      <c r="C113" s="231" t="s">
        <v>56</v>
      </c>
      <c r="D113" s="231"/>
      <c r="E113" s="231"/>
      <c r="F113" s="254" t="s">
        <v>329</v>
      </c>
      <c r="G113" s="231"/>
      <c r="H113" s="231" t="s">
        <v>370</v>
      </c>
      <c r="I113" s="231" t="s">
        <v>331</v>
      </c>
      <c r="J113" s="231">
        <v>20</v>
      </c>
      <c r="K113" s="245"/>
    </row>
    <row r="114" s="1" customFormat="1" ht="15" customHeight="1">
      <c r="B114" s="256"/>
      <c r="C114" s="231" t="s">
        <v>371</v>
      </c>
      <c r="D114" s="231"/>
      <c r="E114" s="231"/>
      <c r="F114" s="254" t="s">
        <v>329</v>
      </c>
      <c r="G114" s="231"/>
      <c r="H114" s="231" t="s">
        <v>372</v>
      </c>
      <c r="I114" s="231" t="s">
        <v>331</v>
      </c>
      <c r="J114" s="231">
        <v>120</v>
      </c>
      <c r="K114" s="245"/>
    </row>
    <row r="115" s="1" customFormat="1" ht="15" customHeight="1">
      <c r="B115" s="256"/>
      <c r="C115" s="231" t="s">
        <v>41</v>
      </c>
      <c r="D115" s="231"/>
      <c r="E115" s="231"/>
      <c r="F115" s="254" t="s">
        <v>329</v>
      </c>
      <c r="G115" s="231"/>
      <c r="H115" s="231" t="s">
        <v>373</v>
      </c>
      <c r="I115" s="231" t="s">
        <v>364</v>
      </c>
      <c r="J115" s="231"/>
      <c r="K115" s="245"/>
    </row>
    <row r="116" s="1" customFormat="1" ht="15" customHeight="1">
      <c r="B116" s="256"/>
      <c r="C116" s="231" t="s">
        <v>51</v>
      </c>
      <c r="D116" s="231"/>
      <c r="E116" s="231"/>
      <c r="F116" s="254" t="s">
        <v>329</v>
      </c>
      <c r="G116" s="231"/>
      <c r="H116" s="231" t="s">
        <v>374</v>
      </c>
      <c r="I116" s="231" t="s">
        <v>364</v>
      </c>
      <c r="J116" s="231"/>
      <c r="K116" s="245"/>
    </row>
    <row r="117" s="1" customFormat="1" ht="15" customHeight="1">
      <c r="B117" s="256"/>
      <c r="C117" s="231" t="s">
        <v>60</v>
      </c>
      <c r="D117" s="231"/>
      <c r="E117" s="231"/>
      <c r="F117" s="254" t="s">
        <v>329</v>
      </c>
      <c r="G117" s="231"/>
      <c r="H117" s="231" t="s">
        <v>375</v>
      </c>
      <c r="I117" s="231" t="s">
        <v>376</v>
      </c>
      <c r="J117" s="231"/>
      <c r="K117" s="245"/>
    </row>
    <row r="118" s="1" customFormat="1" ht="15" customHeight="1">
      <c r="B118" s="259"/>
      <c r="C118" s="265"/>
      <c r="D118" s="265"/>
      <c r="E118" s="265"/>
      <c r="F118" s="265"/>
      <c r="G118" s="265"/>
      <c r="H118" s="265"/>
      <c r="I118" s="265"/>
      <c r="J118" s="265"/>
      <c r="K118" s="261"/>
    </row>
    <row r="119" s="1" customFormat="1" ht="18.75" customHeight="1">
      <c r="B119" s="266"/>
      <c r="C119" s="267"/>
      <c r="D119" s="267"/>
      <c r="E119" s="267"/>
      <c r="F119" s="268"/>
      <c r="G119" s="267"/>
      <c r="H119" s="267"/>
      <c r="I119" s="267"/>
      <c r="J119" s="267"/>
      <c r="K119" s="266"/>
    </row>
    <row r="120" s="1" customFormat="1" ht="18.75" customHeight="1">
      <c r="B120" s="239"/>
      <c r="C120" s="239"/>
      <c r="D120" s="239"/>
      <c r="E120" s="239"/>
      <c r="F120" s="239"/>
      <c r="G120" s="239"/>
      <c r="H120" s="239"/>
      <c r="I120" s="239"/>
      <c r="J120" s="239"/>
      <c r="K120" s="239"/>
    </row>
    <row r="121" s="1" customFormat="1" ht="7.5" customHeight="1">
      <c r="B121" s="269"/>
      <c r="C121" s="270"/>
      <c r="D121" s="270"/>
      <c r="E121" s="270"/>
      <c r="F121" s="270"/>
      <c r="G121" s="270"/>
      <c r="H121" s="270"/>
      <c r="I121" s="270"/>
      <c r="J121" s="270"/>
      <c r="K121" s="271"/>
    </row>
    <row r="122" s="1" customFormat="1" ht="45" customHeight="1">
      <c r="B122" s="272"/>
      <c r="C122" s="222" t="s">
        <v>377</v>
      </c>
      <c r="D122" s="222"/>
      <c r="E122" s="222"/>
      <c r="F122" s="222"/>
      <c r="G122" s="222"/>
      <c r="H122" s="222"/>
      <c r="I122" s="222"/>
      <c r="J122" s="222"/>
      <c r="K122" s="273"/>
    </row>
    <row r="123" s="1" customFormat="1" ht="17.25" customHeight="1">
      <c r="B123" s="274"/>
      <c r="C123" s="246" t="s">
        <v>323</v>
      </c>
      <c r="D123" s="246"/>
      <c r="E123" s="246"/>
      <c r="F123" s="246" t="s">
        <v>324</v>
      </c>
      <c r="G123" s="247"/>
      <c r="H123" s="246" t="s">
        <v>57</v>
      </c>
      <c r="I123" s="246" t="s">
        <v>60</v>
      </c>
      <c r="J123" s="246" t="s">
        <v>325</v>
      </c>
      <c r="K123" s="275"/>
    </row>
    <row r="124" s="1" customFormat="1" ht="17.25" customHeight="1">
      <c r="B124" s="274"/>
      <c r="C124" s="248" t="s">
        <v>326</v>
      </c>
      <c r="D124" s="248"/>
      <c r="E124" s="248"/>
      <c r="F124" s="249" t="s">
        <v>327</v>
      </c>
      <c r="G124" s="250"/>
      <c r="H124" s="248"/>
      <c r="I124" s="248"/>
      <c r="J124" s="248" t="s">
        <v>328</v>
      </c>
      <c r="K124" s="275"/>
    </row>
    <row r="125" s="1" customFormat="1" ht="5.25" customHeight="1">
      <c r="B125" s="276"/>
      <c r="C125" s="251"/>
      <c r="D125" s="251"/>
      <c r="E125" s="251"/>
      <c r="F125" s="251"/>
      <c r="G125" s="277"/>
      <c r="H125" s="251"/>
      <c r="I125" s="251"/>
      <c r="J125" s="251"/>
      <c r="K125" s="278"/>
    </row>
    <row r="126" s="1" customFormat="1" ht="15" customHeight="1">
      <c r="B126" s="276"/>
      <c r="C126" s="231" t="s">
        <v>332</v>
      </c>
      <c r="D126" s="253"/>
      <c r="E126" s="253"/>
      <c r="F126" s="254" t="s">
        <v>329</v>
      </c>
      <c r="G126" s="231"/>
      <c r="H126" s="231" t="s">
        <v>369</v>
      </c>
      <c r="I126" s="231" t="s">
        <v>331</v>
      </c>
      <c r="J126" s="231">
        <v>120</v>
      </c>
      <c r="K126" s="279"/>
    </row>
    <row r="127" s="1" customFormat="1" ht="15" customHeight="1">
      <c r="B127" s="276"/>
      <c r="C127" s="231" t="s">
        <v>378</v>
      </c>
      <c r="D127" s="231"/>
      <c r="E127" s="231"/>
      <c r="F127" s="254" t="s">
        <v>329</v>
      </c>
      <c r="G127" s="231"/>
      <c r="H127" s="231" t="s">
        <v>379</v>
      </c>
      <c r="I127" s="231" t="s">
        <v>331</v>
      </c>
      <c r="J127" s="231" t="s">
        <v>380</v>
      </c>
      <c r="K127" s="279"/>
    </row>
    <row r="128" s="1" customFormat="1" ht="15" customHeight="1">
      <c r="B128" s="276"/>
      <c r="C128" s="231" t="s">
        <v>277</v>
      </c>
      <c r="D128" s="231"/>
      <c r="E128" s="231"/>
      <c r="F128" s="254" t="s">
        <v>329</v>
      </c>
      <c r="G128" s="231"/>
      <c r="H128" s="231" t="s">
        <v>381</v>
      </c>
      <c r="I128" s="231" t="s">
        <v>331</v>
      </c>
      <c r="J128" s="231" t="s">
        <v>380</v>
      </c>
      <c r="K128" s="279"/>
    </row>
    <row r="129" s="1" customFormat="1" ht="15" customHeight="1">
      <c r="B129" s="276"/>
      <c r="C129" s="231" t="s">
        <v>340</v>
      </c>
      <c r="D129" s="231"/>
      <c r="E129" s="231"/>
      <c r="F129" s="254" t="s">
        <v>335</v>
      </c>
      <c r="G129" s="231"/>
      <c r="H129" s="231" t="s">
        <v>341</v>
      </c>
      <c r="I129" s="231" t="s">
        <v>331</v>
      </c>
      <c r="J129" s="231">
        <v>15</v>
      </c>
      <c r="K129" s="279"/>
    </row>
    <row r="130" s="1" customFormat="1" ht="15" customHeight="1">
      <c r="B130" s="276"/>
      <c r="C130" s="257" t="s">
        <v>342</v>
      </c>
      <c r="D130" s="257"/>
      <c r="E130" s="257"/>
      <c r="F130" s="258" t="s">
        <v>335</v>
      </c>
      <c r="G130" s="257"/>
      <c r="H130" s="257" t="s">
        <v>343</v>
      </c>
      <c r="I130" s="257" t="s">
        <v>331</v>
      </c>
      <c r="J130" s="257">
        <v>15</v>
      </c>
      <c r="K130" s="279"/>
    </row>
    <row r="131" s="1" customFormat="1" ht="15" customHeight="1">
      <c r="B131" s="276"/>
      <c r="C131" s="257" t="s">
        <v>344</v>
      </c>
      <c r="D131" s="257"/>
      <c r="E131" s="257"/>
      <c r="F131" s="258" t="s">
        <v>335</v>
      </c>
      <c r="G131" s="257"/>
      <c r="H131" s="257" t="s">
        <v>345</v>
      </c>
      <c r="I131" s="257" t="s">
        <v>331</v>
      </c>
      <c r="J131" s="257">
        <v>20</v>
      </c>
      <c r="K131" s="279"/>
    </row>
    <row r="132" s="1" customFormat="1" ht="15" customHeight="1">
      <c r="B132" s="276"/>
      <c r="C132" s="257" t="s">
        <v>346</v>
      </c>
      <c r="D132" s="257"/>
      <c r="E132" s="257"/>
      <c r="F132" s="258" t="s">
        <v>335</v>
      </c>
      <c r="G132" s="257"/>
      <c r="H132" s="257" t="s">
        <v>347</v>
      </c>
      <c r="I132" s="257" t="s">
        <v>331</v>
      </c>
      <c r="J132" s="257">
        <v>20</v>
      </c>
      <c r="K132" s="279"/>
    </row>
    <row r="133" s="1" customFormat="1" ht="15" customHeight="1">
      <c r="B133" s="276"/>
      <c r="C133" s="231" t="s">
        <v>334</v>
      </c>
      <c r="D133" s="231"/>
      <c r="E133" s="231"/>
      <c r="F133" s="254" t="s">
        <v>335</v>
      </c>
      <c r="G133" s="231"/>
      <c r="H133" s="231" t="s">
        <v>369</v>
      </c>
      <c r="I133" s="231" t="s">
        <v>331</v>
      </c>
      <c r="J133" s="231">
        <v>50</v>
      </c>
      <c r="K133" s="279"/>
    </row>
    <row r="134" s="1" customFormat="1" ht="15" customHeight="1">
      <c r="B134" s="276"/>
      <c r="C134" s="231" t="s">
        <v>348</v>
      </c>
      <c r="D134" s="231"/>
      <c r="E134" s="231"/>
      <c r="F134" s="254" t="s">
        <v>335</v>
      </c>
      <c r="G134" s="231"/>
      <c r="H134" s="231" t="s">
        <v>369</v>
      </c>
      <c r="I134" s="231" t="s">
        <v>331</v>
      </c>
      <c r="J134" s="231">
        <v>50</v>
      </c>
      <c r="K134" s="279"/>
    </row>
    <row r="135" s="1" customFormat="1" ht="15" customHeight="1">
      <c r="B135" s="276"/>
      <c r="C135" s="231" t="s">
        <v>354</v>
      </c>
      <c r="D135" s="231"/>
      <c r="E135" s="231"/>
      <c r="F135" s="254" t="s">
        <v>335</v>
      </c>
      <c r="G135" s="231"/>
      <c r="H135" s="231" t="s">
        <v>369</v>
      </c>
      <c r="I135" s="231" t="s">
        <v>331</v>
      </c>
      <c r="J135" s="231">
        <v>50</v>
      </c>
      <c r="K135" s="279"/>
    </row>
    <row r="136" s="1" customFormat="1" ht="15" customHeight="1">
      <c r="B136" s="276"/>
      <c r="C136" s="231" t="s">
        <v>356</v>
      </c>
      <c r="D136" s="231"/>
      <c r="E136" s="231"/>
      <c r="F136" s="254" t="s">
        <v>335</v>
      </c>
      <c r="G136" s="231"/>
      <c r="H136" s="231" t="s">
        <v>369</v>
      </c>
      <c r="I136" s="231" t="s">
        <v>331</v>
      </c>
      <c r="J136" s="231">
        <v>50</v>
      </c>
      <c r="K136" s="279"/>
    </row>
    <row r="137" s="1" customFormat="1" ht="15" customHeight="1">
      <c r="B137" s="276"/>
      <c r="C137" s="231" t="s">
        <v>357</v>
      </c>
      <c r="D137" s="231"/>
      <c r="E137" s="231"/>
      <c r="F137" s="254" t="s">
        <v>335</v>
      </c>
      <c r="G137" s="231"/>
      <c r="H137" s="231" t="s">
        <v>382</v>
      </c>
      <c r="I137" s="231" t="s">
        <v>331</v>
      </c>
      <c r="J137" s="231">
        <v>255</v>
      </c>
      <c r="K137" s="279"/>
    </row>
    <row r="138" s="1" customFormat="1" ht="15" customHeight="1">
      <c r="B138" s="276"/>
      <c r="C138" s="231" t="s">
        <v>359</v>
      </c>
      <c r="D138" s="231"/>
      <c r="E138" s="231"/>
      <c r="F138" s="254" t="s">
        <v>329</v>
      </c>
      <c r="G138" s="231"/>
      <c r="H138" s="231" t="s">
        <v>383</v>
      </c>
      <c r="I138" s="231" t="s">
        <v>361</v>
      </c>
      <c r="J138" s="231"/>
      <c r="K138" s="279"/>
    </row>
    <row r="139" s="1" customFormat="1" ht="15" customHeight="1">
      <c r="B139" s="276"/>
      <c r="C139" s="231" t="s">
        <v>362</v>
      </c>
      <c r="D139" s="231"/>
      <c r="E139" s="231"/>
      <c r="F139" s="254" t="s">
        <v>329</v>
      </c>
      <c r="G139" s="231"/>
      <c r="H139" s="231" t="s">
        <v>384</v>
      </c>
      <c r="I139" s="231" t="s">
        <v>364</v>
      </c>
      <c r="J139" s="231"/>
      <c r="K139" s="279"/>
    </row>
    <row r="140" s="1" customFormat="1" ht="15" customHeight="1">
      <c r="B140" s="276"/>
      <c r="C140" s="231" t="s">
        <v>365</v>
      </c>
      <c r="D140" s="231"/>
      <c r="E140" s="231"/>
      <c r="F140" s="254" t="s">
        <v>329</v>
      </c>
      <c r="G140" s="231"/>
      <c r="H140" s="231" t="s">
        <v>365</v>
      </c>
      <c r="I140" s="231" t="s">
        <v>364</v>
      </c>
      <c r="J140" s="231"/>
      <c r="K140" s="279"/>
    </row>
    <row r="141" s="1" customFormat="1" ht="15" customHeight="1">
      <c r="B141" s="276"/>
      <c r="C141" s="231" t="s">
        <v>41</v>
      </c>
      <c r="D141" s="231"/>
      <c r="E141" s="231"/>
      <c r="F141" s="254" t="s">
        <v>329</v>
      </c>
      <c r="G141" s="231"/>
      <c r="H141" s="231" t="s">
        <v>385</v>
      </c>
      <c r="I141" s="231" t="s">
        <v>364</v>
      </c>
      <c r="J141" s="231"/>
      <c r="K141" s="279"/>
    </row>
    <row r="142" s="1" customFormat="1" ht="15" customHeight="1">
      <c r="B142" s="276"/>
      <c r="C142" s="231" t="s">
        <v>386</v>
      </c>
      <c r="D142" s="231"/>
      <c r="E142" s="231"/>
      <c r="F142" s="254" t="s">
        <v>329</v>
      </c>
      <c r="G142" s="231"/>
      <c r="H142" s="231" t="s">
        <v>387</v>
      </c>
      <c r="I142" s="231" t="s">
        <v>364</v>
      </c>
      <c r="J142" s="231"/>
      <c r="K142" s="279"/>
    </row>
    <row r="143" s="1" customFormat="1" ht="15" customHeight="1">
      <c r="B143" s="280"/>
      <c r="C143" s="281"/>
      <c r="D143" s="281"/>
      <c r="E143" s="281"/>
      <c r="F143" s="281"/>
      <c r="G143" s="281"/>
      <c r="H143" s="281"/>
      <c r="I143" s="281"/>
      <c r="J143" s="281"/>
      <c r="K143" s="282"/>
    </row>
    <row r="144" s="1" customFormat="1" ht="18.75" customHeight="1">
      <c r="B144" s="267"/>
      <c r="C144" s="267"/>
      <c r="D144" s="267"/>
      <c r="E144" s="267"/>
      <c r="F144" s="268"/>
      <c r="G144" s="267"/>
      <c r="H144" s="267"/>
      <c r="I144" s="267"/>
      <c r="J144" s="267"/>
      <c r="K144" s="267"/>
    </row>
    <row r="145" s="1" customFormat="1" ht="18.75" customHeight="1"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</row>
    <row r="146" s="1" customFormat="1" ht="7.5" customHeight="1">
      <c r="B146" s="240"/>
      <c r="C146" s="241"/>
      <c r="D146" s="241"/>
      <c r="E146" s="241"/>
      <c r="F146" s="241"/>
      <c r="G146" s="241"/>
      <c r="H146" s="241"/>
      <c r="I146" s="241"/>
      <c r="J146" s="241"/>
      <c r="K146" s="242"/>
    </row>
    <row r="147" s="1" customFormat="1" ht="45" customHeight="1">
      <c r="B147" s="243"/>
      <c r="C147" s="244" t="s">
        <v>388</v>
      </c>
      <c r="D147" s="244"/>
      <c r="E147" s="244"/>
      <c r="F147" s="244"/>
      <c r="G147" s="244"/>
      <c r="H147" s="244"/>
      <c r="I147" s="244"/>
      <c r="J147" s="244"/>
      <c r="K147" s="245"/>
    </row>
    <row r="148" s="1" customFormat="1" ht="17.25" customHeight="1">
      <c r="B148" s="243"/>
      <c r="C148" s="246" t="s">
        <v>323</v>
      </c>
      <c r="D148" s="246"/>
      <c r="E148" s="246"/>
      <c r="F148" s="246" t="s">
        <v>324</v>
      </c>
      <c r="G148" s="247"/>
      <c r="H148" s="246" t="s">
        <v>57</v>
      </c>
      <c r="I148" s="246" t="s">
        <v>60</v>
      </c>
      <c r="J148" s="246" t="s">
        <v>325</v>
      </c>
      <c r="K148" s="245"/>
    </row>
    <row r="149" s="1" customFormat="1" ht="17.25" customHeight="1">
      <c r="B149" s="243"/>
      <c r="C149" s="248" t="s">
        <v>326</v>
      </c>
      <c r="D149" s="248"/>
      <c r="E149" s="248"/>
      <c r="F149" s="249" t="s">
        <v>327</v>
      </c>
      <c r="G149" s="250"/>
      <c r="H149" s="248"/>
      <c r="I149" s="248"/>
      <c r="J149" s="248" t="s">
        <v>328</v>
      </c>
      <c r="K149" s="245"/>
    </row>
    <row r="150" s="1" customFormat="1" ht="5.25" customHeight="1">
      <c r="B150" s="256"/>
      <c r="C150" s="251"/>
      <c r="D150" s="251"/>
      <c r="E150" s="251"/>
      <c r="F150" s="251"/>
      <c r="G150" s="252"/>
      <c r="H150" s="251"/>
      <c r="I150" s="251"/>
      <c r="J150" s="251"/>
      <c r="K150" s="279"/>
    </row>
    <row r="151" s="1" customFormat="1" ht="15" customHeight="1">
      <c r="B151" s="256"/>
      <c r="C151" s="283" t="s">
        <v>332</v>
      </c>
      <c r="D151" s="231"/>
      <c r="E151" s="231"/>
      <c r="F151" s="284" t="s">
        <v>329</v>
      </c>
      <c r="G151" s="231"/>
      <c r="H151" s="283" t="s">
        <v>369</v>
      </c>
      <c r="I151" s="283" t="s">
        <v>331</v>
      </c>
      <c r="J151" s="283">
        <v>120</v>
      </c>
      <c r="K151" s="279"/>
    </row>
    <row r="152" s="1" customFormat="1" ht="15" customHeight="1">
      <c r="B152" s="256"/>
      <c r="C152" s="283" t="s">
        <v>378</v>
      </c>
      <c r="D152" s="231"/>
      <c r="E152" s="231"/>
      <c r="F152" s="284" t="s">
        <v>329</v>
      </c>
      <c r="G152" s="231"/>
      <c r="H152" s="283" t="s">
        <v>389</v>
      </c>
      <c r="I152" s="283" t="s">
        <v>331</v>
      </c>
      <c r="J152" s="283" t="s">
        <v>380</v>
      </c>
      <c r="K152" s="279"/>
    </row>
    <row r="153" s="1" customFormat="1" ht="15" customHeight="1">
      <c r="B153" s="256"/>
      <c r="C153" s="283" t="s">
        <v>277</v>
      </c>
      <c r="D153" s="231"/>
      <c r="E153" s="231"/>
      <c r="F153" s="284" t="s">
        <v>329</v>
      </c>
      <c r="G153" s="231"/>
      <c r="H153" s="283" t="s">
        <v>390</v>
      </c>
      <c r="I153" s="283" t="s">
        <v>331</v>
      </c>
      <c r="J153" s="283" t="s">
        <v>380</v>
      </c>
      <c r="K153" s="279"/>
    </row>
    <row r="154" s="1" customFormat="1" ht="15" customHeight="1">
      <c r="B154" s="256"/>
      <c r="C154" s="283" t="s">
        <v>334</v>
      </c>
      <c r="D154" s="231"/>
      <c r="E154" s="231"/>
      <c r="F154" s="284" t="s">
        <v>335</v>
      </c>
      <c r="G154" s="231"/>
      <c r="H154" s="283" t="s">
        <v>369</v>
      </c>
      <c r="I154" s="283" t="s">
        <v>331</v>
      </c>
      <c r="J154" s="283">
        <v>50</v>
      </c>
      <c r="K154" s="279"/>
    </row>
    <row r="155" s="1" customFormat="1" ht="15" customHeight="1">
      <c r="B155" s="256"/>
      <c r="C155" s="283" t="s">
        <v>337</v>
      </c>
      <c r="D155" s="231"/>
      <c r="E155" s="231"/>
      <c r="F155" s="284" t="s">
        <v>329</v>
      </c>
      <c r="G155" s="231"/>
      <c r="H155" s="283" t="s">
        <v>369</v>
      </c>
      <c r="I155" s="283" t="s">
        <v>339</v>
      </c>
      <c r="J155" s="283"/>
      <c r="K155" s="279"/>
    </row>
    <row r="156" s="1" customFormat="1" ht="15" customHeight="1">
      <c r="B156" s="256"/>
      <c r="C156" s="283" t="s">
        <v>348</v>
      </c>
      <c r="D156" s="231"/>
      <c r="E156" s="231"/>
      <c r="F156" s="284" t="s">
        <v>335</v>
      </c>
      <c r="G156" s="231"/>
      <c r="H156" s="283" t="s">
        <v>369</v>
      </c>
      <c r="I156" s="283" t="s">
        <v>331</v>
      </c>
      <c r="J156" s="283">
        <v>50</v>
      </c>
      <c r="K156" s="279"/>
    </row>
    <row r="157" s="1" customFormat="1" ht="15" customHeight="1">
      <c r="B157" s="256"/>
      <c r="C157" s="283" t="s">
        <v>356</v>
      </c>
      <c r="D157" s="231"/>
      <c r="E157" s="231"/>
      <c r="F157" s="284" t="s">
        <v>335</v>
      </c>
      <c r="G157" s="231"/>
      <c r="H157" s="283" t="s">
        <v>369</v>
      </c>
      <c r="I157" s="283" t="s">
        <v>331</v>
      </c>
      <c r="J157" s="283">
        <v>50</v>
      </c>
      <c r="K157" s="279"/>
    </row>
    <row r="158" s="1" customFormat="1" ht="15" customHeight="1">
      <c r="B158" s="256"/>
      <c r="C158" s="283" t="s">
        <v>354</v>
      </c>
      <c r="D158" s="231"/>
      <c r="E158" s="231"/>
      <c r="F158" s="284" t="s">
        <v>335</v>
      </c>
      <c r="G158" s="231"/>
      <c r="H158" s="283" t="s">
        <v>369</v>
      </c>
      <c r="I158" s="283" t="s">
        <v>331</v>
      </c>
      <c r="J158" s="283">
        <v>50</v>
      </c>
      <c r="K158" s="279"/>
    </row>
    <row r="159" s="1" customFormat="1" ht="15" customHeight="1">
      <c r="B159" s="256"/>
      <c r="C159" s="283" t="s">
        <v>93</v>
      </c>
      <c r="D159" s="231"/>
      <c r="E159" s="231"/>
      <c r="F159" s="284" t="s">
        <v>329</v>
      </c>
      <c r="G159" s="231"/>
      <c r="H159" s="283" t="s">
        <v>391</v>
      </c>
      <c r="I159" s="283" t="s">
        <v>331</v>
      </c>
      <c r="J159" s="283" t="s">
        <v>392</v>
      </c>
      <c r="K159" s="279"/>
    </row>
    <row r="160" s="1" customFormat="1" ht="15" customHeight="1">
      <c r="B160" s="256"/>
      <c r="C160" s="283" t="s">
        <v>393</v>
      </c>
      <c r="D160" s="231"/>
      <c r="E160" s="231"/>
      <c r="F160" s="284" t="s">
        <v>329</v>
      </c>
      <c r="G160" s="231"/>
      <c r="H160" s="283" t="s">
        <v>394</v>
      </c>
      <c r="I160" s="283" t="s">
        <v>364</v>
      </c>
      <c r="J160" s="283"/>
      <c r="K160" s="279"/>
    </row>
    <row r="161" s="1" customFormat="1" ht="15" customHeight="1">
      <c r="B161" s="285"/>
      <c r="C161" s="265"/>
      <c r="D161" s="265"/>
      <c r="E161" s="265"/>
      <c r="F161" s="265"/>
      <c r="G161" s="265"/>
      <c r="H161" s="265"/>
      <c r="I161" s="265"/>
      <c r="J161" s="265"/>
      <c r="K161" s="286"/>
    </row>
    <row r="162" s="1" customFormat="1" ht="18.75" customHeight="1">
      <c r="B162" s="267"/>
      <c r="C162" s="277"/>
      <c r="D162" s="277"/>
      <c r="E162" s="277"/>
      <c r="F162" s="287"/>
      <c r="G162" s="277"/>
      <c r="H162" s="277"/>
      <c r="I162" s="277"/>
      <c r="J162" s="277"/>
      <c r="K162" s="267"/>
    </row>
    <row r="163" s="1" customFormat="1" ht="18.75" customHeight="1">
      <c r="B163" s="239"/>
      <c r="C163" s="239"/>
      <c r="D163" s="239"/>
      <c r="E163" s="239"/>
      <c r="F163" s="239"/>
      <c r="G163" s="239"/>
      <c r="H163" s="239"/>
      <c r="I163" s="239"/>
      <c r="J163" s="239"/>
      <c r="K163" s="239"/>
    </row>
    <row r="164" s="1" customFormat="1" ht="7.5" customHeight="1">
      <c r="B164" s="218"/>
      <c r="C164" s="219"/>
      <c r="D164" s="219"/>
      <c r="E164" s="219"/>
      <c r="F164" s="219"/>
      <c r="G164" s="219"/>
      <c r="H164" s="219"/>
      <c r="I164" s="219"/>
      <c r="J164" s="219"/>
      <c r="K164" s="220"/>
    </row>
    <row r="165" s="1" customFormat="1" ht="45" customHeight="1">
      <c r="B165" s="221"/>
      <c r="C165" s="222" t="s">
        <v>395</v>
      </c>
      <c r="D165" s="222"/>
      <c r="E165" s="222"/>
      <c r="F165" s="222"/>
      <c r="G165" s="222"/>
      <c r="H165" s="222"/>
      <c r="I165" s="222"/>
      <c r="J165" s="222"/>
      <c r="K165" s="223"/>
    </row>
    <row r="166" s="1" customFormat="1" ht="17.25" customHeight="1">
      <c r="B166" s="221"/>
      <c r="C166" s="246" t="s">
        <v>323</v>
      </c>
      <c r="D166" s="246"/>
      <c r="E166" s="246"/>
      <c r="F166" s="246" t="s">
        <v>324</v>
      </c>
      <c r="G166" s="288"/>
      <c r="H166" s="289" t="s">
        <v>57</v>
      </c>
      <c r="I166" s="289" t="s">
        <v>60</v>
      </c>
      <c r="J166" s="246" t="s">
        <v>325</v>
      </c>
      <c r="K166" s="223"/>
    </row>
    <row r="167" s="1" customFormat="1" ht="17.25" customHeight="1">
      <c r="B167" s="224"/>
      <c r="C167" s="248" t="s">
        <v>326</v>
      </c>
      <c r="D167" s="248"/>
      <c r="E167" s="248"/>
      <c r="F167" s="249" t="s">
        <v>327</v>
      </c>
      <c r="G167" s="290"/>
      <c r="H167" s="291"/>
      <c r="I167" s="291"/>
      <c r="J167" s="248" t="s">
        <v>328</v>
      </c>
      <c r="K167" s="226"/>
    </row>
    <row r="168" s="1" customFormat="1" ht="5.25" customHeight="1">
      <c r="B168" s="256"/>
      <c r="C168" s="251"/>
      <c r="D168" s="251"/>
      <c r="E168" s="251"/>
      <c r="F168" s="251"/>
      <c r="G168" s="252"/>
      <c r="H168" s="251"/>
      <c r="I168" s="251"/>
      <c r="J168" s="251"/>
      <c r="K168" s="279"/>
    </row>
    <row r="169" s="1" customFormat="1" ht="15" customHeight="1">
      <c r="B169" s="256"/>
      <c r="C169" s="231" t="s">
        <v>332</v>
      </c>
      <c r="D169" s="231"/>
      <c r="E169" s="231"/>
      <c r="F169" s="254" t="s">
        <v>329</v>
      </c>
      <c r="G169" s="231"/>
      <c r="H169" s="231" t="s">
        <v>369</v>
      </c>
      <c r="I169" s="231" t="s">
        <v>331</v>
      </c>
      <c r="J169" s="231">
        <v>120</v>
      </c>
      <c r="K169" s="279"/>
    </row>
    <row r="170" s="1" customFormat="1" ht="15" customHeight="1">
      <c r="B170" s="256"/>
      <c r="C170" s="231" t="s">
        <v>378</v>
      </c>
      <c r="D170" s="231"/>
      <c r="E170" s="231"/>
      <c r="F170" s="254" t="s">
        <v>329</v>
      </c>
      <c r="G170" s="231"/>
      <c r="H170" s="231" t="s">
        <v>379</v>
      </c>
      <c r="I170" s="231" t="s">
        <v>331</v>
      </c>
      <c r="J170" s="231" t="s">
        <v>380</v>
      </c>
      <c r="K170" s="279"/>
    </row>
    <row r="171" s="1" customFormat="1" ht="15" customHeight="1">
      <c r="B171" s="256"/>
      <c r="C171" s="231" t="s">
        <v>277</v>
      </c>
      <c r="D171" s="231"/>
      <c r="E171" s="231"/>
      <c r="F171" s="254" t="s">
        <v>329</v>
      </c>
      <c r="G171" s="231"/>
      <c r="H171" s="231" t="s">
        <v>396</v>
      </c>
      <c r="I171" s="231" t="s">
        <v>331</v>
      </c>
      <c r="J171" s="231" t="s">
        <v>380</v>
      </c>
      <c r="K171" s="279"/>
    </row>
    <row r="172" s="1" customFormat="1" ht="15" customHeight="1">
      <c r="B172" s="256"/>
      <c r="C172" s="231" t="s">
        <v>334</v>
      </c>
      <c r="D172" s="231"/>
      <c r="E172" s="231"/>
      <c r="F172" s="254" t="s">
        <v>335</v>
      </c>
      <c r="G172" s="231"/>
      <c r="H172" s="231" t="s">
        <v>396</v>
      </c>
      <c r="I172" s="231" t="s">
        <v>331</v>
      </c>
      <c r="J172" s="231">
        <v>50</v>
      </c>
      <c r="K172" s="279"/>
    </row>
    <row r="173" s="1" customFormat="1" ht="15" customHeight="1">
      <c r="B173" s="256"/>
      <c r="C173" s="231" t="s">
        <v>337</v>
      </c>
      <c r="D173" s="231"/>
      <c r="E173" s="231"/>
      <c r="F173" s="254" t="s">
        <v>329</v>
      </c>
      <c r="G173" s="231"/>
      <c r="H173" s="231" t="s">
        <v>396</v>
      </c>
      <c r="I173" s="231" t="s">
        <v>339</v>
      </c>
      <c r="J173" s="231"/>
      <c r="K173" s="279"/>
    </row>
    <row r="174" s="1" customFormat="1" ht="15" customHeight="1">
      <c r="B174" s="256"/>
      <c r="C174" s="231" t="s">
        <v>348</v>
      </c>
      <c r="D174" s="231"/>
      <c r="E174" s="231"/>
      <c r="F174" s="254" t="s">
        <v>335</v>
      </c>
      <c r="G174" s="231"/>
      <c r="H174" s="231" t="s">
        <v>396</v>
      </c>
      <c r="I174" s="231" t="s">
        <v>331</v>
      </c>
      <c r="J174" s="231">
        <v>50</v>
      </c>
      <c r="K174" s="279"/>
    </row>
    <row r="175" s="1" customFormat="1" ht="15" customHeight="1">
      <c r="B175" s="256"/>
      <c r="C175" s="231" t="s">
        <v>356</v>
      </c>
      <c r="D175" s="231"/>
      <c r="E175" s="231"/>
      <c r="F175" s="254" t="s">
        <v>335</v>
      </c>
      <c r="G175" s="231"/>
      <c r="H175" s="231" t="s">
        <v>396</v>
      </c>
      <c r="I175" s="231" t="s">
        <v>331</v>
      </c>
      <c r="J175" s="231">
        <v>50</v>
      </c>
      <c r="K175" s="279"/>
    </row>
    <row r="176" s="1" customFormat="1" ht="15" customHeight="1">
      <c r="B176" s="256"/>
      <c r="C176" s="231" t="s">
        <v>354</v>
      </c>
      <c r="D176" s="231"/>
      <c r="E176" s="231"/>
      <c r="F176" s="254" t="s">
        <v>335</v>
      </c>
      <c r="G176" s="231"/>
      <c r="H176" s="231" t="s">
        <v>396</v>
      </c>
      <c r="I176" s="231" t="s">
        <v>331</v>
      </c>
      <c r="J176" s="231">
        <v>50</v>
      </c>
      <c r="K176" s="279"/>
    </row>
    <row r="177" s="1" customFormat="1" ht="15" customHeight="1">
      <c r="B177" s="256"/>
      <c r="C177" s="231" t="s">
        <v>104</v>
      </c>
      <c r="D177" s="231"/>
      <c r="E177" s="231"/>
      <c r="F177" s="254" t="s">
        <v>329</v>
      </c>
      <c r="G177" s="231"/>
      <c r="H177" s="231" t="s">
        <v>397</v>
      </c>
      <c r="I177" s="231" t="s">
        <v>398</v>
      </c>
      <c r="J177" s="231"/>
      <c r="K177" s="279"/>
    </row>
    <row r="178" s="1" customFormat="1" ht="15" customHeight="1">
      <c r="B178" s="256"/>
      <c r="C178" s="231" t="s">
        <v>60</v>
      </c>
      <c r="D178" s="231"/>
      <c r="E178" s="231"/>
      <c r="F178" s="254" t="s">
        <v>329</v>
      </c>
      <c r="G178" s="231"/>
      <c r="H178" s="231" t="s">
        <v>399</v>
      </c>
      <c r="I178" s="231" t="s">
        <v>400</v>
      </c>
      <c r="J178" s="231">
        <v>1</v>
      </c>
      <c r="K178" s="279"/>
    </row>
    <row r="179" s="1" customFormat="1" ht="15" customHeight="1">
      <c r="B179" s="256"/>
      <c r="C179" s="231" t="s">
        <v>56</v>
      </c>
      <c r="D179" s="231"/>
      <c r="E179" s="231"/>
      <c r="F179" s="254" t="s">
        <v>329</v>
      </c>
      <c r="G179" s="231"/>
      <c r="H179" s="231" t="s">
        <v>401</v>
      </c>
      <c r="I179" s="231" t="s">
        <v>331</v>
      </c>
      <c r="J179" s="231">
        <v>20</v>
      </c>
      <c r="K179" s="279"/>
    </row>
    <row r="180" s="1" customFormat="1" ht="15" customHeight="1">
      <c r="B180" s="256"/>
      <c r="C180" s="231" t="s">
        <v>57</v>
      </c>
      <c r="D180" s="231"/>
      <c r="E180" s="231"/>
      <c r="F180" s="254" t="s">
        <v>329</v>
      </c>
      <c r="G180" s="231"/>
      <c r="H180" s="231" t="s">
        <v>402</v>
      </c>
      <c r="I180" s="231" t="s">
        <v>331</v>
      </c>
      <c r="J180" s="231">
        <v>255</v>
      </c>
      <c r="K180" s="279"/>
    </row>
    <row r="181" s="1" customFormat="1" ht="15" customHeight="1">
      <c r="B181" s="256"/>
      <c r="C181" s="231" t="s">
        <v>105</v>
      </c>
      <c r="D181" s="231"/>
      <c r="E181" s="231"/>
      <c r="F181" s="254" t="s">
        <v>329</v>
      </c>
      <c r="G181" s="231"/>
      <c r="H181" s="231" t="s">
        <v>293</v>
      </c>
      <c r="I181" s="231" t="s">
        <v>331</v>
      </c>
      <c r="J181" s="231">
        <v>10</v>
      </c>
      <c r="K181" s="279"/>
    </row>
    <row r="182" s="1" customFormat="1" ht="15" customHeight="1">
      <c r="B182" s="256"/>
      <c r="C182" s="231" t="s">
        <v>106</v>
      </c>
      <c r="D182" s="231"/>
      <c r="E182" s="231"/>
      <c r="F182" s="254" t="s">
        <v>329</v>
      </c>
      <c r="G182" s="231"/>
      <c r="H182" s="231" t="s">
        <v>403</v>
      </c>
      <c r="I182" s="231" t="s">
        <v>364</v>
      </c>
      <c r="J182" s="231"/>
      <c r="K182" s="279"/>
    </row>
    <row r="183" s="1" customFormat="1" ht="15" customHeight="1">
      <c r="B183" s="256"/>
      <c r="C183" s="231" t="s">
        <v>404</v>
      </c>
      <c r="D183" s="231"/>
      <c r="E183" s="231"/>
      <c r="F183" s="254" t="s">
        <v>329</v>
      </c>
      <c r="G183" s="231"/>
      <c r="H183" s="231" t="s">
        <v>405</v>
      </c>
      <c r="I183" s="231" t="s">
        <v>364</v>
      </c>
      <c r="J183" s="231"/>
      <c r="K183" s="279"/>
    </row>
    <row r="184" s="1" customFormat="1" ht="15" customHeight="1">
      <c r="B184" s="256"/>
      <c r="C184" s="231" t="s">
        <v>393</v>
      </c>
      <c r="D184" s="231"/>
      <c r="E184" s="231"/>
      <c r="F184" s="254" t="s">
        <v>329</v>
      </c>
      <c r="G184" s="231"/>
      <c r="H184" s="231" t="s">
        <v>406</v>
      </c>
      <c r="I184" s="231" t="s">
        <v>364</v>
      </c>
      <c r="J184" s="231"/>
      <c r="K184" s="279"/>
    </row>
    <row r="185" s="1" customFormat="1" ht="15" customHeight="1">
      <c r="B185" s="256"/>
      <c r="C185" s="231" t="s">
        <v>108</v>
      </c>
      <c r="D185" s="231"/>
      <c r="E185" s="231"/>
      <c r="F185" s="254" t="s">
        <v>335</v>
      </c>
      <c r="G185" s="231"/>
      <c r="H185" s="231" t="s">
        <v>407</v>
      </c>
      <c r="I185" s="231" t="s">
        <v>331</v>
      </c>
      <c r="J185" s="231">
        <v>50</v>
      </c>
      <c r="K185" s="279"/>
    </row>
    <row r="186" s="1" customFormat="1" ht="15" customHeight="1">
      <c r="B186" s="256"/>
      <c r="C186" s="231" t="s">
        <v>408</v>
      </c>
      <c r="D186" s="231"/>
      <c r="E186" s="231"/>
      <c r="F186" s="254" t="s">
        <v>335</v>
      </c>
      <c r="G186" s="231"/>
      <c r="H186" s="231" t="s">
        <v>409</v>
      </c>
      <c r="I186" s="231" t="s">
        <v>410</v>
      </c>
      <c r="J186" s="231"/>
      <c r="K186" s="279"/>
    </row>
    <row r="187" s="1" customFormat="1" ht="15" customHeight="1">
      <c r="B187" s="256"/>
      <c r="C187" s="231" t="s">
        <v>411</v>
      </c>
      <c r="D187" s="231"/>
      <c r="E187" s="231"/>
      <c r="F187" s="254" t="s">
        <v>335</v>
      </c>
      <c r="G187" s="231"/>
      <c r="H187" s="231" t="s">
        <v>412</v>
      </c>
      <c r="I187" s="231" t="s">
        <v>410</v>
      </c>
      <c r="J187" s="231"/>
      <c r="K187" s="279"/>
    </row>
    <row r="188" s="1" customFormat="1" ht="15" customHeight="1">
      <c r="B188" s="256"/>
      <c r="C188" s="231" t="s">
        <v>413</v>
      </c>
      <c r="D188" s="231"/>
      <c r="E188" s="231"/>
      <c r="F188" s="254" t="s">
        <v>335</v>
      </c>
      <c r="G188" s="231"/>
      <c r="H188" s="231" t="s">
        <v>414</v>
      </c>
      <c r="I188" s="231" t="s">
        <v>410</v>
      </c>
      <c r="J188" s="231"/>
      <c r="K188" s="279"/>
    </row>
    <row r="189" s="1" customFormat="1" ht="15" customHeight="1">
      <c r="B189" s="256"/>
      <c r="C189" s="292" t="s">
        <v>415</v>
      </c>
      <c r="D189" s="231"/>
      <c r="E189" s="231"/>
      <c r="F189" s="254" t="s">
        <v>335</v>
      </c>
      <c r="G189" s="231"/>
      <c r="H189" s="231" t="s">
        <v>416</v>
      </c>
      <c r="I189" s="231" t="s">
        <v>417</v>
      </c>
      <c r="J189" s="293" t="s">
        <v>418</v>
      </c>
      <c r="K189" s="279"/>
    </row>
    <row r="190" s="13" customFormat="1" ht="15" customHeight="1">
      <c r="B190" s="294"/>
      <c r="C190" s="295" t="s">
        <v>419</v>
      </c>
      <c r="D190" s="296"/>
      <c r="E190" s="296"/>
      <c r="F190" s="297" t="s">
        <v>335</v>
      </c>
      <c r="G190" s="296"/>
      <c r="H190" s="296" t="s">
        <v>420</v>
      </c>
      <c r="I190" s="296" t="s">
        <v>417</v>
      </c>
      <c r="J190" s="298" t="s">
        <v>418</v>
      </c>
      <c r="K190" s="299"/>
    </row>
    <row r="191" s="1" customFormat="1" ht="15" customHeight="1">
      <c r="B191" s="256"/>
      <c r="C191" s="292" t="s">
        <v>45</v>
      </c>
      <c r="D191" s="231"/>
      <c r="E191" s="231"/>
      <c r="F191" s="254" t="s">
        <v>329</v>
      </c>
      <c r="G191" s="231"/>
      <c r="H191" s="228" t="s">
        <v>421</v>
      </c>
      <c r="I191" s="231" t="s">
        <v>422</v>
      </c>
      <c r="J191" s="231"/>
      <c r="K191" s="279"/>
    </row>
    <row r="192" s="1" customFormat="1" ht="15" customHeight="1">
      <c r="B192" s="256"/>
      <c r="C192" s="292" t="s">
        <v>423</v>
      </c>
      <c r="D192" s="231"/>
      <c r="E192" s="231"/>
      <c r="F192" s="254" t="s">
        <v>329</v>
      </c>
      <c r="G192" s="231"/>
      <c r="H192" s="231" t="s">
        <v>424</v>
      </c>
      <c r="I192" s="231" t="s">
        <v>364</v>
      </c>
      <c r="J192" s="231"/>
      <c r="K192" s="279"/>
    </row>
    <row r="193" s="1" customFormat="1" ht="15" customHeight="1">
      <c r="B193" s="256"/>
      <c r="C193" s="292" t="s">
        <v>425</v>
      </c>
      <c r="D193" s="231"/>
      <c r="E193" s="231"/>
      <c r="F193" s="254" t="s">
        <v>329</v>
      </c>
      <c r="G193" s="231"/>
      <c r="H193" s="231" t="s">
        <v>426</v>
      </c>
      <c r="I193" s="231" t="s">
        <v>364</v>
      </c>
      <c r="J193" s="231"/>
      <c r="K193" s="279"/>
    </row>
    <row r="194" s="1" customFormat="1" ht="15" customHeight="1">
      <c r="B194" s="256"/>
      <c r="C194" s="292" t="s">
        <v>427</v>
      </c>
      <c r="D194" s="231"/>
      <c r="E194" s="231"/>
      <c r="F194" s="254" t="s">
        <v>335</v>
      </c>
      <c r="G194" s="231"/>
      <c r="H194" s="231" t="s">
        <v>428</v>
      </c>
      <c r="I194" s="231" t="s">
        <v>364</v>
      </c>
      <c r="J194" s="231"/>
      <c r="K194" s="279"/>
    </row>
    <row r="195" s="1" customFormat="1" ht="15" customHeight="1">
      <c r="B195" s="285"/>
      <c r="C195" s="300"/>
      <c r="D195" s="265"/>
      <c r="E195" s="265"/>
      <c r="F195" s="265"/>
      <c r="G195" s="265"/>
      <c r="H195" s="265"/>
      <c r="I195" s="265"/>
      <c r="J195" s="265"/>
      <c r="K195" s="286"/>
    </row>
    <row r="196" s="1" customFormat="1" ht="18.75" customHeight="1">
      <c r="B196" s="267"/>
      <c r="C196" s="277"/>
      <c r="D196" s="277"/>
      <c r="E196" s="277"/>
      <c r="F196" s="287"/>
      <c r="G196" s="277"/>
      <c r="H196" s="277"/>
      <c r="I196" s="277"/>
      <c r="J196" s="277"/>
      <c r="K196" s="267"/>
    </row>
    <row r="197" s="1" customFormat="1" ht="18.75" customHeight="1">
      <c r="B197" s="267"/>
      <c r="C197" s="277"/>
      <c r="D197" s="277"/>
      <c r="E197" s="277"/>
      <c r="F197" s="287"/>
      <c r="G197" s="277"/>
      <c r="H197" s="277"/>
      <c r="I197" s="277"/>
      <c r="J197" s="277"/>
      <c r="K197" s="267"/>
    </row>
    <row r="198" s="1" customFormat="1" ht="18.75" customHeight="1">
      <c r="B198" s="239"/>
      <c r="C198" s="239"/>
      <c r="D198" s="239"/>
      <c r="E198" s="239"/>
      <c r="F198" s="239"/>
      <c r="G198" s="239"/>
      <c r="H198" s="239"/>
      <c r="I198" s="239"/>
      <c r="J198" s="239"/>
      <c r="K198" s="239"/>
    </row>
    <row r="199" s="1" customFormat="1" ht="13.5">
      <c r="B199" s="218"/>
      <c r="C199" s="219"/>
      <c r="D199" s="219"/>
      <c r="E199" s="219"/>
      <c r="F199" s="219"/>
      <c r="G199" s="219"/>
      <c r="H199" s="219"/>
      <c r="I199" s="219"/>
      <c r="J199" s="219"/>
      <c r="K199" s="220"/>
    </row>
    <row r="200" s="1" customFormat="1" ht="21">
      <c r="B200" s="221"/>
      <c r="C200" s="222" t="s">
        <v>429</v>
      </c>
      <c r="D200" s="222"/>
      <c r="E200" s="222"/>
      <c r="F200" s="222"/>
      <c r="G200" s="222"/>
      <c r="H200" s="222"/>
      <c r="I200" s="222"/>
      <c r="J200" s="222"/>
      <c r="K200" s="223"/>
    </row>
    <row r="201" s="1" customFormat="1" ht="25.5" customHeight="1">
      <c r="B201" s="221"/>
      <c r="C201" s="301" t="s">
        <v>430</v>
      </c>
      <c r="D201" s="301"/>
      <c r="E201" s="301"/>
      <c r="F201" s="301" t="s">
        <v>431</v>
      </c>
      <c r="G201" s="302"/>
      <c r="H201" s="301" t="s">
        <v>432</v>
      </c>
      <c r="I201" s="301"/>
      <c r="J201" s="301"/>
      <c r="K201" s="223"/>
    </row>
    <row r="202" s="1" customFormat="1" ht="5.25" customHeight="1">
      <c r="B202" s="256"/>
      <c r="C202" s="251"/>
      <c r="D202" s="251"/>
      <c r="E202" s="251"/>
      <c r="F202" s="251"/>
      <c r="G202" s="277"/>
      <c r="H202" s="251"/>
      <c r="I202" s="251"/>
      <c r="J202" s="251"/>
      <c r="K202" s="279"/>
    </row>
    <row r="203" s="1" customFormat="1" ht="15" customHeight="1">
      <c r="B203" s="256"/>
      <c r="C203" s="231" t="s">
        <v>422</v>
      </c>
      <c r="D203" s="231"/>
      <c r="E203" s="231"/>
      <c r="F203" s="254" t="s">
        <v>46</v>
      </c>
      <c r="G203" s="231"/>
      <c r="H203" s="231" t="s">
        <v>433</v>
      </c>
      <c r="I203" s="231"/>
      <c r="J203" s="231"/>
      <c r="K203" s="279"/>
    </row>
    <row r="204" s="1" customFormat="1" ht="15" customHeight="1">
      <c r="B204" s="256"/>
      <c r="C204" s="231"/>
      <c r="D204" s="231"/>
      <c r="E204" s="231"/>
      <c r="F204" s="254" t="s">
        <v>47</v>
      </c>
      <c r="G204" s="231"/>
      <c r="H204" s="231" t="s">
        <v>434</v>
      </c>
      <c r="I204" s="231"/>
      <c r="J204" s="231"/>
      <c r="K204" s="279"/>
    </row>
    <row r="205" s="1" customFormat="1" ht="15" customHeight="1">
      <c r="B205" s="256"/>
      <c r="C205" s="231"/>
      <c r="D205" s="231"/>
      <c r="E205" s="231"/>
      <c r="F205" s="254" t="s">
        <v>50</v>
      </c>
      <c r="G205" s="231"/>
      <c r="H205" s="231" t="s">
        <v>435</v>
      </c>
      <c r="I205" s="231"/>
      <c r="J205" s="231"/>
      <c r="K205" s="279"/>
    </row>
    <row r="206" s="1" customFormat="1" ht="15" customHeight="1">
      <c r="B206" s="256"/>
      <c r="C206" s="231"/>
      <c r="D206" s="231"/>
      <c r="E206" s="231"/>
      <c r="F206" s="254" t="s">
        <v>48</v>
      </c>
      <c r="G206" s="231"/>
      <c r="H206" s="231" t="s">
        <v>436</v>
      </c>
      <c r="I206" s="231"/>
      <c r="J206" s="231"/>
      <c r="K206" s="279"/>
    </row>
    <row r="207" s="1" customFormat="1" ht="15" customHeight="1">
      <c r="B207" s="256"/>
      <c r="C207" s="231"/>
      <c r="D207" s="231"/>
      <c r="E207" s="231"/>
      <c r="F207" s="254" t="s">
        <v>49</v>
      </c>
      <c r="G207" s="231"/>
      <c r="H207" s="231" t="s">
        <v>437</v>
      </c>
      <c r="I207" s="231"/>
      <c r="J207" s="231"/>
      <c r="K207" s="279"/>
    </row>
    <row r="208" s="1" customFormat="1" ht="15" customHeight="1">
      <c r="B208" s="256"/>
      <c r="C208" s="231"/>
      <c r="D208" s="231"/>
      <c r="E208" s="231"/>
      <c r="F208" s="254"/>
      <c r="G208" s="231"/>
      <c r="H208" s="231"/>
      <c r="I208" s="231"/>
      <c r="J208" s="231"/>
      <c r="K208" s="279"/>
    </row>
    <row r="209" s="1" customFormat="1" ht="15" customHeight="1">
      <c r="B209" s="256"/>
      <c r="C209" s="231" t="s">
        <v>376</v>
      </c>
      <c r="D209" s="231"/>
      <c r="E209" s="231"/>
      <c r="F209" s="254" t="s">
        <v>82</v>
      </c>
      <c r="G209" s="231"/>
      <c r="H209" s="231" t="s">
        <v>438</v>
      </c>
      <c r="I209" s="231"/>
      <c r="J209" s="231"/>
      <c r="K209" s="279"/>
    </row>
    <row r="210" s="1" customFormat="1" ht="15" customHeight="1">
      <c r="B210" s="256"/>
      <c r="C210" s="231"/>
      <c r="D210" s="231"/>
      <c r="E210" s="231"/>
      <c r="F210" s="254" t="s">
        <v>271</v>
      </c>
      <c r="G210" s="231"/>
      <c r="H210" s="231" t="s">
        <v>272</v>
      </c>
      <c r="I210" s="231"/>
      <c r="J210" s="231"/>
      <c r="K210" s="279"/>
    </row>
    <row r="211" s="1" customFormat="1" ht="15" customHeight="1">
      <c r="B211" s="256"/>
      <c r="C211" s="231"/>
      <c r="D211" s="231"/>
      <c r="E211" s="231"/>
      <c r="F211" s="254" t="s">
        <v>269</v>
      </c>
      <c r="G211" s="231"/>
      <c r="H211" s="231" t="s">
        <v>439</v>
      </c>
      <c r="I211" s="231"/>
      <c r="J211" s="231"/>
      <c r="K211" s="279"/>
    </row>
    <row r="212" s="1" customFormat="1" ht="15" customHeight="1">
      <c r="B212" s="303"/>
      <c r="C212" s="231"/>
      <c r="D212" s="231"/>
      <c r="E212" s="231"/>
      <c r="F212" s="254" t="s">
        <v>273</v>
      </c>
      <c r="G212" s="292"/>
      <c r="H212" s="283" t="s">
        <v>274</v>
      </c>
      <c r="I212" s="283"/>
      <c r="J212" s="283"/>
      <c r="K212" s="304"/>
    </row>
    <row r="213" s="1" customFormat="1" ht="15" customHeight="1">
      <c r="B213" s="303"/>
      <c r="C213" s="231"/>
      <c r="D213" s="231"/>
      <c r="E213" s="231"/>
      <c r="F213" s="254" t="s">
        <v>275</v>
      </c>
      <c r="G213" s="292"/>
      <c r="H213" s="283" t="s">
        <v>440</v>
      </c>
      <c r="I213" s="283"/>
      <c r="J213" s="283"/>
      <c r="K213" s="304"/>
    </row>
    <row r="214" s="1" customFormat="1" ht="15" customHeight="1">
      <c r="B214" s="303"/>
      <c r="C214" s="231"/>
      <c r="D214" s="231"/>
      <c r="E214" s="231"/>
      <c r="F214" s="254"/>
      <c r="G214" s="292"/>
      <c r="H214" s="283"/>
      <c r="I214" s="283"/>
      <c r="J214" s="283"/>
      <c r="K214" s="304"/>
    </row>
    <row r="215" s="1" customFormat="1" ht="15" customHeight="1">
      <c r="B215" s="303"/>
      <c r="C215" s="231" t="s">
        <v>400</v>
      </c>
      <c r="D215" s="231"/>
      <c r="E215" s="231"/>
      <c r="F215" s="254">
        <v>1</v>
      </c>
      <c r="G215" s="292"/>
      <c r="H215" s="283" t="s">
        <v>441</v>
      </c>
      <c r="I215" s="283"/>
      <c r="J215" s="283"/>
      <c r="K215" s="304"/>
    </row>
    <row r="216" s="1" customFormat="1" ht="15" customHeight="1">
      <c r="B216" s="303"/>
      <c r="C216" s="231"/>
      <c r="D216" s="231"/>
      <c r="E216" s="231"/>
      <c r="F216" s="254">
        <v>2</v>
      </c>
      <c r="G216" s="292"/>
      <c r="H216" s="283" t="s">
        <v>442</v>
      </c>
      <c r="I216" s="283"/>
      <c r="J216" s="283"/>
      <c r="K216" s="304"/>
    </row>
    <row r="217" s="1" customFormat="1" ht="15" customHeight="1">
      <c r="B217" s="303"/>
      <c r="C217" s="231"/>
      <c r="D217" s="231"/>
      <c r="E217" s="231"/>
      <c r="F217" s="254">
        <v>3</v>
      </c>
      <c r="G217" s="292"/>
      <c r="H217" s="283" t="s">
        <v>443</v>
      </c>
      <c r="I217" s="283"/>
      <c r="J217" s="283"/>
      <c r="K217" s="304"/>
    </row>
    <row r="218" s="1" customFormat="1" ht="15" customHeight="1">
      <c r="B218" s="303"/>
      <c r="C218" s="231"/>
      <c r="D218" s="231"/>
      <c r="E218" s="231"/>
      <c r="F218" s="254">
        <v>4</v>
      </c>
      <c r="G218" s="292"/>
      <c r="H218" s="283" t="s">
        <v>444</v>
      </c>
      <c r="I218" s="283"/>
      <c r="J218" s="283"/>
      <c r="K218" s="304"/>
    </row>
    <row r="219" s="1" customFormat="1" ht="12.75" customHeight="1">
      <c r="B219" s="305"/>
      <c r="C219" s="306"/>
      <c r="D219" s="306"/>
      <c r="E219" s="306"/>
      <c r="F219" s="306"/>
      <c r="G219" s="306"/>
      <c r="H219" s="306"/>
      <c r="I219" s="306"/>
      <c r="J219" s="306"/>
      <c r="K219" s="30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Marcela Růžanská</dc:creator>
  <cp:lastModifiedBy>Marcela Růžanská</cp:lastModifiedBy>
  <dcterms:created xsi:type="dcterms:W3CDTF">2026-02-27T09:27:42Z</dcterms:created>
  <dcterms:modified xsi:type="dcterms:W3CDTF">2026-02-27T09:27:43Z</dcterms:modified>
</cp:coreProperties>
</file>