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30" windowWidth="15975" windowHeight="10170"/>
  </bookViews>
  <sheets>
    <sheet name="Rekapitulace stavby" sheetId="1" r:id="rId1"/>
    <sheet name="D.1-01.1.1a - Architekton..." sheetId="2" r:id="rId2"/>
    <sheet name="D.1-01.1.1b - Architekton..." sheetId="3" r:id="rId3"/>
    <sheet name="99_01 - Vedlejší a ostatn..." sheetId="4" r:id="rId4"/>
    <sheet name="D.1-02.1.1a - Architekton..." sheetId="5" r:id="rId5"/>
    <sheet name="D.1-02.1.1b - Architekton..." sheetId="6" r:id="rId6"/>
    <sheet name="D.1-02.1.1c - Architekton..." sheetId="7" r:id="rId7"/>
    <sheet name="D.1-02.1.4.1 - Zařízení v..." sheetId="8" r:id="rId8"/>
    <sheet name="D.1-02.1.4.2 - Zařízení s..." sheetId="9" r:id="rId9"/>
    <sheet name="99_02 - Vedlejší a ostatn..." sheetId="10" r:id="rId10"/>
    <sheet name="D.1-04.1.1a - Architekton..." sheetId="11" r:id="rId11"/>
    <sheet name="D.1-04.1.1b - Architekton..." sheetId="12" r:id="rId12"/>
    <sheet name="D.1-04.1.1c - Architekton..." sheetId="13" r:id="rId13"/>
    <sheet name="D.1-04.1.4.1 - VZT - pavi..." sheetId="14" r:id="rId14"/>
    <sheet name="D.1-04.1.4.2 - Elektro si..." sheetId="15" r:id="rId15"/>
    <sheet name="99_04 - Vedlejší a ostatn..." sheetId="16" r:id="rId16"/>
    <sheet name="Pokyny pro vyplnění" sheetId="17" r:id="rId17"/>
  </sheets>
  <definedNames>
    <definedName name="_xlnm._FilterDatabase" localSheetId="3" hidden="1">'99_01 - Vedlejší a ostatn...'!$C$92:$K$103</definedName>
    <definedName name="_xlnm._FilterDatabase" localSheetId="9" hidden="1">'99_02 - Vedlejší a ostatn...'!$C$92:$K$103</definedName>
    <definedName name="_xlnm._FilterDatabase" localSheetId="15" hidden="1">'99_04 - Vedlejší a ostatn...'!$C$92:$K$103</definedName>
    <definedName name="_xlnm._FilterDatabase" localSheetId="1" hidden="1">'D.1-01.1.1a - Architekton...'!$C$101:$K$491</definedName>
    <definedName name="_xlnm._FilterDatabase" localSheetId="2" hidden="1">'D.1-01.1.1b - Architekton...'!$C$101:$K$334</definedName>
    <definedName name="_xlnm._FilterDatabase" localSheetId="4" hidden="1">'D.1-02.1.1a - Architekton...'!$C$104:$K$845</definedName>
    <definedName name="_xlnm._FilterDatabase" localSheetId="5" hidden="1">'D.1-02.1.1b - Architekton...'!$C$100:$K$433</definedName>
    <definedName name="_xlnm._FilterDatabase" localSheetId="6" hidden="1">'D.1-02.1.1c - Architekton...'!$C$100:$K$277</definedName>
    <definedName name="_xlnm._FilterDatabase" localSheetId="7" hidden="1">'D.1-02.1.4.1 - Zařízení v...'!$C$96:$K$210</definedName>
    <definedName name="_xlnm._FilterDatabase" localSheetId="8" hidden="1">'D.1-02.1.4.2 - Zařízení s...'!$C$92:$K$121</definedName>
    <definedName name="_xlnm._FilterDatabase" localSheetId="10" hidden="1">'D.1-04.1.1a - Architekton...'!$C$104:$K$811</definedName>
    <definedName name="_xlnm._FilterDatabase" localSheetId="11" hidden="1">'D.1-04.1.1b - Architekton...'!$C$96:$K$354</definedName>
    <definedName name="_xlnm._FilterDatabase" localSheetId="12" hidden="1">'D.1-04.1.1c - Architekton...'!$C$100:$K$273</definedName>
    <definedName name="_xlnm._FilterDatabase" localSheetId="13" hidden="1">'D.1-04.1.4.1 - VZT - pavi...'!$C$96:$K$216</definedName>
    <definedName name="_xlnm._FilterDatabase" localSheetId="14" hidden="1">'D.1-04.1.4.2 - Elektro si...'!$C$92:$K$121</definedName>
    <definedName name="_xlnm.Print_Titles" localSheetId="3">'99_01 - Vedlejší a ostatn...'!$92:$92</definedName>
    <definedName name="_xlnm.Print_Titles" localSheetId="9">'99_02 - Vedlejší a ostatn...'!$92:$92</definedName>
    <definedName name="_xlnm.Print_Titles" localSheetId="15">'99_04 - Vedlejší a ostatn...'!$92:$92</definedName>
    <definedName name="_xlnm.Print_Titles" localSheetId="1">'D.1-01.1.1a - Architekton...'!$101:$101</definedName>
    <definedName name="_xlnm.Print_Titles" localSheetId="2">'D.1-01.1.1b - Architekton...'!$101:$101</definedName>
    <definedName name="_xlnm.Print_Titles" localSheetId="4">'D.1-02.1.1a - Architekton...'!$104:$104</definedName>
    <definedName name="_xlnm.Print_Titles" localSheetId="5">'D.1-02.1.1b - Architekton...'!$100:$100</definedName>
    <definedName name="_xlnm.Print_Titles" localSheetId="6">'D.1-02.1.1c - Architekton...'!$100:$100</definedName>
    <definedName name="_xlnm.Print_Titles" localSheetId="7">'D.1-02.1.4.1 - Zařízení v...'!$96:$96</definedName>
    <definedName name="_xlnm.Print_Titles" localSheetId="8">'D.1-02.1.4.2 - Zařízení s...'!$92:$92</definedName>
    <definedName name="_xlnm.Print_Titles" localSheetId="10">'D.1-04.1.1a - Architekton...'!$104:$104</definedName>
    <definedName name="_xlnm.Print_Titles" localSheetId="11">'D.1-04.1.1b - Architekton...'!$96:$96</definedName>
    <definedName name="_xlnm.Print_Titles" localSheetId="12">'D.1-04.1.1c - Architekton...'!$100:$100</definedName>
    <definedName name="_xlnm.Print_Titles" localSheetId="13">'D.1-04.1.4.1 - VZT - pavi...'!$96:$96</definedName>
    <definedName name="_xlnm.Print_Titles" localSheetId="14">'D.1-04.1.4.2 - Elektro si...'!$92:$92</definedName>
    <definedName name="_xlnm.Print_Titles" localSheetId="0">'Rekapitulace stavby'!$49:$49</definedName>
    <definedName name="_xlnm.Print_Area" localSheetId="3">'99_01 - Vedlejší a ostatn...'!$C$4:$J$40,'99_01 - Vedlejší a ostatn...'!$C$46:$J$70,'99_01 - Vedlejší a ostatn...'!$C$76:$K$103</definedName>
    <definedName name="_xlnm.Print_Area" localSheetId="9">'99_02 - Vedlejší a ostatn...'!$C$4:$J$40,'99_02 - Vedlejší a ostatn...'!$C$46:$J$70,'99_02 - Vedlejší a ostatn...'!$C$76:$K$103</definedName>
    <definedName name="_xlnm.Print_Area" localSheetId="15">'99_04 - Vedlejší a ostatn...'!$C$4:$J$40,'99_04 - Vedlejší a ostatn...'!$C$46:$J$70,'99_04 - Vedlejší a ostatn...'!$C$76:$K$103</definedName>
    <definedName name="_xlnm.Print_Area" localSheetId="1">'D.1-01.1.1a - Architekton...'!$C$4:$J$40,'D.1-01.1.1a - Architekton...'!$C$46:$J$79,'D.1-01.1.1a - Architekton...'!$C$85:$K$491</definedName>
    <definedName name="_xlnm.Print_Area" localSheetId="2">'D.1-01.1.1b - Architekton...'!$C$4:$J$40,'D.1-01.1.1b - Architekton...'!$C$46:$J$79,'D.1-01.1.1b - Architekton...'!$C$85:$K$334</definedName>
    <definedName name="_xlnm.Print_Area" localSheetId="4">'D.1-02.1.1a - Architekton...'!$C$4:$J$40,'D.1-02.1.1a - Architekton...'!$C$46:$J$82,'D.1-02.1.1a - Architekton...'!$C$88:$K$845</definedName>
    <definedName name="_xlnm.Print_Area" localSheetId="5">'D.1-02.1.1b - Architekton...'!$C$4:$J$40,'D.1-02.1.1b - Architekton...'!$C$46:$J$78,'D.1-02.1.1b - Architekton...'!$C$84:$K$433</definedName>
    <definedName name="_xlnm.Print_Area" localSheetId="6">'D.1-02.1.1c - Architekton...'!$C$4:$J$40,'D.1-02.1.1c - Architekton...'!$C$46:$J$78,'D.1-02.1.1c - Architekton...'!$C$84:$K$277</definedName>
    <definedName name="_xlnm.Print_Area" localSheetId="7">'D.1-02.1.4.1 - Zařízení v...'!$C$4:$J$40,'D.1-02.1.4.1 - Zařízení v...'!$C$46:$J$74,'D.1-02.1.4.1 - Zařízení v...'!$C$80:$K$210</definedName>
    <definedName name="_xlnm.Print_Area" localSheetId="8">'D.1-02.1.4.2 - Zařízení s...'!$C$4:$J$40,'D.1-02.1.4.2 - Zařízení s...'!$C$46:$J$70,'D.1-02.1.4.2 - Zařízení s...'!$C$76:$K$121</definedName>
    <definedName name="_xlnm.Print_Area" localSheetId="10">'D.1-04.1.1a - Architekton...'!$C$4:$J$40,'D.1-04.1.1a - Architekton...'!$C$46:$J$82,'D.1-04.1.1a - Architekton...'!$C$88:$K$811</definedName>
    <definedName name="_xlnm.Print_Area" localSheetId="11">'D.1-04.1.1b - Architekton...'!$C$4:$J$40,'D.1-04.1.1b - Architekton...'!$C$46:$J$74,'D.1-04.1.1b - Architekton...'!$C$80:$K$354</definedName>
    <definedName name="_xlnm.Print_Area" localSheetId="12">'D.1-04.1.1c - Architekton...'!$C$4:$J$40,'D.1-04.1.1c - Architekton...'!$C$46:$J$78,'D.1-04.1.1c - Architekton...'!$C$84:$K$273</definedName>
    <definedName name="_xlnm.Print_Area" localSheetId="13">'D.1-04.1.4.1 - VZT - pavi...'!$C$4:$J$40,'D.1-04.1.4.1 - VZT - pavi...'!$C$46:$J$74,'D.1-04.1.4.1 - VZT - pavi...'!$C$80:$K$216</definedName>
    <definedName name="_xlnm.Print_Area" localSheetId="14">'D.1-04.1.4.2 - Elektro si...'!$C$4:$J$40,'D.1-04.1.4.2 - Elektro si...'!$C$46:$J$70,'D.1-04.1.4.2 - Elektro si...'!$C$76:$K$121</definedName>
    <definedName name="_xlnm.Print_Area" localSheetId="16">'Pokyny pro vyplnění'!$B$2:$K$69,'Pokyny pro vyplnění'!$B$72:$K$116,'Pokyny pro vyplnění'!$B$119:$K$188,'Pokyny pro vyplnění'!$B$196:$K$216</definedName>
    <definedName name="_xlnm.Print_Area" localSheetId="0">'Rekapitulace stavby'!$D$4:$AO$33,'Rekapitulace stavby'!$C$39:$AQ$71</definedName>
  </definedNames>
  <calcPr calcId="144525"/>
</workbook>
</file>

<file path=xl/calcChain.xml><?xml version="1.0" encoding="utf-8"?>
<calcChain xmlns="http://schemas.openxmlformats.org/spreadsheetml/2006/main">
  <c r="AY70" i="1" l="1"/>
  <c r="AX70" i="1"/>
  <c r="BI103" i="16"/>
  <c r="BH103" i="16"/>
  <c r="BG103" i="16"/>
  <c r="BF103" i="16"/>
  <c r="T103" i="16"/>
  <c r="T102" i="16" s="1"/>
  <c r="R103" i="16"/>
  <c r="R102" i="16" s="1"/>
  <c r="P103" i="16"/>
  <c r="P102" i="16" s="1"/>
  <c r="BK103" i="16"/>
  <c r="BK102" i="16" s="1"/>
  <c r="J102" i="16" s="1"/>
  <c r="J69" i="16" s="1"/>
  <c r="J103" i="16"/>
  <c r="BE103" i="16" s="1"/>
  <c r="BI100" i="16"/>
  <c r="BH100" i="16"/>
  <c r="BG100" i="16"/>
  <c r="BF100" i="16"/>
  <c r="T100" i="16"/>
  <c r="T99" i="16" s="1"/>
  <c r="R100" i="16"/>
  <c r="R99" i="16" s="1"/>
  <c r="P100" i="16"/>
  <c r="P99" i="16" s="1"/>
  <c r="BK100" i="16"/>
  <c r="BK99" i="16" s="1"/>
  <c r="J99" i="16" s="1"/>
  <c r="J68" i="16" s="1"/>
  <c r="J100" i="16"/>
  <c r="BE100" i="16" s="1"/>
  <c r="BI98" i="16"/>
  <c r="BH98" i="16"/>
  <c r="BG98" i="16"/>
  <c r="BF98" i="16"/>
  <c r="T98" i="16"/>
  <c r="T97" i="16" s="1"/>
  <c r="R98" i="16"/>
  <c r="R97" i="16" s="1"/>
  <c r="P98" i="16"/>
  <c r="P97" i="16" s="1"/>
  <c r="BK98" i="16"/>
  <c r="BK97" i="16" s="1"/>
  <c r="J97" i="16" s="1"/>
  <c r="J67" i="16" s="1"/>
  <c r="J98" i="16"/>
  <c r="BE98" i="16" s="1"/>
  <c r="BI96" i="16"/>
  <c r="F38" i="16" s="1"/>
  <c r="BD70" i="1" s="1"/>
  <c r="BH96" i="16"/>
  <c r="F37" i="16" s="1"/>
  <c r="BC70" i="1" s="1"/>
  <c r="BG96" i="16"/>
  <c r="F36" i="16" s="1"/>
  <c r="BB70" i="1" s="1"/>
  <c r="BF96" i="16"/>
  <c r="J35" i="16" s="1"/>
  <c r="AW70" i="1" s="1"/>
  <c r="BE96" i="16"/>
  <c r="J34" i="16" s="1"/>
  <c r="AV70" i="1" s="1"/>
  <c r="T96" i="16"/>
  <c r="T95" i="16" s="1"/>
  <c r="T94" i="16" s="1"/>
  <c r="T93" i="16" s="1"/>
  <c r="R96" i="16"/>
  <c r="R95" i="16" s="1"/>
  <c r="P96" i="16"/>
  <c r="P95" i="16" s="1"/>
  <c r="BK96" i="16"/>
  <c r="BK95" i="16" s="1"/>
  <c r="J96" i="16"/>
  <c r="J89" i="16"/>
  <c r="F89" i="16"/>
  <c r="F87" i="16"/>
  <c r="E85" i="16"/>
  <c r="J59" i="16"/>
  <c r="F59" i="16"/>
  <c r="F57" i="16"/>
  <c r="E55" i="16"/>
  <c r="J22" i="16"/>
  <c r="E22" i="16"/>
  <c r="F60" i="16" s="1"/>
  <c r="J21" i="16"/>
  <c r="J16" i="16"/>
  <c r="J57" i="16" s="1"/>
  <c r="E7" i="16"/>
  <c r="E49" i="16" s="1"/>
  <c r="AY69" i="1"/>
  <c r="AX69" i="1"/>
  <c r="BI121" i="15"/>
  <c r="BH121" i="15"/>
  <c r="BG121" i="15"/>
  <c r="BF121" i="15"/>
  <c r="T121" i="15"/>
  <c r="R121" i="15"/>
  <c r="P121" i="15"/>
  <c r="BK121" i="15"/>
  <c r="J121" i="15"/>
  <c r="BE121" i="15" s="1"/>
  <c r="BI120" i="15"/>
  <c r="BH120" i="15"/>
  <c r="BG120" i="15"/>
  <c r="BF120" i="15"/>
  <c r="BE120" i="15"/>
  <c r="T120" i="15"/>
  <c r="R120" i="15"/>
  <c r="P120" i="15"/>
  <c r="BK120" i="15"/>
  <c r="J120" i="15"/>
  <c r="BI119" i="15"/>
  <c r="BH119" i="15"/>
  <c r="BG119" i="15"/>
  <c r="BF119" i="15"/>
  <c r="BE119" i="15"/>
  <c r="T119" i="15"/>
  <c r="R119" i="15"/>
  <c r="P119" i="15"/>
  <c r="BK119" i="15"/>
  <c r="J119" i="15"/>
  <c r="BI118" i="15"/>
  <c r="BH118" i="15"/>
  <c r="BG118" i="15"/>
  <c r="BF118" i="15"/>
  <c r="BE118" i="15"/>
  <c r="T118" i="15"/>
  <c r="R118" i="15"/>
  <c r="P118" i="15"/>
  <c r="BK118" i="15"/>
  <c r="J118" i="15"/>
  <c r="BI117" i="15"/>
  <c r="BH117" i="15"/>
  <c r="BG117" i="15"/>
  <c r="BF117" i="15"/>
  <c r="BE117" i="15"/>
  <c r="T117" i="15"/>
  <c r="T116" i="15" s="1"/>
  <c r="R117" i="15"/>
  <c r="R116" i="15" s="1"/>
  <c r="P117" i="15"/>
  <c r="P116" i="15" s="1"/>
  <c r="BK117" i="15"/>
  <c r="BK116" i="15" s="1"/>
  <c r="J116" i="15" s="1"/>
  <c r="J69" i="15" s="1"/>
  <c r="J117" i="15"/>
  <c r="BI115" i="15"/>
  <c r="BH115" i="15"/>
  <c r="BG115" i="15"/>
  <c r="BF115" i="15"/>
  <c r="T115" i="15"/>
  <c r="R115" i="15"/>
  <c r="P115" i="15"/>
  <c r="BK115" i="15"/>
  <c r="J115" i="15"/>
  <c r="BE115" i="15" s="1"/>
  <c r="BI114" i="15"/>
  <c r="BH114" i="15"/>
  <c r="BG114" i="15"/>
  <c r="BF114" i="15"/>
  <c r="T114" i="15"/>
  <c r="R114" i="15"/>
  <c r="P114" i="15"/>
  <c r="BK114" i="15"/>
  <c r="J114" i="15"/>
  <c r="BE114" i="15" s="1"/>
  <c r="BI113" i="15"/>
  <c r="BH113" i="15"/>
  <c r="BG113" i="15"/>
  <c r="BF113" i="15"/>
  <c r="BE113" i="15"/>
  <c r="T113" i="15"/>
  <c r="R113" i="15"/>
  <c r="P113" i="15"/>
  <c r="BK113" i="15"/>
  <c r="J113" i="15"/>
  <c r="BI112" i="15"/>
  <c r="BH112" i="15"/>
  <c r="BG112" i="15"/>
  <c r="BF112" i="15"/>
  <c r="T112" i="15"/>
  <c r="R112" i="15"/>
  <c r="P112" i="15"/>
  <c r="BK112" i="15"/>
  <c r="J112" i="15"/>
  <c r="BE112" i="15" s="1"/>
  <c r="BI111" i="15"/>
  <c r="BH111" i="15"/>
  <c r="BG111" i="15"/>
  <c r="BF111" i="15"/>
  <c r="BE111" i="15"/>
  <c r="T111" i="15"/>
  <c r="T110" i="15" s="1"/>
  <c r="R111" i="15"/>
  <c r="R110" i="15" s="1"/>
  <c r="P111" i="15"/>
  <c r="P110" i="15" s="1"/>
  <c r="BK111" i="15"/>
  <c r="BK110" i="15" s="1"/>
  <c r="J110" i="15" s="1"/>
  <c r="J68" i="15" s="1"/>
  <c r="J111" i="15"/>
  <c r="BI109" i="15"/>
  <c r="BH109" i="15"/>
  <c r="BG109" i="15"/>
  <c r="BF109" i="15"/>
  <c r="T109" i="15"/>
  <c r="R109" i="15"/>
  <c r="P109" i="15"/>
  <c r="BK109" i="15"/>
  <c r="J109" i="15"/>
  <c r="BE109" i="15" s="1"/>
  <c r="BI108" i="15"/>
  <c r="BH108" i="15"/>
  <c r="BG108" i="15"/>
  <c r="BF108" i="15"/>
  <c r="T108" i="15"/>
  <c r="R108" i="15"/>
  <c r="P108" i="15"/>
  <c r="BK108" i="15"/>
  <c r="J108" i="15"/>
  <c r="BE108" i="15" s="1"/>
  <c r="BI107" i="15"/>
  <c r="BH107" i="15"/>
  <c r="BG107" i="15"/>
  <c r="BF107" i="15"/>
  <c r="T107" i="15"/>
  <c r="R107" i="15"/>
  <c r="P107" i="15"/>
  <c r="BK107" i="15"/>
  <c r="J107" i="15"/>
  <c r="BE107" i="15" s="1"/>
  <c r="BI106" i="15"/>
  <c r="BH106" i="15"/>
  <c r="BG106" i="15"/>
  <c r="BF106" i="15"/>
  <c r="BE106" i="15"/>
  <c r="T106" i="15"/>
  <c r="R106" i="15"/>
  <c r="P106" i="15"/>
  <c r="BK106" i="15"/>
  <c r="J106" i="15"/>
  <c r="BI105" i="15"/>
  <c r="BH105" i="15"/>
  <c r="BG105" i="15"/>
  <c r="BF105" i="15"/>
  <c r="BE105" i="15"/>
  <c r="T105" i="15"/>
  <c r="R105" i="15"/>
  <c r="P105" i="15"/>
  <c r="BK105" i="15"/>
  <c r="J105" i="15"/>
  <c r="BI104" i="15"/>
  <c r="BH104" i="15"/>
  <c r="BG104" i="15"/>
  <c r="BF104" i="15"/>
  <c r="BE104" i="15"/>
  <c r="T104" i="15"/>
  <c r="R104" i="15"/>
  <c r="P104" i="15"/>
  <c r="BK104" i="15"/>
  <c r="J104" i="15"/>
  <c r="BI103" i="15"/>
  <c r="BH103" i="15"/>
  <c r="BG103" i="15"/>
  <c r="BF103" i="15"/>
  <c r="BE103" i="15"/>
  <c r="T103" i="15"/>
  <c r="T102" i="15" s="1"/>
  <c r="R103" i="15"/>
  <c r="R102" i="15" s="1"/>
  <c r="P103" i="15"/>
  <c r="P102" i="15" s="1"/>
  <c r="BK103" i="15"/>
  <c r="BK102" i="15" s="1"/>
  <c r="J102" i="15" s="1"/>
  <c r="J67" i="15" s="1"/>
  <c r="J103" i="15"/>
  <c r="BI101" i="15"/>
  <c r="BH101" i="15"/>
  <c r="BG101" i="15"/>
  <c r="BF101" i="15"/>
  <c r="T101" i="15"/>
  <c r="R101" i="15"/>
  <c r="P101" i="15"/>
  <c r="BK101" i="15"/>
  <c r="J101" i="15"/>
  <c r="BE101" i="15" s="1"/>
  <c r="BI100" i="15"/>
  <c r="BH100" i="15"/>
  <c r="BG100" i="15"/>
  <c r="BF100" i="15"/>
  <c r="T100" i="15"/>
  <c r="R100" i="15"/>
  <c r="P100" i="15"/>
  <c r="BK100" i="15"/>
  <c r="J100" i="15"/>
  <c r="BE100" i="15" s="1"/>
  <c r="BI99" i="15"/>
  <c r="BH99" i="15"/>
  <c r="BG99" i="15"/>
  <c r="BF99" i="15"/>
  <c r="T99" i="15"/>
  <c r="R99" i="15"/>
  <c r="P99" i="15"/>
  <c r="BK99" i="15"/>
  <c r="J99" i="15"/>
  <c r="BE99" i="15" s="1"/>
  <c r="BI98" i="15"/>
  <c r="BH98" i="15"/>
  <c r="BG98" i="15"/>
  <c r="BF98" i="15"/>
  <c r="T98" i="15"/>
  <c r="R98" i="15"/>
  <c r="P98" i="15"/>
  <c r="BK98" i="15"/>
  <c r="J98" i="15"/>
  <c r="BE98" i="15" s="1"/>
  <c r="BI97" i="15"/>
  <c r="BH97" i="15"/>
  <c r="BG97" i="15"/>
  <c r="BF97" i="15"/>
  <c r="BE97" i="15"/>
  <c r="T97" i="15"/>
  <c r="R97" i="15"/>
  <c r="P97" i="15"/>
  <c r="BK97" i="15"/>
  <c r="J97" i="15"/>
  <c r="BI96" i="15"/>
  <c r="F38" i="15" s="1"/>
  <c r="BD69" i="1" s="1"/>
  <c r="BH96" i="15"/>
  <c r="F37" i="15" s="1"/>
  <c r="BC69" i="1" s="1"/>
  <c r="BG96" i="15"/>
  <c r="F36" i="15" s="1"/>
  <c r="BB69" i="1" s="1"/>
  <c r="BF96" i="15"/>
  <c r="J35" i="15" s="1"/>
  <c r="AW69" i="1" s="1"/>
  <c r="BE96" i="15"/>
  <c r="T96" i="15"/>
  <c r="T95" i="15" s="1"/>
  <c r="T94" i="15" s="1"/>
  <c r="T93" i="15" s="1"/>
  <c r="R96" i="15"/>
  <c r="R95" i="15" s="1"/>
  <c r="R94" i="15" s="1"/>
  <c r="R93" i="15" s="1"/>
  <c r="P96" i="15"/>
  <c r="P95" i="15" s="1"/>
  <c r="P94" i="15" s="1"/>
  <c r="P93" i="15" s="1"/>
  <c r="AU69" i="1" s="1"/>
  <c r="BK96" i="15"/>
  <c r="BK95" i="15" s="1"/>
  <c r="J96" i="15"/>
  <c r="J89" i="15"/>
  <c r="F89" i="15"/>
  <c r="F87" i="15"/>
  <c r="E85" i="15"/>
  <c r="J59" i="15"/>
  <c r="F59" i="15"/>
  <c r="F57" i="15"/>
  <c r="E55" i="15"/>
  <c r="J22" i="15"/>
  <c r="E22" i="15"/>
  <c r="F90" i="15" s="1"/>
  <c r="J21" i="15"/>
  <c r="J16" i="15"/>
  <c r="J57" i="15" s="1"/>
  <c r="E7" i="15"/>
  <c r="E49" i="15" s="1"/>
  <c r="AY68" i="1"/>
  <c r="AX68" i="1"/>
  <c r="BI216" i="14"/>
  <c r="BH216" i="14"/>
  <c r="BG216" i="14"/>
  <c r="BF216" i="14"/>
  <c r="BE216" i="14"/>
  <c r="T216" i="14"/>
  <c r="R216" i="14"/>
  <c r="P216" i="14"/>
  <c r="BK216" i="14"/>
  <c r="J216" i="14"/>
  <c r="BI215" i="14"/>
  <c r="BH215" i="14"/>
  <c r="BG215" i="14"/>
  <c r="BF215" i="14"/>
  <c r="BE215" i="14"/>
  <c r="T215" i="14"/>
  <c r="T214" i="14" s="1"/>
  <c r="R215" i="14"/>
  <c r="R214" i="14" s="1"/>
  <c r="P215" i="14"/>
  <c r="P214" i="14" s="1"/>
  <c r="BK215" i="14"/>
  <c r="BK214" i="14" s="1"/>
  <c r="J214" i="14" s="1"/>
  <c r="J73" i="14" s="1"/>
  <c r="J215" i="14"/>
  <c r="BI213" i="14"/>
  <c r="BH213" i="14"/>
  <c r="BG213" i="14"/>
  <c r="BF213" i="14"/>
  <c r="T213" i="14"/>
  <c r="R213" i="14"/>
  <c r="P213" i="14"/>
  <c r="BK213" i="14"/>
  <c r="J213" i="14"/>
  <c r="BE213" i="14" s="1"/>
  <c r="BI212" i="14"/>
  <c r="BH212" i="14"/>
  <c r="BG212" i="14"/>
  <c r="BF212" i="14"/>
  <c r="T212" i="14"/>
  <c r="R212" i="14"/>
  <c r="P212" i="14"/>
  <c r="BK212" i="14"/>
  <c r="J212" i="14"/>
  <c r="BE212" i="14" s="1"/>
  <c r="BI211" i="14"/>
  <c r="BH211" i="14"/>
  <c r="BG211" i="14"/>
  <c r="BF211" i="14"/>
  <c r="T211" i="14"/>
  <c r="R211" i="14"/>
  <c r="P211" i="14"/>
  <c r="BK211" i="14"/>
  <c r="J211" i="14"/>
  <c r="BE211" i="14" s="1"/>
  <c r="BI210" i="14"/>
  <c r="BH210" i="14"/>
  <c r="BG210" i="14"/>
  <c r="BF210" i="14"/>
  <c r="BE210" i="14"/>
  <c r="T210" i="14"/>
  <c r="R210" i="14"/>
  <c r="P210" i="14"/>
  <c r="BK210" i="14"/>
  <c r="J210" i="14"/>
  <c r="BI209" i="14"/>
  <c r="BH209" i="14"/>
  <c r="BG209" i="14"/>
  <c r="BF209" i="14"/>
  <c r="BE209" i="14"/>
  <c r="T209" i="14"/>
  <c r="R209" i="14"/>
  <c r="P209" i="14"/>
  <c r="BK209" i="14"/>
  <c r="J209" i="14"/>
  <c r="BI208" i="14"/>
  <c r="BH208" i="14"/>
  <c r="BG208" i="14"/>
  <c r="BF208" i="14"/>
  <c r="BE208" i="14"/>
  <c r="T208" i="14"/>
  <c r="R208" i="14"/>
  <c r="P208" i="14"/>
  <c r="BK208" i="14"/>
  <c r="J208" i="14"/>
  <c r="BI207" i="14"/>
  <c r="BH207" i="14"/>
  <c r="BG207" i="14"/>
  <c r="BF207" i="14"/>
  <c r="BE207" i="14"/>
  <c r="T207" i="14"/>
  <c r="R207" i="14"/>
  <c r="P207" i="14"/>
  <c r="BK207" i="14"/>
  <c r="J207" i="14"/>
  <c r="BI206" i="14"/>
  <c r="BH206" i="14"/>
  <c r="BG206" i="14"/>
  <c r="BF206" i="14"/>
  <c r="BE206" i="14"/>
  <c r="T206" i="14"/>
  <c r="R206" i="14"/>
  <c r="P206" i="14"/>
  <c r="BK206" i="14"/>
  <c r="J206" i="14"/>
  <c r="BI205" i="14"/>
  <c r="BH205" i="14"/>
  <c r="BG205" i="14"/>
  <c r="BF205" i="14"/>
  <c r="BE205" i="14"/>
  <c r="T205" i="14"/>
  <c r="R205" i="14"/>
  <c r="P205" i="14"/>
  <c r="BK205" i="14"/>
  <c r="J205" i="14"/>
  <c r="BI204" i="14"/>
  <c r="BH204" i="14"/>
  <c r="BG204" i="14"/>
  <c r="BF204" i="14"/>
  <c r="BE204" i="14"/>
  <c r="T204" i="14"/>
  <c r="R204" i="14"/>
  <c r="P204" i="14"/>
  <c r="BK204" i="14"/>
  <c r="J204" i="14"/>
  <c r="BI203" i="14"/>
  <c r="BH203" i="14"/>
  <c r="BG203" i="14"/>
  <c r="BF203" i="14"/>
  <c r="BE203" i="14"/>
  <c r="T203" i="14"/>
  <c r="R203" i="14"/>
  <c r="P203" i="14"/>
  <c r="BK203" i="14"/>
  <c r="J203" i="14"/>
  <c r="BI202" i="14"/>
  <c r="BH202" i="14"/>
  <c r="BG202" i="14"/>
  <c r="BF202" i="14"/>
  <c r="BE202" i="14"/>
  <c r="T202" i="14"/>
  <c r="R202" i="14"/>
  <c r="P202" i="14"/>
  <c r="BK202" i="14"/>
  <c r="J202" i="14"/>
  <c r="BI201" i="14"/>
  <c r="BH201" i="14"/>
  <c r="BG201" i="14"/>
  <c r="BF201" i="14"/>
  <c r="BE201" i="14"/>
  <c r="T201" i="14"/>
  <c r="R201" i="14"/>
  <c r="P201" i="14"/>
  <c r="BK201" i="14"/>
  <c r="J201" i="14"/>
  <c r="BI200" i="14"/>
  <c r="BH200" i="14"/>
  <c r="BG200" i="14"/>
  <c r="BF200" i="14"/>
  <c r="BE200" i="14"/>
  <c r="T200" i="14"/>
  <c r="R200" i="14"/>
  <c r="P200" i="14"/>
  <c r="BK200" i="14"/>
  <c r="J200" i="14"/>
  <c r="BI199" i="14"/>
  <c r="BH199" i="14"/>
  <c r="BG199" i="14"/>
  <c r="BF199" i="14"/>
  <c r="BE199" i="14"/>
  <c r="T199" i="14"/>
  <c r="R199" i="14"/>
  <c r="P199" i="14"/>
  <c r="BK199" i="14"/>
  <c r="J199" i="14"/>
  <c r="BI198" i="14"/>
  <c r="BH198" i="14"/>
  <c r="BG198" i="14"/>
  <c r="BF198" i="14"/>
  <c r="BE198" i="14"/>
  <c r="T198" i="14"/>
  <c r="R198" i="14"/>
  <c r="P198" i="14"/>
  <c r="BK198" i="14"/>
  <c r="J198" i="14"/>
  <c r="BI197" i="14"/>
  <c r="BH197" i="14"/>
  <c r="BG197" i="14"/>
  <c r="BF197" i="14"/>
  <c r="BE197" i="14"/>
  <c r="T197" i="14"/>
  <c r="R197" i="14"/>
  <c r="P197" i="14"/>
  <c r="BK197" i="14"/>
  <c r="J197" i="14"/>
  <c r="BI196" i="14"/>
  <c r="BH196" i="14"/>
  <c r="BG196" i="14"/>
  <c r="BF196" i="14"/>
  <c r="BE196" i="14"/>
  <c r="T196" i="14"/>
  <c r="R196" i="14"/>
  <c r="P196" i="14"/>
  <c r="BK196" i="14"/>
  <c r="J196" i="14"/>
  <c r="BI195" i="14"/>
  <c r="BH195" i="14"/>
  <c r="BG195" i="14"/>
  <c r="BF195" i="14"/>
  <c r="BE195" i="14"/>
  <c r="T195" i="14"/>
  <c r="R195" i="14"/>
  <c r="P195" i="14"/>
  <c r="BK195" i="14"/>
  <c r="J195" i="14"/>
  <c r="BI194" i="14"/>
  <c r="BH194" i="14"/>
  <c r="BG194" i="14"/>
  <c r="BF194" i="14"/>
  <c r="BE194" i="14"/>
  <c r="T194" i="14"/>
  <c r="R194" i="14"/>
  <c r="P194" i="14"/>
  <c r="BK194" i="14"/>
  <c r="J194" i="14"/>
  <c r="BI193" i="14"/>
  <c r="BH193" i="14"/>
  <c r="BG193" i="14"/>
  <c r="BF193" i="14"/>
  <c r="BE193" i="14"/>
  <c r="T193" i="14"/>
  <c r="R193" i="14"/>
  <c r="P193" i="14"/>
  <c r="BK193" i="14"/>
  <c r="J193" i="14"/>
  <c r="BI192" i="14"/>
  <c r="BH192" i="14"/>
  <c r="BG192" i="14"/>
  <c r="BF192" i="14"/>
  <c r="BE192" i="14"/>
  <c r="T192" i="14"/>
  <c r="T191" i="14" s="1"/>
  <c r="R192" i="14"/>
  <c r="R191" i="14" s="1"/>
  <c r="P192" i="14"/>
  <c r="P191" i="14" s="1"/>
  <c r="BK192" i="14"/>
  <c r="BK191" i="14" s="1"/>
  <c r="J191" i="14" s="1"/>
  <c r="J72" i="14" s="1"/>
  <c r="J192" i="14"/>
  <c r="BI190" i="14"/>
  <c r="BH190" i="14"/>
  <c r="BG190" i="14"/>
  <c r="BF190" i="14"/>
  <c r="T190" i="14"/>
  <c r="R190" i="14"/>
  <c r="P190" i="14"/>
  <c r="BK190" i="14"/>
  <c r="J190" i="14"/>
  <c r="BE190" i="14" s="1"/>
  <c r="BI189" i="14"/>
  <c r="BH189" i="14"/>
  <c r="BG189" i="14"/>
  <c r="BF189" i="14"/>
  <c r="T189" i="14"/>
  <c r="R189" i="14"/>
  <c r="P189" i="14"/>
  <c r="BK189" i="14"/>
  <c r="J189" i="14"/>
  <c r="BE189" i="14" s="1"/>
  <c r="BI188" i="14"/>
  <c r="BH188" i="14"/>
  <c r="BG188" i="14"/>
  <c r="BF188" i="14"/>
  <c r="T188" i="14"/>
  <c r="R188" i="14"/>
  <c r="P188" i="14"/>
  <c r="BK188" i="14"/>
  <c r="J188" i="14"/>
  <c r="BE188" i="14" s="1"/>
  <c r="BI187" i="14"/>
  <c r="BH187" i="14"/>
  <c r="BG187" i="14"/>
  <c r="BF187" i="14"/>
  <c r="T187" i="14"/>
  <c r="R187" i="14"/>
  <c r="P187" i="14"/>
  <c r="BK187" i="14"/>
  <c r="J187" i="14"/>
  <c r="BE187" i="14" s="1"/>
  <c r="BI186" i="14"/>
  <c r="BH186" i="14"/>
  <c r="BG186" i="14"/>
  <c r="BF186" i="14"/>
  <c r="T186" i="14"/>
  <c r="R186" i="14"/>
  <c r="P186" i="14"/>
  <c r="BK186" i="14"/>
  <c r="J186" i="14"/>
  <c r="BE186" i="14" s="1"/>
  <c r="BI185" i="14"/>
  <c r="BH185" i="14"/>
  <c r="BG185" i="14"/>
  <c r="BF185" i="14"/>
  <c r="T185" i="14"/>
  <c r="R185" i="14"/>
  <c r="P185" i="14"/>
  <c r="BK185" i="14"/>
  <c r="J185" i="14"/>
  <c r="BE185" i="14" s="1"/>
  <c r="BI184" i="14"/>
  <c r="BH184" i="14"/>
  <c r="BG184" i="14"/>
  <c r="BF184" i="14"/>
  <c r="T184" i="14"/>
  <c r="R184" i="14"/>
  <c r="P184" i="14"/>
  <c r="BK184" i="14"/>
  <c r="J184" i="14"/>
  <c r="BE184" i="14" s="1"/>
  <c r="BI183" i="14"/>
  <c r="BH183" i="14"/>
  <c r="BG183" i="14"/>
  <c r="BF183" i="14"/>
  <c r="T183" i="14"/>
  <c r="R183" i="14"/>
  <c r="P183" i="14"/>
  <c r="BK183" i="14"/>
  <c r="J183" i="14"/>
  <c r="BE183" i="14" s="1"/>
  <c r="BI182" i="14"/>
  <c r="BH182" i="14"/>
  <c r="BG182" i="14"/>
  <c r="BF182" i="14"/>
  <c r="T182" i="14"/>
  <c r="R182" i="14"/>
  <c r="P182" i="14"/>
  <c r="BK182" i="14"/>
  <c r="J182" i="14"/>
  <c r="BE182" i="14" s="1"/>
  <c r="BI181" i="14"/>
  <c r="BH181" i="14"/>
  <c r="BG181" i="14"/>
  <c r="BF181" i="14"/>
  <c r="BE181" i="14"/>
  <c r="T181" i="14"/>
  <c r="R181" i="14"/>
  <c r="P181" i="14"/>
  <c r="BK181" i="14"/>
  <c r="J181" i="14"/>
  <c r="BI180" i="14"/>
  <c r="BH180" i="14"/>
  <c r="BG180" i="14"/>
  <c r="BF180" i="14"/>
  <c r="T180" i="14"/>
  <c r="R180" i="14"/>
  <c r="P180" i="14"/>
  <c r="BK180" i="14"/>
  <c r="J180" i="14"/>
  <c r="BE180" i="14" s="1"/>
  <c r="BI179" i="14"/>
  <c r="BH179" i="14"/>
  <c r="BG179" i="14"/>
  <c r="BF179" i="14"/>
  <c r="BE179" i="14"/>
  <c r="T179" i="14"/>
  <c r="R179" i="14"/>
  <c r="P179" i="14"/>
  <c r="BK179" i="14"/>
  <c r="J179" i="14"/>
  <c r="BI178" i="14"/>
  <c r="BH178" i="14"/>
  <c r="BG178" i="14"/>
  <c r="BF178" i="14"/>
  <c r="T178" i="14"/>
  <c r="R178" i="14"/>
  <c r="P178" i="14"/>
  <c r="BK178" i="14"/>
  <c r="J178" i="14"/>
  <c r="BE178" i="14" s="1"/>
  <c r="BI177" i="14"/>
  <c r="BH177" i="14"/>
  <c r="BG177" i="14"/>
  <c r="BF177" i="14"/>
  <c r="BE177" i="14"/>
  <c r="T177" i="14"/>
  <c r="R177" i="14"/>
  <c r="P177" i="14"/>
  <c r="BK177" i="14"/>
  <c r="J177" i="14"/>
  <c r="BI176" i="14"/>
  <c r="BH176" i="14"/>
  <c r="BG176" i="14"/>
  <c r="BF176" i="14"/>
  <c r="BE176" i="14"/>
  <c r="T176" i="14"/>
  <c r="R176" i="14"/>
  <c r="P176" i="14"/>
  <c r="BK176" i="14"/>
  <c r="J176" i="14"/>
  <c r="BI175" i="14"/>
  <c r="BH175" i="14"/>
  <c r="BG175" i="14"/>
  <c r="BF175" i="14"/>
  <c r="BE175" i="14"/>
  <c r="T175" i="14"/>
  <c r="R175" i="14"/>
  <c r="P175" i="14"/>
  <c r="BK175" i="14"/>
  <c r="J175" i="14"/>
  <c r="BI174" i="14"/>
  <c r="BH174" i="14"/>
  <c r="BG174" i="14"/>
  <c r="BF174" i="14"/>
  <c r="BE174" i="14"/>
  <c r="T174" i="14"/>
  <c r="R174" i="14"/>
  <c r="P174" i="14"/>
  <c r="BK174" i="14"/>
  <c r="J174" i="14"/>
  <c r="BI173" i="14"/>
  <c r="BH173" i="14"/>
  <c r="BG173" i="14"/>
  <c r="BF173" i="14"/>
  <c r="BE173" i="14"/>
  <c r="T173" i="14"/>
  <c r="R173" i="14"/>
  <c r="P173" i="14"/>
  <c r="BK173" i="14"/>
  <c r="J173" i="14"/>
  <c r="BI172" i="14"/>
  <c r="BH172" i="14"/>
  <c r="BG172" i="14"/>
  <c r="BF172" i="14"/>
  <c r="BE172" i="14"/>
  <c r="T172" i="14"/>
  <c r="R172" i="14"/>
  <c r="P172" i="14"/>
  <c r="BK172" i="14"/>
  <c r="J172" i="14"/>
  <c r="BI171" i="14"/>
  <c r="BH171" i="14"/>
  <c r="BG171" i="14"/>
  <c r="BF171" i="14"/>
  <c r="BE171" i="14"/>
  <c r="T171" i="14"/>
  <c r="R171" i="14"/>
  <c r="P171" i="14"/>
  <c r="BK171" i="14"/>
  <c r="J171" i="14"/>
  <c r="BI170" i="14"/>
  <c r="BH170" i="14"/>
  <c r="BG170" i="14"/>
  <c r="BF170" i="14"/>
  <c r="BE170" i="14"/>
  <c r="T170" i="14"/>
  <c r="R170" i="14"/>
  <c r="P170" i="14"/>
  <c r="BK170" i="14"/>
  <c r="J170" i="14"/>
  <c r="BI169" i="14"/>
  <c r="BH169" i="14"/>
  <c r="BG169" i="14"/>
  <c r="BF169" i="14"/>
  <c r="BE169" i="14"/>
  <c r="T169" i="14"/>
  <c r="R169" i="14"/>
  <c r="P169" i="14"/>
  <c r="BK169" i="14"/>
  <c r="J169" i="14"/>
  <c r="BI168" i="14"/>
  <c r="BH168" i="14"/>
  <c r="BG168" i="14"/>
  <c r="BF168" i="14"/>
  <c r="BE168" i="14"/>
  <c r="T168" i="14"/>
  <c r="R168" i="14"/>
  <c r="P168" i="14"/>
  <c r="BK168" i="14"/>
  <c r="J168" i="14"/>
  <c r="BI167" i="14"/>
  <c r="BH167" i="14"/>
  <c r="BG167" i="14"/>
  <c r="BF167" i="14"/>
  <c r="BE167" i="14"/>
  <c r="T167" i="14"/>
  <c r="T166" i="14" s="1"/>
  <c r="R167" i="14"/>
  <c r="R166" i="14" s="1"/>
  <c r="P167" i="14"/>
  <c r="P166" i="14" s="1"/>
  <c r="BK167" i="14"/>
  <c r="BK166" i="14" s="1"/>
  <c r="J166" i="14" s="1"/>
  <c r="J71" i="14" s="1"/>
  <c r="J167" i="14"/>
  <c r="BI165" i="14"/>
  <c r="BH165" i="14"/>
  <c r="BG165" i="14"/>
  <c r="BF165" i="14"/>
  <c r="T165" i="14"/>
  <c r="R165" i="14"/>
  <c r="P165" i="14"/>
  <c r="BK165" i="14"/>
  <c r="J165" i="14"/>
  <c r="BE165" i="14" s="1"/>
  <c r="BI164" i="14"/>
  <c r="BH164" i="14"/>
  <c r="BG164" i="14"/>
  <c r="BF164" i="14"/>
  <c r="T164" i="14"/>
  <c r="R164" i="14"/>
  <c r="P164" i="14"/>
  <c r="BK164" i="14"/>
  <c r="J164" i="14"/>
  <c r="BE164" i="14" s="1"/>
  <c r="BI163" i="14"/>
  <c r="BH163" i="14"/>
  <c r="BG163" i="14"/>
  <c r="BF163" i="14"/>
  <c r="T163" i="14"/>
  <c r="R163" i="14"/>
  <c r="P163" i="14"/>
  <c r="BK163" i="14"/>
  <c r="J163" i="14"/>
  <c r="BE163" i="14" s="1"/>
  <c r="BI162" i="14"/>
  <c r="BH162" i="14"/>
  <c r="BG162" i="14"/>
  <c r="BF162" i="14"/>
  <c r="T162" i="14"/>
  <c r="R162" i="14"/>
  <c r="P162" i="14"/>
  <c r="BK162" i="14"/>
  <c r="J162" i="14"/>
  <c r="BE162" i="14" s="1"/>
  <c r="BI161" i="14"/>
  <c r="BH161" i="14"/>
  <c r="BG161" i="14"/>
  <c r="BF161" i="14"/>
  <c r="T161" i="14"/>
  <c r="R161" i="14"/>
  <c r="P161" i="14"/>
  <c r="BK161" i="14"/>
  <c r="J161" i="14"/>
  <c r="BE161" i="14" s="1"/>
  <c r="BI160" i="14"/>
  <c r="BH160" i="14"/>
  <c r="BG160" i="14"/>
  <c r="BF160" i="14"/>
  <c r="T160" i="14"/>
  <c r="R160" i="14"/>
  <c r="P160" i="14"/>
  <c r="BK160" i="14"/>
  <c r="J160" i="14"/>
  <c r="BE160" i="14" s="1"/>
  <c r="BI159" i="14"/>
  <c r="BH159" i="14"/>
  <c r="BG159" i="14"/>
  <c r="BF159" i="14"/>
  <c r="T159" i="14"/>
  <c r="R159" i="14"/>
  <c r="P159" i="14"/>
  <c r="BK159" i="14"/>
  <c r="J159" i="14"/>
  <c r="BE159" i="14" s="1"/>
  <c r="BI158" i="14"/>
  <c r="BH158" i="14"/>
  <c r="BG158" i="14"/>
  <c r="BF158" i="14"/>
  <c r="T158" i="14"/>
  <c r="R158" i="14"/>
  <c r="P158" i="14"/>
  <c r="BK158" i="14"/>
  <c r="J158" i="14"/>
  <c r="BE158" i="14" s="1"/>
  <c r="BI157" i="14"/>
  <c r="BH157" i="14"/>
  <c r="BG157" i="14"/>
  <c r="BF157" i="14"/>
  <c r="T157" i="14"/>
  <c r="R157" i="14"/>
  <c r="P157" i="14"/>
  <c r="BK157" i="14"/>
  <c r="J157" i="14"/>
  <c r="BE157" i="14" s="1"/>
  <c r="BI156" i="14"/>
  <c r="BH156" i="14"/>
  <c r="BG156" i="14"/>
  <c r="BF156" i="14"/>
  <c r="T156" i="14"/>
  <c r="R156" i="14"/>
  <c r="P156" i="14"/>
  <c r="BK156" i="14"/>
  <c r="J156" i="14"/>
  <c r="BE156" i="14" s="1"/>
  <c r="BI155" i="14"/>
  <c r="BH155" i="14"/>
  <c r="BG155" i="14"/>
  <c r="BF155" i="14"/>
  <c r="T155" i="14"/>
  <c r="R155" i="14"/>
  <c r="P155" i="14"/>
  <c r="BK155" i="14"/>
  <c r="J155" i="14"/>
  <c r="BE155" i="14" s="1"/>
  <c r="BI154" i="14"/>
  <c r="BH154" i="14"/>
  <c r="BG154" i="14"/>
  <c r="BF154" i="14"/>
  <c r="T154" i="14"/>
  <c r="R154" i="14"/>
  <c r="P154" i="14"/>
  <c r="BK154" i="14"/>
  <c r="J154" i="14"/>
  <c r="BE154" i="14" s="1"/>
  <c r="BI153" i="14"/>
  <c r="BH153" i="14"/>
  <c r="BG153" i="14"/>
  <c r="BF153" i="14"/>
  <c r="T153" i="14"/>
  <c r="R153" i="14"/>
  <c r="P153" i="14"/>
  <c r="BK153" i="14"/>
  <c r="J153" i="14"/>
  <c r="BE153" i="14" s="1"/>
  <c r="BI152" i="14"/>
  <c r="BH152" i="14"/>
  <c r="BG152" i="14"/>
  <c r="BF152" i="14"/>
  <c r="T152" i="14"/>
  <c r="R152" i="14"/>
  <c r="P152" i="14"/>
  <c r="BK152" i="14"/>
  <c r="J152" i="14"/>
  <c r="BE152" i="14" s="1"/>
  <c r="BI151" i="14"/>
  <c r="BH151" i="14"/>
  <c r="BG151" i="14"/>
  <c r="BF151" i="14"/>
  <c r="BE151" i="14"/>
  <c r="T151" i="14"/>
  <c r="R151" i="14"/>
  <c r="P151" i="14"/>
  <c r="BK151" i="14"/>
  <c r="J151" i="14"/>
  <c r="BI150" i="14"/>
  <c r="BH150" i="14"/>
  <c r="BG150" i="14"/>
  <c r="BF150" i="14"/>
  <c r="T150" i="14"/>
  <c r="R150" i="14"/>
  <c r="P150" i="14"/>
  <c r="BK150" i="14"/>
  <c r="J150" i="14"/>
  <c r="BE150" i="14" s="1"/>
  <c r="BI149" i="14"/>
  <c r="BH149" i="14"/>
  <c r="BG149" i="14"/>
  <c r="BF149" i="14"/>
  <c r="BE149" i="14"/>
  <c r="T149" i="14"/>
  <c r="R149" i="14"/>
  <c r="P149" i="14"/>
  <c r="BK149" i="14"/>
  <c r="J149" i="14"/>
  <c r="BI148" i="14"/>
  <c r="BH148" i="14"/>
  <c r="BG148" i="14"/>
  <c r="BF148" i="14"/>
  <c r="T148" i="14"/>
  <c r="R148" i="14"/>
  <c r="P148" i="14"/>
  <c r="BK148" i="14"/>
  <c r="J148" i="14"/>
  <c r="BE148" i="14" s="1"/>
  <c r="BI147" i="14"/>
  <c r="BH147" i="14"/>
  <c r="BG147" i="14"/>
  <c r="BF147" i="14"/>
  <c r="BE147" i="14"/>
  <c r="T147" i="14"/>
  <c r="R147" i="14"/>
  <c r="P147" i="14"/>
  <c r="BK147" i="14"/>
  <c r="J147" i="14"/>
  <c r="BI146" i="14"/>
  <c r="BH146" i="14"/>
  <c r="BG146" i="14"/>
  <c r="BF146" i="14"/>
  <c r="T146" i="14"/>
  <c r="R146" i="14"/>
  <c r="P146" i="14"/>
  <c r="BK146" i="14"/>
  <c r="J146" i="14"/>
  <c r="BE146" i="14" s="1"/>
  <c r="BI145" i="14"/>
  <c r="BH145" i="14"/>
  <c r="BG145" i="14"/>
  <c r="BF145" i="14"/>
  <c r="BE145" i="14"/>
  <c r="T145" i="14"/>
  <c r="R145" i="14"/>
  <c r="P145" i="14"/>
  <c r="BK145" i="14"/>
  <c r="J145" i="14"/>
  <c r="BI144" i="14"/>
  <c r="BH144" i="14"/>
  <c r="BG144" i="14"/>
  <c r="BF144" i="14"/>
  <c r="T144" i="14"/>
  <c r="R144" i="14"/>
  <c r="P144" i="14"/>
  <c r="BK144" i="14"/>
  <c r="J144" i="14"/>
  <c r="BE144" i="14" s="1"/>
  <c r="BI143" i="14"/>
  <c r="BH143" i="14"/>
  <c r="BG143" i="14"/>
  <c r="BF143" i="14"/>
  <c r="BE143" i="14"/>
  <c r="T143" i="14"/>
  <c r="R143" i="14"/>
  <c r="P143" i="14"/>
  <c r="BK143" i="14"/>
  <c r="J143" i="14"/>
  <c r="BI142" i="14"/>
  <c r="BH142" i="14"/>
  <c r="BG142" i="14"/>
  <c r="BF142" i="14"/>
  <c r="T142" i="14"/>
  <c r="R142" i="14"/>
  <c r="P142" i="14"/>
  <c r="BK142" i="14"/>
  <c r="J142" i="14"/>
  <c r="BE142" i="14" s="1"/>
  <c r="BI141" i="14"/>
  <c r="BH141" i="14"/>
  <c r="BG141" i="14"/>
  <c r="BF141" i="14"/>
  <c r="BE141" i="14"/>
  <c r="T141" i="14"/>
  <c r="R141" i="14"/>
  <c r="P141" i="14"/>
  <c r="BK141" i="14"/>
  <c r="J141" i="14"/>
  <c r="BI140" i="14"/>
  <c r="BH140" i="14"/>
  <c r="BG140" i="14"/>
  <c r="BF140" i="14"/>
  <c r="BE140" i="14"/>
  <c r="T140" i="14"/>
  <c r="R140" i="14"/>
  <c r="P140" i="14"/>
  <c r="BK140" i="14"/>
  <c r="J140" i="14"/>
  <c r="BI139" i="14"/>
  <c r="BH139" i="14"/>
  <c r="BG139" i="14"/>
  <c r="BF139" i="14"/>
  <c r="BE139" i="14"/>
  <c r="T139" i="14"/>
  <c r="T138" i="14" s="1"/>
  <c r="R139" i="14"/>
  <c r="R138" i="14" s="1"/>
  <c r="P139" i="14"/>
  <c r="P138" i="14" s="1"/>
  <c r="BK139" i="14"/>
  <c r="BK138" i="14" s="1"/>
  <c r="J138" i="14" s="1"/>
  <c r="J70" i="14" s="1"/>
  <c r="J139" i="14"/>
  <c r="BI137" i="14"/>
  <c r="BH137" i="14"/>
  <c r="BG137" i="14"/>
  <c r="BF137" i="14"/>
  <c r="T137" i="14"/>
  <c r="R137" i="14"/>
  <c r="P137" i="14"/>
  <c r="BK137" i="14"/>
  <c r="J137" i="14"/>
  <c r="BE137" i="14" s="1"/>
  <c r="BI136" i="14"/>
  <c r="BH136" i="14"/>
  <c r="BG136" i="14"/>
  <c r="BF136" i="14"/>
  <c r="BE136" i="14"/>
  <c r="T136" i="14"/>
  <c r="R136" i="14"/>
  <c r="P136" i="14"/>
  <c r="BK136" i="14"/>
  <c r="J136" i="14"/>
  <c r="BI135" i="14"/>
  <c r="BH135" i="14"/>
  <c r="BG135" i="14"/>
  <c r="BF135" i="14"/>
  <c r="T135" i="14"/>
  <c r="R135" i="14"/>
  <c r="P135" i="14"/>
  <c r="BK135" i="14"/>
  <c r="J135" i="14"/>
  <c r="BE135" i="14" s="1"/>
  <c r="BI134" i="14"/>
  <c r="BH134" i="14"/>
  <c r="BG134" i="14"/>
  <c r="BF134" i="14"/>
  <c r="BE134" i="14"/>
  <c r="T134" i="14"/>
  <c r="R134" i="14"/>
  <c r="P134" i="14"/>
  <c r="BK134" i="14"/>
  <c r="J134" i="14"/>
  <c r="BI133" i="14"/>
  <c r="BH133" i="14"/>
  <c r="BG133" i="14"/>
  <c r="BF133" i="14"/>
  <c r="T133" i="14"/>
  <c r="R133" i="14"/>
  <c r="P133" i="14"/>
  <c r="BK133" i="14"/>
  <c r="J133" i="14"/>
  <c r="BE133" i="14" s="1"/>
  <c r="BI132" i="14"/>
  <c r="BH132" i="14"/>
  <c r="BG132" i="14"/>
  <c r="BF132" i="14"/>
  <c r="BE132" i="14"/>
  <c r="T132" i="14"/>
  <c r="R132" i="14"/>
  <c r="P132" i="14"/>
  <c r="BK132" i="14"/>
  <c r="J132" i="14"/>
  <c r="BI131" i="14"/>
  <c r="BH131" i="14"/>
  <c r="BG131" i="14"/>
  <c r="BF131" i="14"/>
  <c r="T131" i="14"/>
  <c r="R131" i="14"/>
  <c r="P131" i="14"/>
  <c r="BK131" i="14"/>
  <c r="J131" i="14"/>
  <c r="BE131" i="14" s="1"/>
  <c r="BI130" i="14"/>
  <c r="BH130" i="14"/>
  <c r="BG130" i="14"/>
  <c r="BF130" i="14"/>
  <c r="BE130" i="14"/>
  <c r="T130" i="14"/>
  <c r="R130" i="14"/>
  <c r="P130" i="14"/>
  <c r="BK130" i="14"/>
  <c r="J130" i="14"/>
  <c r="BI129" i="14"/>
  <c r="BH129" i="14"/>
  <c r="BG129" i="14"/>
  <c r="BF129" i="14"/>
  <c r="T129" i="14"/>
  <c r="R129" i="14"/>
  <c r="P129" i="14"/>
  <c r="BK129" i="14"/>
  <c r="J129" i="14"/>
  <c r="BE129" i="14" s="1"/>
  <c r="BI128" i="14"/>
  <c r="BH128" i="14"/>
  <c r="BG128" i="14"/>
  <c r="BF128" i="14"/>
  <c r="BE128" i="14"/>
  <c r="T128" i="14"/>
  <c r="R128" i="14"/>
  <c r="P128" i="14"/>
  <c r="BK128" i="14"/>
  <c r="J128" i="14"/>
  <c r="BI127" i="14"/>
  <c r="BH127" i="14"/>
  <c r="BG127" i="14"/>
  <c r="BF127" i="14"/>
  <c r="T127" i="14"/>
  <c r="R127" i="14"/>
  <c r="P127" i="14"/>
  <c r="BK127" i="14"/>
  <c r="J127" i="14"/>
  <c r="BE127" i="14" s="1"/>
  <c r="BI126" i="14"/>
  <c r="BH126" i="14"/>
  <c r="BG126" i="14"/>
  <c r="BF126" i="14"/>
  <c r="BE126" i="14"/>
  <c r="T126" i="14"/>
  <c r="R126" i="14"/>
  <c r="P126" i="14"/>
  <c r="BK126" i="14"/>
  <c r="J126" i="14"/>
  <c r="BI125" i="14"/>
  <c r="BH125" i="14"/>
  <c r="BG125" i="14"/>
  <c r="BF125" i="14"/>
  <c r="BE125" i="14"/>
  <c r="T125" i="14"/>
  <c r="R125" i="14"/>
  <c r="P125" i="14"/>
  <c r="BK125" i="14"/>
  <c r="J125" i="14"/>
  <c r="BI124" i="14"/>
  <c r="BH124" i="14"/>
  <c r="BG124" i="14"/>
  <c r="BF124" i="14"/>
  <c r="BE124" i="14"/>
  <c r="T124" i="14"/>
  <c r="R124" i="14"/>
  <c r="P124" i="14"/>
  <c r="BK124" i="14"/>
  <c r="J124" i="14"/>
  <c r="BI123" i="14"/>
  <c r="BH123" i="14"/>
  <c r="BG123" i="14"/>
  <c r="BF123" i="14"/>
  <c r="BE123" i="14"/>
  <c r="T123" i="14"/>
  <c r="R123" i="14"/>
  <c r="P123" i="14"/>
  <c r="BK123" i="14"/>
  <c r="J123" i="14"/>
  <c r="BI122" i="14"/>
  <c r="BH122" i="14"/>
  <c r="BG122" i="14"/>
  <c r="BF122" i="14"/>
  <c r="BE122" i="14"/>
  <c r="T122" i="14"/>
  <c r="R122" i="14"/>
  <c r="P122" i="14"/>
  <c r="BK122" i="14"/>
  <c r="J122" i="14"/>
  <c r="BI121" i="14"/>
  <c r="BH121" i="14"/>
  <c r="BG121" i="14"/>
  <c r="BF121" i="14"/>
  <c r="BE121" i="14"/>
  <c r="T121" i="14"/>
  <c r="R121" i="14"/>
  <c r="P121" i="14"/>
  <c r="BK121" i="14"/>
  <c r="J121" i="14"/>
  <c r="BI120" i="14"/>
  <c r="BH120" i="14"/>
  <c r="BG120" i="14"/>
  <c r="BF120" i="14"/>
  <c r="BE120" i="14"/>
  <c r="T120" i="14"/>
  <c r="R120" i="14"/>
  <c r="P120" i="14"/>
  <c r="BK120" i="14"/>
  <c r="J120" i="14"/>
  <c r="BI119" i="14"/>
  <c r="BH119" i="14"/>
  <c r="BG119" i="14"/>
  <c r="BF119" i="14"/>
  <c r="BE119" i="14"/>
  <c r="T119" i="14"/>
  <c r="R119" i="14"/>
  <c r="P119" i="14"/>
  <c r="BK119" i="14"/>
  <c r="J119" i="14"/>
  <c r="BI118" i="14"/>
  <c r="BH118" i="14"/>
  <c r="BG118" i="14"/>
  <c r="BF118" i="14"/>
  <c r="BE118" i="14"/>
  <c r="T118" i="14"/>
  <c r="R118" i="14"/>
  <c r="P118" i="14"/>
  <c r="BK118" i="14"/>
  <c r="J118" i="14"/>
  <c r="BI117" i="14"/>
  <c r="BH117" i="14"/>
  <c r="BG117" i="14"/>
  <c r="BF117" i="14"/>
  <c r="BE117" i="14"/>
  <c r="T117" i="14"/>
  <c r="R117" i="14"/>
  <c r="P117" i="14"/>
  <c r="BK117" i="14"/>
  <c r="J117" i="14"/>
  <c r="BI116" i="14"/>
  <c r="BH116" i="14"/>
  <c r="BG116" i="14"/>
  <c r="BF116" i="14"/>
  <c r="BE116" i="14"/>
  <c r="T116" i="14"/>
  <c r="R116" i="14"/>
  <c r="P116" i="14"/>
  <c r="BK116" i="14"/>
  <c r="J116" i="14"/>
  <c r="BI115" i="14"/>
  <c r="BH115" i="14"/>
  <c r="BG115" i="14"/>
  <c r="BF115" i="14"/>
  <c r="BE115" i="14"/>
  <c r="T115" i="14"/>
  <c r="R115" i="14"/>
  <c r="P115" i="14"/>
  <c r="BK115" i="14"/>
  <c r="J115" i="14"/>
  <c r="BI114" i="14"/>
  <c r="BH114" i="14"/>
  <c r="BG114" i="14"/>
  <c r="BF114" i="14"/>
  <c r="BE114" i="14"/>
  <c r="T114" i="14"/>
  <c r="R114" i="14"/>
  <c r="P114" i="14"/>
  <c r="BK114" i="14"/>
  <c r="J114" i="14"/>
  <c r="BI113" i="14"/>
  <c r="BH113" i="14"/>
  <c r="BG113" i="14"/>
  <c r="BF113" i="14"/>
  <c r="BE113" i="14"/>
  <c r="T113" i="14"/>
  <c r="R113" i="14"/>
  <c r="P113" i="14"/>
  <c r="BK113" i="14"/>
  <c r="J113" i="14"/>
  <c r="BI112" i="14"/>
  <c r="BH112" i="14"/>
  <c r="BG112" i="14"/>
  <c r="BF112" i="14"/>
  <c r="BE112" i="14"/>
  <c r="T112" i="14"/>
  <c r="R112" i="14"/>
  <c r="P112" i="14"/>
  <c r="BK112" i="14"/>
  <c r="J112" i="14"/>
  <c r="BI111" i="14"/>
  <c r="BH111" i="14"/>
  <c r="BG111" i="14"/>
  <c r="BF111" i="14"/>
  <c r="BE111" i="14"/>
  <c r="T111" i="14"/>
  <c r="T110" i="14" s="1"/>
  <c r="R111" i="14"/>
  <c r="R110" i="14" s="1"/>
  <c r="P111" i="14"/>
  <c r="P110" i="14" s="1"/>
  <c r="BK111" i="14"/>
  <c r="BK110" i="14" s="1"/>
  <c r="J110" i="14" s="1"/>
  <c r="J69" i="14" s="1"/>
  <c r="J111" i="14"/>
  <c r="BI109" i="14"/>
  <c r="BH109" i="14"/>
  <c r="BG109" i="14"/>
  <c r="BF109" i="14"/>
  <c r="T109" i="14"/>
  <c r="T108" i="14" s="1"/>
  <c r="R109" i="14"/>
  <c r="R108" i="14" s="1"/>
  <c r="P109" i="14"/>
  <c r="P108" i="14" s="1"/>
  <c r="BK109" i="14"/>
  <c r="BK108" i="14" s="1"/>
  <c r="J108" i="14" s="1"/>
  <c r="J68" i="14" s="1"/>
  <c r="J109" i="14"/>
  <c r="BE109" i="14" s="1"/>
  <c r="BI107" i="14"/>
  <c r="BH107" i="14"/>
  <c r="BG107" i="14"/>
  <c r="BF107" i="14"/>
  <c r="BE107" i="14"/>
  <c r="T107" i="14"/>
  <c r="R107" i="14"/>
  <c r="P107" i="14"/>
  <c r="BK107" i="14"/>
  <c r="J107" i="14"/>
  <c r="BI106" i="14"/>
  <c r="BH106" i="14"/>
  <c r="BG106" i="14"/>
  <c r="BF106" i="14"/>
  <c r="BE106" i="14"/>
  <c r="T106" i="14"/>
  <c r="R106" i="14"/>
  <c r="P106" i="14"/>
  <c r="BK106" i="14"/>
  <c r="J106" i="14"/>
  <c r="BI105" i="14"/>
  <c r="BH105" i="14"/>
  <c r="BG105" i="14"/>
  <c r="BF105" i="14"/>
  <c r="BE105" i="14"/>
  <c r="T105" i="14"/>
  <c r="R105" i="14"/>
  <c r="P105" i="14"/>
  <c r="BK105" i="14"/>
  <c r="J105" i="14"/>
  <c r="BI104" i="14"/>
  <c r="BH104" i="14"/>
  <c r="BG104" i="14"/>
  <c r="BF104" i="14"/>
  <c r="BE104" i="14"/>
  <c r="T104" i="14"/>
  <c r="R104" i="14"/>
  <c r="P104" i="14"/>
  <c r="BK104" i="14"/>
  <c r="J104" i="14"/>
  <c r="BI103" i="14"/>
  <c r="BH103" i="14"/>
  <c r="BG103" i="14"/>
  <c r="BF103" i="14"/>
  <c r="BE103" i="14"/>
  <c r="T103" i="14"/>
  <c r="T102" i="14" s="1"/>
  <c r="R103" i="14"/>
  <c r="R102" i="14" s="1"/>
  <c r="P103" i="14"/>
  <c r="P102" i="14" s="1"/>
  <c r="BK103" i="14"/>
  <c r="J103" i="14"/>
  <c r="BI101" i="14"/>
  <c r="BH101" i="14"/>
  <c r="BG101" i="14"/>
  <c r="BF101" i="14"/>
  <c r="T101" i="14"/>
  <c r="R101" i="14"/>
  <c r="P101" i="14"/>
  <c r="BK101" i="14"/>
  <c r="J101" i="14"/>
  <c r="BE101" i="14" s="1"/>
  <c r="BI100" i="14"/>
  <c r="F38" i="14" s="1"/>
  <c r="BD68" i="1" s="1"/>
  <c r="BH100" i="14"/>
  <c r="BG100" i="14"/>
  <c r="F36" i="14" s="1"/>
  <c r="BB68" i="1" s="1"/>
  <c r="BF100" i="14"/>
  <c r="T100" i="14"/>
  <c r="R100" i="14"/>
  <c r="R99" i="14" s="1"/>
  <c r="P100" i="14"/>
  <c r="P99" i="14" s="1"/>
  <c r="P98" i="14" s="1"/>
  <c r="P97" i="14" s="1"/>
  <c r="AU68" i="1" s="1"/>
  <c r="BK100" i="14"/>
  <c r="BK99" i="14" s="1"/>
  <c r="J100" i="14"/>
  <c r="BE100" i="14" s="1"/>
  <c r="J93" i="14"/>
  <c r="F93" i="14"/>
  <c r="J91" i="14"/>
  <c r="F91" i="14"/>
  <c r="E89" i="14"/>
  <c r="F60" i="14"/>
  <c r="J59" i="14"/>
  <c r="F59" i="14"/>
  <c r="F57" i="14"/>
  <c r="E55" i="14"/>
  <c r="E49" i="14"/>
  <c r="J22" i="14"/>
  <c r="E22" i="14"/>
  <c r="F94" i="14" s="1"/>
  <c r="J21" i="14"/>
  <c r="J16" i="14"/>
  <c r="J57" i="14" s="1"/>
  <c r="E7" i="14"/>
  <c r="E83" i="14" s="1"/>
  <c r="AY67" i="1"/>
  <c r="AX67" i="1"/>
  <c r="BI273" i="13"/>
  <c r="BH273" i="13"/>
  <c r="BG273" i="13"/>
  <c r="BF273" i="13"/>
  <c r="BE273" i="13"/>
  <c r="T273" i="13"/>
  <c r="R273" i="13"/>
  <c r="P273" i="13"/>
  <c r="BK273" i="13"/>
  <c r="J273" i="13"/>
  <c r="BI269" i="13"/>
  <c r="BH269" i="13"/>
  <c r="BG269" i="13"/>
  <c r="BF269" i="13"/>
  <c r="T269" i="13"/>
  <c r="R269" i="13"/>
  <c r="P269" i="13"/>
  <c r="BK269" i="13"/>
  <c r="J269" i="13"/>
  <c r="BE269" i="13" s="1"/>
  <c r="BI265" i="13"/>
  <c r="BH265" i="13"/>
  <c r="BG265" i="13"/>
  <c r="BF265" i="13"/>
  <c r="BE265" i="13"/>
  <c r="T265" i="13"/>
  <c r="R265" i="13"/>
  <c r="P265" i="13"/>
  <c r="BK265" i="13"/>
  <c r="J265" i="13"/>
  <c r="BI261" i="13"/>
  <c r="BH261" i="13"/>
  <c r="BG261" i="13"/>
  <c r="BF261" i="13"/>
  <c r="T261" i="13"/>
  <c r="T260" i="13" s="1"/>
  <c r="R261" i="13"/>
  <c r="R260" i="13" s="1"/>
  <c r="P261" i="13"/>
  <c r="BK261" i="13"/>
  <c r="J261" i="13"/>
  <c r="BE261" i="13" s="1"/>
  <c r="BI259" i="13"/>
  <c r="BH259" i="13"/>
  <c r="BG259" i="13"/>
  <c r="BF259" i="13"/>
  <c r="BE259" i="13"/>
  <c r="T259" i="13"/>
  <c r="R259" i="13"/>
  <c r="P259" i="13"/>
  <c r="BK259" i="13"/>
  <c r="J259" i="13"/>
  <c r="BI258" i="13"/>
  <c r="BH258" i="13"/>
  <c r="BG258" i="13"/>
  <c r="BF258" i="13"/>
  <c r="T258" i="13"/>
  <c r="R258" i="13"/>
  <c r="P258" i="13"/>
  <c r="BK258" i="13"/>
  <c r="J258" i="13"/>
  <c r="BE258" i="13" s="1"/>
  <c r="BI256" i="13"/>
  <c r="BH256" i="13"/>
  <c r="BG256" i="13"/>
  <c r="BF256" i="13"/>
  <c r="BE256" i="13"/>
  <c r="T256" i="13"/>
  <c r="R256" i="13"/>
  <c r="P256" i="13"/>
  <c r="BK256" i="13"/>
  <c r="J256" i="13"/>
  <c r="BI252" i="13"/>
  <c r="BH252" i="13"/>
  <c r="BG252" i="13"/>
  <c r="BF252" i="13"/>
  <c r="T252" i="13"/>
  <c r="R252" i="13"/>
  <c r="P252" i="13"/>
  <c r="BK252" i="13"/>
  <c r="J252" i="13"/>
  <c r="BE252" i="13" s="1"/>
  <c r="BI248" i="13"/>
  <c r="BH248" i="13"/>
  <c r="BG248" i="13"/>
  <c r="BF248" i="13"/>
  <c r="BE248" i="13"/>
  <c r="T248" i="13"/>
  <c r="T247" i="13" s="1"/>
  <c r="R248" i="13"/>
  <c r="R247" i="13" s="1"/>
  <c r="P248" i="13"/>
  <c r="P247" i="13" s="1"/>
  <c r="BK248" i="13"/>
  <c r="BK247" i="13" s="1"/>
  <c r="J247" i="13" s="1"/>
  <c r="J76" i="13" s="1"/>
  <c r="J248" i="13"/>
  <c r="BI242" i="13"/>
  <c r="BH242" i="13"/>
  <c r="BG242" i="13"/>
  <c r="BF242" i="13"/>
  <c r="BE242" i="13"/>
  <c r="T242" i="13"/>
  <c r="T241" i="13" s="1"/>
  <c r="R242" i="13"/>
  <c r="R241" i="13" s="1"/>
  <c r="P242" i="13"/>
  <c r="P241" i="13" s="1"/>
  <c r="BK242" i="13"/>
  <c r="BK241" i="13" s="1"/>
  <c r="J241" i="13" s="1"/>
  <c r="J75" i="13" s="1"/>
  <c r="J242" i="13"/>
  <c r="BI240" i="13"/>
  <c r="BH240" i="13"/>
  <c r="BG240" i="13"/>
  <c r="BF240" i="13"/>
  <c r="T240" i="13"/>
  <c r="R240" i="13"/>
  <c r="P240" i="13"/>
  <c r="BK240" i="13"/>
  <c r="J240" i="13"/>
  <c r="BE240" i="13" s="1"/>
  <c r="BI239" i="13"/>
  <c r="BH239" i="13"/>
  <c r="BG239" i="13"/>
  <c r="BF239" i="13"/>
  <c r="BE239" i="13"/>
  <c r="T239" i="13"/>
  <c r="R239" i="13"/>
  <c r="P239" i="13"/>
  <c r="BK239" i="13"/>
  <c r="J239" i="13"/>
  <c r="BI238" i="13"/>
  <c r="BH238" i="13"/>
  <c r="BG238" i="13"/>
  <c r="BF238" i="13"/>
  <c r="T238" i="13"/>
  <c r="R238" i="13"/>
  <c r="P238" i="13"/>
  <c r="BK238" i="13"/>
  <c r="J238" i="13"/>
  <c r="BE238" i="13" s="1"/>
  <c r="BI237" i="13"/>
  <c r="BH237" i="13"/>
  <c r="BG237" i="13"/>
  <c r="BF237" i="13"/>
  <c r="BE237" i="13"/>
  <c r="T237" i="13"/>
  <c r="R237" i="13"/>
  <c r="P237" i="13"/>
  <c r="BK237" i="13"/>
  <c r="J237" i="13"/>
  <c r="BI236" i="13"/>
  <c r="BH236" i="13"/>
  <c r="BG236" i="13"/>
  <c r="BF236" i="13"/>
  <c r="BE236" i="13"/>
  <c r="T236" i="13"/>
  <c r="T235" i="13" s="1"/>
  <c r="R236" i="13"/>
  <c r="P236" i="13"/>
  <c r="P235" i="13" s="1"/>
  <c r="BK236" i="13"/>
  <c r="BK235" i="13" s="1"/>
  <c r="J235" i="13" s="1"/>
  <c r="J74" i="13" s="1"/>
  <c r="J236" i="13"/>
  <c r="BI234" i="13"/>
  <c r="BH234" i="13"/>
  <c r="BG234" i="13"/>
  <c r="BF234" i="13"/>
  <c r="T234" i="13"/>
  <c r="R234" i="13"/>
  <c r="P234" i="13"/>
  <c r="BK234" i="13"/>
  <c r="J234" i="13"/>
  <c r="BE234" i="13" s="1"/>
  <c r="BI232" i="13"/>
  <c r="BH232" i="13"/>
  <c r="BG232" i="13"/>
  <c r="BF232" i="13"/>
  <c r="BE232" i="13"/>
  <c r="T232" i="13"/>
  <c r="R232" i="13"/>
  <c r="P232" i="13"/>
  <c r="BK232" i="13"/>
  <c r="J232" i="13"/>
  <c r="BI229" i="13"/>
  <c r="BH229" i="13"/>
  <c r="BG229" i="13"/>
  <c r="BF229" i="13"/>
  <c r="T229" i="13"/>
  <c r="R229" i="13"/>
  <c r="P229" i="13"/>
  <c r="BK229" i="13"/>
  <c r="J229" i="13"/>
  <c r="BE229" i="13" s="1"/>
  <c r="BI223" i="13"/>
  <c r="BH223" i="13"/>
  <c r="BG223" i="13"/>
  <c r="BF223" i="13"/>
  <c r="BE223" i="13"/>
  <c r="T223" i="13"/>
  <c r="R223" i="13"/>
  <c r="P223" i="13"/>
  <c r="BK223" i="13"/>
  <c r="J223" i="13"/>
  <c r="BI217" i="13"/>
  <c r="BH217" i="13"/>
  <c r="BG217" i="13"/>
  <c r="BF217" i="13"/>
  <c r="T217" i="13"/>
  <c r="R217" i="13"/>
  <c r="P217" i="13"/>
  <c r="BK217" i="13"/>
  <c r="J217" i="13"/>
  <c r="BE217" i="13" s="1"/>
  <c r="BI211" i="13"/>
  <c r="BH211" i="13"/>
  <c r="BG211" i="13"/>
  <c r="BF211" i="13"/>
  <c r="BE211" i="13"/>
  <c r="T211" i="13"/>
  <c r="R211" i="13"/>
  <c r="P211" i="13"/>
  <c r="BK211" i="13"/>
  <c r="J211" i="13"/>
  <c r="BI205" i="13"/>
  <c r="BH205" i="13"/>
  <c r="BG205" i="13"/>
  <c r="BF205" i="13"/>
  <c r="T205" i="13"/>
  <c r="R205" i="13"/>
  <c r="P205" i="13"/>
  <c r="BK205" i="13"/>
  <c r="J205" i="13"/>
  <c r="BE205" i="13" s="1"/>
  <c r="BI198" i="13"/>
  <c r="BH198" i="13"/>
  <c r="BG198" i="13"/>
  <c r="BF198" i="13"/>
  <c r="BE198" i="13"/>
  <c r="T198" i="13"/>
  <c r="R198" i="13"/>
  <c r="P198" i="13"/>
  <c r="BK198" i="13"/>
  <c r="J198" i="13"/>
  <c r="BI194" i="13"/>
  <c r="BH194" i="13"/>
  <c r="BG194" i="13"/>
  <c r="BF194" i="13"/>
  <c r="T194" i="13"/>
  <c r="R194" i="13"/>
  <c r="P194" i="13"/>
  <c r="BK194" i="13"/>
  <c r="J194" i="13"/>
  <c r="BE194" i="13" s="1"/>
  <c r="BI192" i="13"/>
  <c r="BH192" i="13"/>
  <c r="BG192" i="13"/>
  <c r="BF192" i="13"/>
  <c r="BE192" i="13"/>
  <c r="T192" i="13"/>
  <c r="R192" i="13"/>
  <c r="R191" i="13" s="1"/>
  <c r="P192" i="13"/>
  <c r="P191" i="13" s="1"/>
  <c r="BK192" i="13"/>
  <c r="BK191" i="13" s="1"/>
  <c r="J191" i="13" s="1"/>
  <c r="J73" i="13" s="1"/>
  <c r="J192" i="13"/>
  <c r="BI190" i="13"/>
  <c r="BH190" i="13"/>
  <c r="BG190" i="13"/>
  <c r="BF190" i="13"/>
  <c r="T190" i="13"/>
  <c r="R190" i="13"/>
  <c r="P190" i="13"/>
  <c r="BK190" i="13"/>
  <c r="J190" i="13"/>
  <c r="BE190" i="13" s="1"/>
  <c r="BI188" i="13"/>
  <c r="BH188" i="13"/>
  <c r="BG188" i="13"/>
  <c r="BF188" i="13"/>
  <c r="BE188" i="13"/>
  <c r="T188" i="13"/>
  <c r="R188" i="13"/>
  <c r="P188" i="13"/>
  <c r="BK188" i="13"/>
  <c r="J188" i="13"/>
  <c r="BI183" i="13"/>
  <c r="BH183" i="13"/>
  <c r="BG183" i="13"/>
  <c r="BF183" i="13"/>
  <c r="T183" i="13"/>
  <c r="R183" i="13"/>
  <c r="P183" i="13"/>
  <c r="BK183" i="13"/>
  <c r="J183" i="13"/>
  <c r="BE183" i="13" s="1"/>
  <c r="BI181" i="13"/>
  <c r="BH181" i="13"/>
  <c r="BG181" i="13"/>
  <c r="BF181" i="13"/>
  <c r="BE181" i="13"/>
  <c r="T181" i="13"/>
  <c r="R181" i="13"/>
  <c r="P181" i="13"/>
  <c r="BK181" i="13"/>
  <c r="J181" i="13"/>
  <c r="BI176" i="13"/>
  <c r="BH176" i="13"/>
  <c r="BG176" i="13"/>
  <c r="BF176" i="13"/>
  <c r="T176" i="13"/>
  <c r="R176" i="13"/>
  <c r="P176" i="13"/>
  <c r="BK176" i="13"/>
  <c r="J176" i="13"/>
  <c r="BE176" i="13" s="1"/>
  <c r="BI170" i="13"/>
  <c r="BH170" i="13"/>
  <c r="BG170" i="13"/>
  <c r="BF170" i="13"/>
  <c r="BE170" i="13"/>
  <c r="T170" i="13"/>
  <c r="R170" i="13"/>
  <c r="P170" i="13"/>
  <c r="BK170" i="13"/>
  <c r="J170" i="13"/>
  <c r="BI163" i="13"/>
  <c r="BH163" i="13"/>
  <c r="BG163" i="13"/>
  <c r="BF163" i="13"/>
  <c r="BE163" i="13"/>
  <c r="T163" i="13"/>
  <c r="R163" i="13"/>
  <c r="P163" i="13"/>
  <c r="BK163" i="13"/>
  <c r="J163" i="13"/>
  <c r="BI159" i="13"/>
  <c r="BH159" i="13"/>
  <c r="BG159" i="13"/>
  <c r="BF159" i="13"/>
  <c r="BE159" i="13"/>
  <c r="T159" i="13"/>
  <c r="R159" i="13"/>
  <c r="P159" i="13"/>
  <c r="BK159" i="13"/>
  <c r="J159" i="13"/>
  <c r="BI155" i="13"/>
  <c r="BH155" i="13"/>
  <c r="BG155" i="13"/>
  <c r="BF155" i="13"/>
  <c r="BE155" i="13"/>
  <c r="T155" i="13"/>
  <c r="R155" i="13"/>
  <c r="P155" i="13"/>
  <c r="BK155" i="13"/>
  <c r="J155" i="13"/>
  <c r="BI153" i="13"/>
  <c r="BH153" i="13"/>
  <c r="BG153" i="13"/>
  <c r="BF153" i="13"/>
  <c r="BE153" i="13"/>
  <c r="T153" i="13"/>
  <c r="R153" i="13"/>
  <c r="P153" i="13"/>
  <c r="BK153" i="13"/>
  <c r="J153" i="13"/>
  <c r="BI148" i="13"/>
  <c r="BH148" i="13"/>
  <c r="BG148" i="13"/>
  <c r="BF148" i="13"/>
  <c r="BE148" i="13"/>
  <c r="T148" i="13"/>
  <c r="R148" i="13"/>
  <c r="P148" i="13"/>
  <c r="BK148" i="13"/>
  <c r="J148" i="13"/>
  <c r="BI144" i="13"/>
  <c r="BH144" i="13"/>
  <c r="BG144" i="13"/>
  <c r="BF144" i="13"/>
  <c r="BE144" i="13"/>
  <c r="T144" i="13"/>
  <c r="T143" i="13" s="1"/>
  <c r="R144" i="13"/>
  <c r="R143" i="13" s="1"/>
  <c r="P144" i="13"/>
  <c r="P143" i="13" s="1"/>
  <c r="BK144" i="13"/>
  <c r="BK143" i="13" s="1"/>
  <c r="J144" i="13"/>
  <c r="BI141" i="13"/>
  <c r="BH141" i="13"/>
  <c r="BG141" i="13"/>
  <c r="BF141" i="13"/>
  <c r="BE141" i="13"/>
  <c r="T141" i="13"/>
  <c r="T140" i="13" s="1"/>
  <c r="R141" i="13"/>
  <c r="R140" i="13" s="1"/>
  <c r="P141" i="13"/>
  <c r="P140" i="13" s="1"/>
  <c r="BK141" i="13"/>
  <c r="BK140" i="13" s="1"/>
  <c r="J140" i="13" s="1"/>
  <c r="J70" i="13" s="1"/>
  <c r="J141" i="13"/>
  <c r="BI138" i="13"/>
  <c r="BH138" i="13"/>
  <c r="BG138" i="13"/>
  <c r="BF138" i="13"/>
  <c r="BE138" i="13"/>
  <c r="T138" i="13"/>
  <c r="R138" i="13"/>
  <c r="P138" i="13"/>
  <c r="BK138" i="13"/>
  <c r="J138" i="13"/>
  <c r="BI137" i="13"/>
  <c r="BH137" i="13"/>
  <c r="BG137" i="13"/>
  <c r="BF137" i="13"/>
  <c r="T137" i="13"/>
  <c r="R137" i="13"/>
  <c r="P137" i="13"/>
  <c r="BK137" i="13"/>
  <c r="J137" i="13"/>
  <c r="BE137" i="13" s="1"/>
  <c r="BI136" i="13"/>
  <c r="BH136" i="13"/>
  <c r="BG136" i="13"/>
  <c r="BF136" i="13"/>
  <c r="BE136" i="13"/>
  <c r="T136" i="13"/>
  <c r="R136" i="13"/>
  <c r="P136" i="13"/>
  <c r="BK136" i="13"/>
  <c r="J136" i="13"/>
  <c r="BI135" i="13"/>
  <c r="BH135" i="13"/>
  <c r="BG135" i="13"/>
  <c r="BF135" i="13"/>
  <c r="T135" i="13"/>
  <c r="R135" i="13"/>
  <c r="P135" i="13"/>
  <c r="BK135" i="13"/>
  <c r="J135" i="13"/>
  <c r="BE135" i="13" s="1"/>
  <c r="BI133" i="13"/>
  <c r="BH133" i="13"/>
  <c r="BG133" i="13"/>
  <c r="BF133" i="13"/>
  <c r="BE133" i="13"/>
  <c r="T133" i="13"/>
  <c r="R133" i="13"/>
  <c r="P133" i="13"/>
  <c r="BK133" i="13"/>
  <c r="J133" i="13"/>
  <c r="BI132" i="13"/>
  <c r="BH132" i="13"/>
  <c r="BG132" i="13"/>
  <c r="BF132" i="13"/>
  <c r="T132" i="13"/>
  <c r="R132" i="13"/>
  <c r="P132" i="13"/>
  <c r="BK132" i="13"/>
  <c r="J132" i="13"/>
  <c r="BE132" i="13" s="1"/>
  <c r="BI131" i="13"/>
  <c r="BH131" i="13"/>
  <c r="BG131" i="13"/>
  <c r="BF131" i="13"/>
  <c r="BE131" i="13"/>
  <c r="T131" i="13"/>
  <c r="R131" i="13"/>
  <c r="R130" i="13" s="1"/>
  <c r="P131" i="13"/>
  <c r="P130" i="13" s="1"/>
  <c r="BK131" i="13"/>
  <c r="BK130" i="13" s="1"/>
  <c r="J130" i="13" s="1"/>
  <c r="J69" i="13" s="1"/>
  <c r="J131" i="13"/>
  <c r="BI126" i="13"/>
  <c r="BH126" i="13"/>
  <c r="BG126" i="13"/>
  <c r="BF126" i="13"/>
  <c r="T126" i="13"/>
  <c r="R126" i="13"/>
  <c r="P126" i="13"/>
  <c r="BK126" i="13"/>
  <c r="J126" i="13"/>
  <c r="BE126" i="13" s="1"/>
  <c r="BI122" i="13"/>
  <c r="BH122" i="13"/>
  <c r="BG122" i="13"/>
  <c r="BF122" i="13"/>
  <c r="BE122" i="13"/>
  <c r="T122" i="13"/>
  <c r="T121" i="13" s="1"/>
  <c r="R122" i="13"/>
  <c r="R121" i="13" s="1"/>
  <c r="P122" i="13"/>
  <c r="P121" i="13" s="1"/>
  <c r="BK122" i="13"/>
  <c r="BK121" i="13" s="1"/>
  <c r="J121" i="13" s="1"/>
  <c r="J68" i="13" s="1"/>
  <c r="J122" i="13"/>
  <c r="BI117" i="13"/>
  <c r="BH117" i="13"/>
  <c r="BG117" i="13"/>
  <c r="BF117" i="13"/>
  <c r="BE117" i="13"/>
  <c r="T117" i="13"/>
  <c r="T116" i="13" s="1"/>
  <c r="R117" i="13"/>
  <c r="R116" i="13" s="1"/>
  <c r="P117" i="13"/>
  <c r="P116" i="13" s="1"/>
  <c r="BK117" i="13"/>
  <c r="BK116" i="13" s="1"/>
  <c r="J116" i="13" s="1"/>
  <c r="J67" i="13" s="1"/>
  <c r="J117" i="13"/>
  <c r="BI112" i="13"/>
  <c r="BH112" i="13"/>
  <c r="BG112" i="13"/>
  <c r="BF112" i="13"/>
  <c r="T112" i="13"/>
  <c r="R112" i="13"/>
  <c r="P112" i="13"/>
  <c r="BK112" i="13"/>
  <c r="J112" i="13"/>
  <c r="BE112" i="13" s="1"/>
  <c r="BI108" i="13"/>
  <c r="BH108" i="13"/>
  <c r="BG108" i="13"/>
  <c r="BF108" i="13"/>
  <c r="BE108" i="13"/>
  <c r="T108" i="13"/>
  <c r="R108" i="13"/>
  <c r="P108" i="13"/>
  <c r="BK108" i="13"/>
  <c r="J108" i="13"/>
  <c r="BI104" i="13"/>
  <c r="F38" i="13" s="1"/>
  <c r="BD67" i="1" s="1"/>
  <c r="BH104" i="13"/>
  <c r="F37" i="13" s="1"/>
  <c r="BC67" i="1" s="1"/>
  <c r="BG104" i="13"/>
  <c r="F36" i="13" s="1"/>
  <c r="BB67" i="1" s="1"/>
  <c r="BF104" i="13"/>
  <c r="J35" i="13" s="1"/>
  <c r="AW67" i="1" s="1"/>
  <c r="BE104" i="13"/>
  <c r="F34" i="13" s="1"/>
  <c r="AZ67" i="1" s="1"/>
  <c r="T104" i="13"/>
  <c r="T103" i="13" s="1"/>
  <c r="R104" i="13"/>
  <c r="P104" i="13"/>
  <c r="P103" i="13" s="1"/>
  <c r="P102" i="13" s="1"/>
  <c r="BK104" i="13"/>
  <c r="BK103" i="13" s="1"/>
  <c r="J104" i="13"/>
  <c r="J97" i="13"/>
  <c r="F97" i="13"/>
  <c r="F95" i="13"/>
  <c r="E93" i="13"/>
  <c r="E87" i="13"/>
  <c r="J59" i="13"/>
  <c r="F59" i="13"/>
  <c r="F57" i="13"/>
  <c r="E55" i="13"/>
  <c r="E49" i="13"/>
  <c r="J22" i="13"/>
  <c r="E22" i="13"/>
  <c r="F98" i="13" s="1"/>
  <c r="J21" i="13"/>
  <c r="J16" i="13"/>
  <c r="J57" i="13" s="1"/>
  <c r="E7" i="13"/>
  <c r="AY66" i="1"/>
  <c r="AX66" i="1"/>
  <c r="BI351" i="12"/>
  <c r="BH351" i="12"/>
  <c r="BG351" i="12"/>
  <c r="BF351" i="12"/>
  <c r="BE351" i="12"/>
  <c r="T351" i="12"/>
  <c r="R351" i="12"/>
  <c r="P351" i="12"/>
  <c r="BK351" i="12"/>
  <c r="J351" i="12"/>
  <c r="BI347" i="12"/>
  <c r="BH347" i="12"/>
  <c r="BG347" i="12"/>
  <c r="BF347" i="12"/>
  <c r="BE347" i="12"/>
  <c r="T347" i="12"/>
  <c r="T338" i="12" s="1"/>
  <c r="R347" i="12"/>
  <c r="P347" i="12"/>
  <c r="BK347" i="12"/>
  <c r="J347" i="12"/>
  <c r="BI339" i="12"/>
  <c r="BH339" i="12"/>
  <c r="BG339" i="12"/>
  <c r="BF339" i="12"/>
  <c r="BE339" i="12"/>
  <c r="T339" i="12"/>
  <c r="R339" i="12"/>
  <c r="R338" i="12" s="1"/>
  <c r="P339" i="12"/>
  <c r="P338" i="12" s="1"/>
  <c r="BK339" i="12"/>
  <c r="BK338" i="12" s="1"/>
  <c r="J338" i="12" s="1"/>
  <c r="J73" i="12" s="1"/>
  <c r="J339" i="12"/>
  <c r="BI337" i="12"/>
  <c r="BH337" i="12"/>
  <c r="BG337" i="12"/>
  <c r="BF337" i="12"/>
  <c r="BE337" i="12"/>
  <c r="T337" i="12"/>
  <c r="R337" i="12"/>
  <c r="P337" i="12"/>
  <c r="BK337" i="12"/>
  <c r="J337" i="12"/>
  <c r="BI336" i="12"/>
  <c r="BH336" i="12"/>
  <c r="BG336" i="12"/>
  <c r="BF336" i="12"/>
  <c r="T336" i="12"/>
  <c r="R336" i="12"/>
  <c r="P336" i="12"/>
  <c r="BK336" i="12"/>
  <c r="J336" i="12"/>
  <c r="BE336" i="12" s="1"/>
  <c r="BI331" i="12"/>
  <c r="BH331" i="12"/>
  <c r="BG331" i="12"/>
  <c r="BF331" i="12"/>
  <c r="BE331" i="12"/>
  <c r="T331" i="12"/>
  <c r="R331" i="12"/>
  <c r="P331" i="12"/>
  <c r="BK331" i="12"/>
  <c r="J331" i="12"/>
  <c r="BI319" i="12"/>
  <c r="BH319" i="12"/>
  <c r="BG319" i="12"/>
  <c r="BF319" i="12"/>
  <c r="T319" i="12"/>
  <c r="R319" i="12"/>
  <c r="P319" i="12"/>
  <c r="BK319" i="12"/>
  <c r="J319" i="12"/>
  <c r="BE319" i="12" s="1"/>
  <c r="BI307" i="12"/>
  <c r="BH307" i="12"/>
  <c r="BG307" i="12"/>
  <c r="BF307" i="12"/>
  <c r="BE307" i="12"/>
  <c r="T307" i="12"/>
  <c r="R307" i="12"/>
  <c r="P307" i="12"/>
  <c r="BK307" i="12"/>
  <c r="J307" i="12"/>
  <c r="BI302" i="12"/>
  <c r="BH302" i="12"/>
  <c r="BG302" i="12"/>
  <c r="BF302" i="12"/>
  <c r="T302" i="12"/>
  <c r="R302" i="12"/>
  <c r="P302" i="12"/>
  <c r="BK302" i="12"/>
  <c r="J302" i="12"/>
  <c r="BE302" i="12" s="1"/>
  <c r="BI297" i="12"/>
  <c r="BH297" i="12"/>
  <c r="BG297" i="12"/>
  <c r="BF297" i="12"/>
  <c r="BE297" i="12"/>
  <c r="T297" i="12"/>
  <c r="R297" i="12"/>
  <c r="P297" i="12"/>
  <c r="BK297" i="12"/>
  <c r="J297" i="12"/>
  <c r="BI294" i="12"/>
  <c r="BH294" i="12"/>
  <c r="BG294" i="12"/>
  <c r="BF294" i="12"/>
  <c r="T294" i="12"/>
  <c r="R294" i="12"/>
  <c r="P294" i="12"/>
  <c r="BK294" i="12"/>
  <c r="J294" i="12"/>
  <c r="BE294" i="12" s="1"/>
  <c r="BI280" i="12"/>
  <c r="BH280" i="12"/>
  <c r="BG280" i="12"/>
  <c r="BF280" i="12"/>
  <c r="BE280" i="12"/>
  <c r="T280" i="12"/>
  <c r="R280" i="12"/>
  <c r="P280" i="12"/>
  <c r="BK280" i="12"/>
  <c r="J280" i="12"/>
  <c r="BI266" i="12"/>
  <c r="BH266" i="12"/>
  <c r="BG266" i="12"/>
  <c r="BF266" i="12"/>
  <c r="T266" i="12"/>
  <c r="T265" i="12" s="1"/>
  <c r="T264" i="12" s="1"/>
  <c r="R266" i="12"/>
  <c r="R265" i="12" s="1"/>
  <c r="R264" i="12" s="1"/>
  <c r="P266" i="12"/>
  <c r="P265" i="12" s="1"/>
  <c r="P264" i="12" s="1"/>
  <c r="BK266" i="12"/>
  <c r="BK265" i="12" s="1"/>
  <c r="J266" i="12"/>
  <c r="BE266" i="12" s="1"/>
  <c r="BI263" i="12"/>
  <c r="BH263" i="12"/>
  <c r="BG263" i="12"/>
  <c r="BF263" i="12"/>
  <c r="T263" i="12"/>
  <c r="T262" i="12" s="1"/>
  <c r="R263" i="12"/>
  <c r="R262" i="12" s="1"/>
  <c r="P263" i="12"/>
  <c r="P262" i="12" s="1"/>
  <c r="BK263" i="12"/>
  <c r="BK262" i="12" s="1"/>
  <c r="J262" i="12" s="1"/>
  <c r="J70" i="12" s="1"/>
  <c r="J263" i="12"/>
  <c r="BE263" i="12" s="1"/>
  <c r="BI260" i="12"/>
  <c r="BH260" i="12"/>
  <c r="BG260" i="12"/>
  <c r="BF260" i="12"/>
  <c r="BE260" i="12"/>
  <c r="T260" i="12"/>
  <c r="R260" i="12"/>
  <c r="P260" i="12"/>
  <c r="BK260" i="12"/>
  <c r="J260" i="12"/>
  <c r="BI258" i="12"/>
  <c r="BH258" i="12"/>
  <c r="BG258" i="12"/>
  <c r="BF258" i="12"/>
  <c r="T258" i="12"/>
  <c r="R258" i="12"/>
  <c r="P258" i="12"/>
  <c r="BK258" i="12"/>
  <c r="J258" i="12"/>
  <c r="BE258" i="12" s="1"/>
  <c r="BI256" i="12"/>
  <c r="BH256" i="12"/>
  <c r="BG256" i="12"/>
  <c r="BF256" i="12"/>
  <c r="BE256" i="12"/>
  <c r="T256" i="12"/>
  <c r="R256" i="12"/>
  <c r="P256" i="12"/>
  <c r="BK256" i="12"/>
  <c r="J256" i="12"/>
  <c r="BI255" i="12"/>
  <c r="BH255" i="12"/>
  <c r="BG255" i="12"/>
  <c r="BF255" i="12"/>
  <c r="T255" i="12"/>
  <c r="R255" i="12"/>
  <c r="P255" i="12"/>
  <c r="BK255" i="12"/>
  <c r="J255" i="12"/>
  <c r="BE255" i="12" s="1"/>
  <c r="BI254" i="12"/>
  <c r="BH254" i="12"/>
  <c r="BG254" i="12"/>
  <c r="BF254" i="12"/>
  <c r="BE254" i="12"/>
  <c r="T254" i="12"/>
  <c r="T253" i="12" s="1"/>
  <c r="R254" i="12"/>
  <c r="R253" i="12" s="1"/>
  <c r="P254" i="12"/>
  <c r="P253" i="12" s="1"/>
  <c r="BK254" i="12"/>
  <c r="BK253" i="12" s="1"/>
  <c r="J253" i="12" s="1"/>
  <c r="J69" i="12" s="1"/>
  <c r="J254" i="12"/>
  <c r="BI248" i="12"/>
  <c r="BH248" i="12"/>
  <c r="BG248" i="12"/>
  <c r="BF248" i="12"/>
  <c r="BE248" i="12"/>
  <c r="T248" i="12"/>
  <c r="R248" i="12"/>
  <c r="P248" i="12"/>
  <c r="BK248" i="12"/>
  <c r="J248" i="12"/>
  <c r="BI239" i="12"/>
  <c r="BH239" i="12"/>
  <c r="BG239" i="12"/>
  <c r="BF239" i="12"/>
  <c r="T239" i="12"/>
  <c r="R239" i="12"/>
  <c r="P239" i="12"/>
  <c r="BK239" i="12"/>
  <c r="J239" i="12"/>
  <c r="BE239" i="12" s="1"/>
  <c r="BI234" i="12"/>
  <c r="BH234" i="12"/>
  <c r="BG234" i="12"/>
  <c r="BF234" i="12"/>
  <c r="BE234" i="12"/>
  <c r="T234" i="12"/>
  <c r="R234" i="12"/>
  <c r="P234" i="12"/>
  <c r="BK234" i="12"/>
  <c r="J234" i="12"/>
  <c r="BI226" i="12"/>
  <c r="BH226" i="12"/>
  <c r="BG226" i="12"/>
  <c r="BF226" i="12"/>
  <c r="T226" i="12"/>
  <c r="R226" i="12"/>
  <c r="P226" i="12"/>
  <c r="BK226" i="12"/>
  <c r="J226" i="12"/>
  <c r="BE226" i="12" s="1"/>
  <c r="BI221" i="12"/>
  <c r="BH221" i="12"/>
  <c r="BG221" i="12"/>
  <c r="BF221" i="12"/>
  <c r="BE221" i="12"/>
  <c r="T221" i="12"/>
  <c r="R221" i="12"/>
  <c r="P221" i="12"/>
  <c r="BK221" i="12"/>
  <c r="J221" i="12"/>
  <c r="BI195" i="12"/>
  <c r="BH195" i="12"/>
  <c r="BG195" i="12"/>
  <c r="BF195" i="12"/>
  <c r="T195" i="12"/>
  <c r="R195" i="12"/>
  <c r="P195" i="12"/>
  <c r="BK195" i="12"/>
  <c r="J195" i="12"/>
  <c r="BE195" i="12" s="1"/>
  <c r="BI173" i="12"/>
  <c r="BH173" i="12"/>
  <c r="BG173" i="12"/>
  <c r="BF173" i="12"/>
  <c r="BE173" i="12"/>
  <c r="T173" i="12"/>
  <c r="R173" i="12"/>
  <c r="P173" i="12"/>
  <c r="BK173" i="12"/>
  <c r="J173" i="12"/>
  <c r="BI172" i="12"/>
  <c r="BH172" i="12"/>
  <c r="BG172" i="12"/>
  <c r="BF172" i="12"/>
  <c r="T172" i="12"/>
  <c r="R172" i="12"/>
  <c r="P172" i="12"/>
  <c r="BK172" i="12"/>
  <c r="J172" i="12"/>
  <c r="BE172" i="12" s="1"/>
  <c r="BI170" i="12"/>
  <c r="BH170" i="12"/>
  <c r="BG170" i="12"/>
  <c r="BF170" i="12"/>
  <c r="BE170" i="12"/>
  <c r="T170" i="12"/>
  <c r="R170" i="12"/>
  <c r="P170" i="12"/>
  <c r="BK170" i="12"/>
  <c r="J170" i="12"/>
  <c r="BI162" i="12"/>
  <c r="BH162" i="12"/>
  <c r="BG162" i="12"/>
  <c r="BF162" i="12"/>
  <c r="T162" i="12"/>
  <c r="T161" i="12" s="1"/>
  <c r="R162" i="12"/>
  <c r="R161" i="12" s="1"/>
  <c r="P162" i="12"/>
  <c r="P161" i="12" s="1"/>
  <c r="BK162" i="12"/>
  <c r="BK161" i="12" s="1"/>
  <c r="J161" i="12" s="1"/>
  <c r="J68" i="12" s="1"/>
  <c r="J162" i="12"/>
  <c r="BE162" i="12" s="1"/>
  <c r="BI145" i="12"/>
  <c r="BH145" i="12"/>
  <c r="BG145" i="12"/>
  <c r="BF145" i="12"/>
  <c r="BE145" i="12"/>
  <c r="T145" i="12"/>
  <c r="R145" i="12"/>
  <c r="P145" i="12"/>
  <c r="BK145" i="12"/>
  <c r="J145" i="12"/>
  <c r="BI119" i="12"/>
  <c r="BH119" i="12"/>
  <c r="BG119" i="12"/>
  <c r="BF119" i="12"/>
  <c r="T119" i="12"/>
  <c r="T118" i="12" s="1"/>
  <c r="R119" i="12"/>
  <c r="R118" i="12" s="1"/>
  <c r="P119" i="12"/>
  <c r="P118" i="12" s="1"/>
  <c r="BK119" i="12"/>
  <c r="BK118" i="12" s="1"/>
  <c r="J118" i="12" s="1"/>
  <c r="J67" i="12" s="1"/>
  <c r="J119" i="12"/>
  <c r="BE119" i="12" s="1"/>
  <c r="BI109" i="12"/>
  <c r="BH109" i="12"/>
  <c r="BG109" i="12"/>
  <c r="BF109" i="12"/>
  <c r="T109" i="12"/>
  <c r="R109" i="12"/>
  <c r="P109" i="12"/>
  <c r="BK109" i="12"/>
  <c r="J109" i="12"/>
  <c r="BE109" i="12" s="1"/>
  <c r="BI100" i="12"/>
  <c r="F38" i="12" s="1"/>
  <c r="BD66" i="1" s="1"/>
  <c r="BH100" i="12"/>
  <c r="F37" i="12" s="1"/>
  <c r="BC66" i="1" s="1"/>
  <c r="BG100" i="12"/>
  <c r="F36" i="12" s="1"/>
  <c r="BB66" i="1" s="1"/>
  <c r="BF100" i="12"/>
  <c r="J35" i="12" s="1"/>
  <c r="AW66" i="1" s="1"/>
  <c r="BE100" i="12"/>
  <c r="T100" i="12"/>
  <c r="T99" i="12" s="1"/>
  <c r="R100" i="12"/>
  <c r="R99" i="12" s="1"/>
  <c r="P100" i="12"/>
  <c r="P99" i="12" s="1"/>
  <c r="P98" i="12" s="1"/>
  <c r="P97" i="12" s="1"/>
  <c r="AU66" i="1" s="1"/>
  <c r="BK100" i="12"/>
  <c r="BK99" i="12" s="1"/>
  <c r="J100" i="12"/>
  <c r="J93" i="12"/>
  <c r="F93" i="12"/>
  <c r="J91" i="12"/>
  <c r="F91" i="12"/>
  <c r="E89" i="12"/>
  <c r="J59" i="12"/>
  <c r="F59" i="12"/>
  <c r="F57" i="12"/>
  <c r="E55" i="12"/>
  <c r="J22" i="12"/>
  <c r="E22" i="12"/>
  <c r="F60" i="12" s="1"/>
  <c r="J21" i="12"/>
  <c r="J16" i="12"/>
  <c r="J57" i="12" s="1"/>
  <c r="E7" i="12"/>
  <c r="E49" i="12" s="1"/>
  <c r="AY65" i="1"/>
  <c r="AX65" i="1"/>
  <c r="BI811" i="11"/>
  <c r="BH811" i="11"/>
  <c r="BG811" i="11"/>
  <c r="BF811" i="11"/>
  <c r="T811" i="11"/>
  <c r="R811" i="11"/>
  <c r="P811" i="11"/>
  <c r="BK811" i="11"/>
  <c r="J811" i="11"/>
  <c r="BE811" i="11" s="1"/>
  <c r="BI810" i="11"/>
  <c r="BH810" i="11"/>
  <c r="BG810" i="11"/>
  <c r="BF810" i="11"/>
  <c r="BE810" i="11"/>
  <c r="T810" i="11"/>
  <c r="R810" i="11"/>
  <c r="P810" i="11"/>
  <c r="BK810" i="11"/>
  <c r="J810" i="11"/>
  <c r="BI809" i="11"/>
  <c r="BH809" i="11"/>
  <c r="BG809" i="11"/>
  <c r="BF809" i="11"/>
  <c r="T809" i="11"/>
  <c r="R809" i="11"/>
  <c r="P809" i="11"/>
  <c r="BK809" i="11"/>
  <c r="J809" i="11"/>
  <c r="BE809" i="11" s="1"/>
  <c r="BI808" i="11"/>
  <c r="BH808" i="11"/>
  <c r="BG808" i="11"/>
  <c r="BF808" i="11"/>
  <c r="BE808" i="11"/>
  <c r="T808" i="11"/>
  <c r="R808" i="11"/>
  <c r="P808" i="11"/>
  <c r="BK808" i="11"/>
  <c r="J808" i="11"/>
  <c r="BI807" i="11"/>
  <c r="BH807" i="11"/>
  <c r="BG807" i="11"/>
  <c r="BF807" i="11"/>
  <c r="T807" i="11"/>
  <c r="R807" i="11"/>
  <c r="P807" i="11"/>
  <c r="BK807" i="11"/>
  <c r="J807" i="11"/>
  <c r="BE807" i="11" s="1"/>
  <c r="BI806" i="11"/>
  <c r="BH806" i="11"/>
  <c r="BG806" i="11"/>
  <c r="BF806" i="11"/>
  <c r="BE806" i="11"/>
  <c r="T806" i="11"/>
  <c r="R806" i="11"/>
  <c r="P806" i="11"/>
  <c r="BK806" i="11"/>
  <c r="J806" i="11"/>
  <c r="BI805" i="11"/>
  <c r="BH805" i="11"/>
  <c r="BG805" i="11"/>
  <c r="BF805" i="11"/>
  <c r="T805" i="11"/>
  <c r="R805" i="11"/>
  <c r="P805" i="11"/>
  <c r="BK805" i="11"/>
  <c r="J805" i="11"/>
  <c r="BE805" i="11" s="1"/>
  <c r="BI804" i="11"/>
  <c r="BH804" i="11"/>
  <c r="BG804" i="11"/>
  <c r="BF804" i="11"/>
  <c r="BE804" i="11"/>
  <c r="T804" i="11"/>
  <c r="T803" i="11" s="1"/>
  <c r="R804" i="11"/>
  <c r="P804" i="11"/>
  <c r="P803" i="11" s="1"/>
  <c r="BK804" i="11"/>
  <c r="BK803" i="11" s="1"/>
  <c r="J803" i="11" s="1"/>
  <c r="J81" i="11" s="1"/>
  <c r="J804" i="11"/>
  <c r="BI801" i="11"/>
  <c r="BH801" i="11"/>
  <c r="BG801" i="11"/>
  <c r="BF801" i="11"/>
  <c r="T801" i="11"/>
  <c r="R801" i="11"/>
  <c r="P801" i="11"/>
  <c r="BK801" i="11"/>
  <c r="J801" i="11"/>
  <c r="BE801" i="11" s="1"/>
  <c r="BI787" i="11"/>
  <c r="BH787" i="11"/>
  <c r="BG787" i="11"/>
  <c r="BF787" i="11"/>
  <c r="BE787" i="11"/>
  <c r="T787" i="11"/>
  <c r="T786" i="11" s="1"/>
  <c r="R787" i="11"/>
  <c r="R786" i="11" s="1"/>
  <c r="P787" i="11"/>
  <c r="P786" i="11" s="1"/>
  <c r="BK787" i="11"/>
  <c r="BK786" i="11" s="1"/>
  <c r="J786" i="11" s="1"/>
  <c r="J80" i="11" s="1"/>
  <c r="J787" i="11"/>
  <c r="BI783" i="11"/>
  <c r="BH783" i="11"/>
  <c r="BG783" i="11"/>
  <c r="BF783" i="11"/>
  <c r="BE783" i="11"/>
  <c r="T783" i="11"/>
  <c r="R783" i="11"/>
  <c r="P783" i="11"/>
  <c r="BK783" i="11"/>
  <c r="J783" i="11"/>
  <c r="BI773" i="11"/>
  <c r="BH773" i="11"/>
  <c r="BG773" i="11"/>
  <c r="BF773" i="11"/>
  <c r="T773" i="11"/>
  <c r="R773" i="11"/>
  <c r="P773" i="11"/>
  <c r="BK773" i="11"/>
  <c r="J773" i="11"/>
  <c r="BE773" i="11" s="1"/>
  <c r="BI763" i="11"/>
  <c r="BH763" i="11"/>
  <c r="BG763" i="11"/>
  <c r="BF763" i="11"/>
  <c r="BE763" i="11"/>
  <c r="T763" i="11"/>
  <c r="R763" i="11"/>
  <c r="P763" i="11"/>
  <c r="BK763" i="11"/>
  <c r="J763" i="11"/>
  <c r="BI760" i="11"/>
  <c r="BH760" i="11"/>
  <c r="BG760" i="11"/>
  <c r="BF760" i="11"/>
  <c r="T760" i="11"/>
  <c r="R760" i="11"/>
  <c r="P760" i="11"/>
  <c r="BK760" i="11"/>
  <c r="J760" i="11"/>
  <c r="BE760" i="11" s="1"/>
  <c r="BI752" i="11"/>
  <c r="BH752" i="11"/>
  <c r="BG752" i="11"/>
  <c r="BF752" i="11"/>
  <c r="BE752" i="11"/>
  <c r="T752" i="11"/>
  <c r="R752" i="11"/>
  <c r="P752" i="11"/>
  <c r="BK752" i="11"/>
  <c r="J752" i="11"/>
  <c r="BI744" i="11"/>
  <c r="BH744" i="11"/>
  <c r="BG744" i="11"/>
  <c r="BF744" i="11"/>
  <c r="T744" i="11"/>
  <c r="R744" i="11"/>
  <c r="P744" i="11"/>
  <c r="BK744" i="11"/>
  <c r="J744" i="11"/>
  <c r="BE744" i="11" s="1"/>
  <c r="BI736" i="11"/>
  <c r="BH736" i="11"/>
  <c r="BG736" i="11"/>
  <c r="BF736" i="11"/>
  <c r="T736" i="11"/>
  <c r="T735" i="11" s="1"/>
  <c r="R736" i="11"/>
  <c r="P736" i="11"/>
  <c r="BK736" i="11"/>
  <c r="J736" i="11"/>
  <c r="BE736" i="11" s="1"/>
  <c r="BI733" i="11"/>
  <c r="BH733" i="11"/>
  <c r="BG733" i="11"/>
  <c r="BF733" i="11"/>
  <c r="BE733" i="11"/>
  <c r="T733" i="11"/>
  <c r="R733" i="11"/>
  <c r="P733" i="11"/>
  <c r="BK733" i="11"/>
  <c r="J733" i="11"/>
  <c r="BI731" i="11"/>
  <c r="BH731" i="11"/>
  <c r="BG731" i="11"/>
  <c r="BF731" i="11"/>
  <c r="T731" i="11"/>
  <c r="R731" i="11"/>
  <c r="P731" i="11"/>
  <c r="BK731" i="11"/>
  <c r="J731" i="11"/>
  <c r="BE731" i="11" s="1"/>
  <c r="BI729" i="11"/>
  <c r="BH729" i="11"/>
  <c r="BG729" i="11"/>
  <c r="BF729" i="11"/>
  <c r="BE729" i="11"/>
  <c r="T729" i="11"/>
  <c r="R729" i="11"/>
  <c r="P729" i="11"/>
  <c r="BK729" i="11"/>
  <c r="J729" i="11"/>
  <c r="BI726" i="11"/>
  <c r="BH726" i="11"/>
  <c r="BG726" i="11"/>
  <c r="BF726" i="11"/>
  <c r="T726" i="11"/>
  <c r="R726" i="11"/>
  <c r="P726" i="11"/>
  <c r="BK726" i="11"/>
  <c r="J726" i="11"/>
  <c r="BE726" i="11" s="1"/>
  <c r="BI723" i="11"/>
  <c r="BH723" i="11"/>
  <c r="BG723" i="11"/>
  <c r="BF723" i="11"/>
  <c r="BE723" i="11"/>
  <c r="T723" i="11"/>
  <c r="R723" i="11"/>
  <c r="P723" i="11"/>
  <c r="BK723" i="11"/>
  <c r="J723" i="11"/>
  <c r="BI721" i="11"/>
  <c r="BH721" i="11"/>
  <c r="BG721" i="11"/>
  <c r="BF721" i="11"/>
  <c r="T721" i="11"/>
  <c r="R721" i="11"/>
  <c r="P721" i="11"/>
  <c r="BK721" i="11"/>
  <c r="J721" i="11"/>
  <c r="BE721" i="11" s="1"/>
  <c r="BI719" i="11"/>
  <c r="BH719" i="11"/>
  <c r="BG719" i="11"/>
  <c r="BF719" i="11"/>
  <c r="BE719" i="11"/>
  <c r="T719" i="11"/>
  <c r="R719" i="11"/>
  <c r="P719" i="11"/>
  <c r="BK719" i="11"/>
  <c r="J719" i="11"/>
  <c r="BI717" i="11"/>
  <c r="BH717" i="11"/>
  <c r="BG717" i="11"/>
  <c r="BF717" i="11"/>
  <c r="T717" i="11"/>
  <c r="T716" i="11" s="1"/>
  <c r="R717" i="11"/>
  <c r="R716" i="11" s="1"/>
  <c r="P717" i="11"/>
  <c r="BK717" i="11"/>
  <c r="J717" i="11"/>
  <c r="BE717" i="11" s="1"/>
  <c r="BI714" i="11"/>
  <c r="BH714" i="11"/>
  <c r="BG714" i="11"/>
  <c r="BF714" i="11"/>
  <c r="BE714" i="11"/>
  <c r="T714" i="11"/>
  <c r="R714" i="11"/>
  <c r="P714" i="11"/>
  <c r="BK714" i="11"/>
  <c r="J714" i="11"/>
  <c r="BI712" i="11"/>
  <c r="BH712" i="11"/>
  <c r="BG712" i="11"/>
  <c r="BF712" i="11"/>
  <c r="BE712" i="11"/>
  <c r="T712" i="11"/>
  <c r="R712" i="11"/>
  <c r="P712" i="11"/>
  <c r="BK712" i="11"/>
  <c r="J712" i="11"/>
  <c r="BI708" i="11"/>
  <c r="BH708" i="11"/>
  <c r="BG708" i="11"/>
  <c r="BF708" i="11"/>
  <c r="BE708" i="11"/>
  <c r="T708" i="11"/>
  <c r="R708" i="11"/>
  <c r="P708" i="11"/>
  <c r="BK708" i="11"/>
  <c r="J708" i="11"/>
  <c r="BI704" i="11"/>
  <c r="BH704" i="11"/>
  <c r="BG704" i="11"/>
  <c r="BF704" i="11"/>
  <c r="BE704" i="11"/>
  <c r="T704" i="11"/>
  <c r="R704" i="11"/>
  <c r="P704" i="11"/>
  <c r="BK704" i="11"/>
  <c r="J704" i="11"/>
  <c r="BI703" i="11"/>
  <c r="BH703" i="11"/>
  <c r="BG703" i="11"/>
  <c r="BF703" i="11"/>
  <c r="BE703" i="11"/>
  <c r="T703" i="11"/>
  <c r="R703" i="11"/>
  <c r="P703" i="11"/>
  <c r="BK703" i="11"/>
  <c r="J703" i="11"/>
  <c r="BI701" i="11"/>
  <c r="BH701" i="11"/>
  <c r="BG701" i="11"/>
  <c r="BF701" i="11"/>
  <c r="BE701" i="11"/>
  <c r="T701" i="11"/>
  <c r="R701" i="11"/>
  <c r="P701" i="11"/>
  <c r="BK701" i="11"/>
  <c r="J701" i="11"/>
  <c r="BI698" i="11"/>
  <c r="BH698" i="11"/>
  <c r="BG698" i="11"/>
  <c r="BF698" i="11"/>
  <c r="BE698" i="11"/>
  <c r="T698" i="11"/>
  <c r="R698" i="11"/>
  <c r="P698" i="11"/>
  <c r="BK698" i="11"/>
  <c r="J698" i="11"/>
  <c r="BI695" i="11"/>
  <c r="BH695" i="11"/>
  <c r="BG695" i="11"/>
  <c r="BF695" i="11"/>
  <c r="BE695" i="11"/>
  <c r="T695" i="11"/>
  <c r="R695" i="11"/>
  <c r="P695" i="11"/>
  <c r="BK695" i="11"/>
  <c r="J695" i="11"/>
  <c r="BI692" i="11"/>
  <c r="BH692" i="11"/>
  <c r="BG692" i="11"/>
  <c r="BF692" i="11"/>
  <c r="BE692" i="11"/>
  <c r="T692" i="11"/>
  <c r="R692" i="11"/>
  <c r="P692" i="11"/>
  <c r="BK692" i="11"/>
  <c r="J692" i="11"/>
  <c r="BI689" i="11"/>
  <c r="BH689" i="11"/>
  <c r="BG689" i="11"/>
  <c r="BF689" i="11"/>
  <c r="BE689" i="11"/>
  <c r="T689" i="11"/>
  <c r="R689" i="11"/>
  <c r="P689" i="11"/>
  <c r="BK689" i="11"/>
  <c r="J689" i="11"/>
  <c r="BI686" i="11"/>
  <c r="BH686" i="11"/>
  <c r="BG686" i="11"/>
  <c r="BF686" i="11"/>
  <c r="BE686" i="11"/>
  <c r="T686" i="11"/>
  <c r="R686" i="11"/>
  <c r="R685" i="11" s="1"/>
  <c r="P686" i="11"/>
  <c r="P685" i="11" s="1"/>
  <c r="BK686" i="11"/>
  <c r="J686" i="11"/>
  <c r="BI683" i="11"/>
  <c r="BH683" i="11"/>
  <c r="BG683" i="11"/>
  <c r="BF683" i="11"/>
  <c r="BE683" i="11"/>
  <c r="T683" i="11"/>
  <c r="R683" i="11"/>
  <c r="P683" i="11"/>
  <c r="BK683" i="11"/>
  <c r="J683" i="11"/>
  <c r="BI682" i="11"/>
  <c r="BH682" i="11"/>
  <c r="BG682" i="11"/>
  <c r="BF682" i="11"/>
  <c r="T682" i="11"/>
  <c r="R682" i="11"/>
  <c r="P682" i="11"/>
  <c r="BK682" i="11"/>
  <c r="J682" i="11"/>
  <c r="BE682" i="11" s="1"/>
  <c r="BI681" i="11"/>
  <c r="BH681" i="11"/>
  <c r="BG681" i="11"/>
  <c r="BF681" i="11"/>
  <c r="BE681" i="11"/>
  <c r="T681" i="11"/>
  <c r="R681" i="11"/>
  <c r="P681" i="11"/>
  <c r="BK681" i="11"/>
  <c r="J681" i="11"/>
  <c r="BI674" i="11"/>
  <c r="BH674" i="11"/>
  <c r="BG674" i="11"/>
  <c r="BF674" i="11"/>
  <c r="T674" i="11"/>
  <c r="R674" i="11"/>
  <c r="P674" i="11"/>
  <c r="BK674" i="11"/>
  <c r="J674" i="11"/>
  <c r="BE674" i="11" s="1"/>
  <c r="BI673" i="11"/>
  <c r="BH673" i="11"/>
  <c r="BG673" i="11"/>
  <c r="BF673" i="11"/>
  <c r="BE673" i="11"/>
  <c r="T673" i="11"/>
  <c r="R673" i="11"/>
  <c r="P673" i="11"/>
  <c r="BK673" i="11"/>
  <c r="J673" i="11"/>
  <c r="BI672" i="11"/>
  <c r="BH672" i="11"/>
  <c r="BG672" i="11"/>
  <c r="BF672" i="11"/>
  <c r="T672" i="11"/>
  <c r="R672" i="11"/>
  <c r="P672" i="11"/>
  <c r="BK672" i="11"/>
  <c r="J672" i="11"/>
  <c r="BE672" i="11" s="1"/>
  <c r="BI671" i="11"/>
  <c r="BH671" i="11"/>
  <c r="BG671" i="11"/>
  <c r="BF671" i="11"/>
  <c r="BE671" i="11"/>
  <c r="T671" i="11"/>
  <c r="R671" i="11"/>
  <c r="P671" i="11"/>
  <c r="BK671" i="11"/>
  <c r="J671" i="11"/>
  <c r="BI662" i="11"/>
  <c r="BH662" i="11"/>
  <c r="BG662" i="11"/>
  <c r="BF662" i="11"/>
  <c r="T662" i="11"/>
  <c r="T661" i="11" s="1"/>
  <c r="R662" i="11"/>
  <c r="R661" i="11" s="1"/>
  <c r="P662" i="11"/>
  <c r="BK662" i="11"/>
  <c r="J662" i="11"/>
  <c r="BE662" i="11" s="1"/>
  <c r="BI659" i="11"/>
  <c r="BH659" i="11"/>
  <c r="BG659" i="11"/>
  <c r="BF659" i="11"/>
  <c r="BE659" i="11"/>
  <c r="T659" i="11"/>
  <c r="R659" i="11"/>
  <c r="P659" i="11"/>
  <c r="BK659" i="11"/>
  <c r="J659" i="11"/>
  <c r="BI658" i="11"/>
  <c r="BH658" i="11"/>
  <c r="BG658" i="11"/>
  <c r="BF658" i="11"/>
  <c r="BE658" i="11"/>
  <c r="T658" i="11"/>
  <c r="R658" i="11"/>
  <c r="P658" i="11"/>
  <c r="BK658" i="11"/>
  <c r="J658" i="11"/>
  <c r="BI651" i="11"/>
  <c r="BH651" i="11"/>
  <c r="BG651" i="11"/>
  <c r="BF651" i="11"/>
  <c r="BE651" i="11"/>
  <c r="T651" i="11"/>
  <c r="R651" i="11"/>
  <c r="P651" i="11"/>
  <c r="BK651" i="11"/>
  <c r="J651" i="11"/>
  <c r="BI650" i="11"/>
  <c r="BH650" i="11"/>
  <c r="BG650" i="11"/>
  <c r="BF650" i="11"/>
  <c r="BE650" i="11"/>
  <c r="T650" i="11"/>
  <c r="R650" i="11"/>
  <c r="P650" i="11"/>
  <c r="BK650" i="11"/>
  <c r="J650" i="11"/>
  <c r="BI646" i="11"/>
  <c r="BH646" i="11"/>
  <c r="BG646" i="11"/>
  <c r="BF646" i="11"/>
  <c r="BE646" i="11"/>
  <c r="T646" i="11"/>
  <c r="R646" i="11"/>
  <c r="P646" i="11"/>
  <c r="BK646" i="11"/>
  <c r="J646" i="11"/>
  <c r="BI645" i="11"/>
  <c r="BH645" i="11"/>
  <c r="BG645" i="11"/>
  <c r="BF645" i="11"/>
  <c r="BE645" i="11"/>
  <c r="T645" i="11"/>
  <c r="R645" i="11"/>
  <c r="P645" i="11"/>
  <c r="BK645" i="11"/>
  <c r="J645" i="11"/>
  <c r="BI644" i="11"/>
  <c r="BH644" i="11"/>
  <c r="BG644" i="11"/>
  <c r="BF644" i="11"/>
  <c r="BE644" i="11"/>
  <c r="T644" i="11"/>
  <c r="R644" i="11"/>
  <c r="P644" i="11"/>
  <c r="BK644" i="11"/>
  <c r="J644" i="11"/>
  <c r="BI637" i="11"/>
  <c r="BH637" i="11"/>
  <c r="BG637" i="11"/>
  <c r="BF637" i="11"/>
  <c r="BE637" i="11"/>
  <c r="T637" i="11"/>
  <c r="R637" i="11"/>
  <c r="P637" i="11"/>
  <c r="BK637" i="11"/>
  <c r="J637" i="11"/>
  <c r="BI634" i="11"/>
  <c r="BH634" i="11"/>
  <c r="BG634" i="11"/>
  <c r="BF634" i="11"/>
  <c r="BE634" i="11"/>
  <c r="T634" i="11"/>
  <c r="R634" i="11"/>
  <c r="R633" i="11" s="1"/>
  <c r="P634" i="11"/>
  <c r="P633" i="11" s="1"/>
  <c r="BK634" i="11"/>
  <c r="J634" i="11"/>
  <c r="BI631" i="11"/>
  <c r="BH631" i="11"/>
  <c r="BG631" i="11"/>
  <c r="BF631" i="11"/>
  <c r="BE631" i="11"/>
  <c r="T631" i="11"/>
  <c r="R631" i="11"/>
  <c r="P631" i="11"/>
  <c r="BK631" i="11"/>
  <c r="J631" i="11"/>
  <c r="BI625" i="11"/>
  <c r="BH625" i="11"/>
  <c r="BG625" i="11"/>
  <c r="BF625" i="11"/>
  <c r="T625" i="11"/>
  <c r="R625" i="11"/>
  <c r="P625" i="11"/>
  <c r="BK625" i="11"/>
  <c r="J625" i="11"/>
  <c r="BE625" i="11" s="1"/>
  <c r="BI615" i="11"/>
  <c r="BH615" i="11"/>
  <c r="BG615" i="11"/>
  <c r="BF615" i="11"/>
  <c r="BE615" i="11"/>
  <c r="T615" i="11"/>
  <c r="R615" i="11"/>
  <c r="P615" i="11"/>
  <c r="BK615" i="11"/>
  <c r="J615" i="11"/>
  <c r="BI614" i="11"/>
  <c r="BH614" i="11"/>
  <c r="BG614" i="11"/>
  <c r="BF614" i="11"/>
  <c r="T614" i="11"/>
  <c r="R614" i="11"/>
  <c r="P614" i="11"/>
  <c r="BK614" i="11"/>
  <c r="J614" i="11"/>
  <c r="BE614" i="11" s="1"/>
  <c r="BI608" i="11"/>
  <c r="BH608" i="11"/>
  <c r="BG608" i="11"/>
  <c r="BF608" i="11"/>
  <c r="BE608" i="11"/>
  <c r="T608" i="11"/>
  <c r="R608" i="11"/>
  <c r="P608" i="11"/>
  <c r="BK608" i="11"/>
  <c r="J608" i="11"/>
  <c r="BI604" i="11"/>
  <c r="BH604" i="11"/>
  <c r="BG604" i="11"/>
  <c r="BF604" i="11"/>
  <c r="T604" i="11"/>
  <c r="R604" i="11"/>
  <c r="P604" i="11"/>
  <c r="BK604" i="11"/>
  <c r="J604" i="11"/>
  <c r="BE604" i="11" s="1"/>
  <c r="BI598" i="11"/>
  <c r="BH598" i="11"/>
  <c r="BG598" i="11"/>
  <c r="BF598" i="11"/>
  <c r="BE598" i="11"/>
  <c r="T598" i="11"/>
  <c r="R598" i="11"/>
  <c r="P598" i="11"/>
  <c r="BK598" i="11"/>
  <c r="J598" i="11"/>
  <c r="BI595" i="11"/>
  <c r="BH595" i="11"/>
  <c r="BG595" i="11"/>
  <c r="BF595" i="11"/>
  <c r="T595" i="11"/>
  <c r="R595" i="11"/>
  <c r="P595" i="11"/>
  <c r="BK595" i="11"/>
  <c r="J595" i="11"/>
  <c r="BE595" i="11" s="1"/>
  <c r="BI586" i="11"/>
  <c r="BH586" i="11"/>
  <c r="BG586" i="11"/>
  <c r="BF586" i="11"/>
  <c r="BE586" i="11"/>
  <c r="T586" i="11"/>
  <c r="R586" i="11"/>
  <c r="P586" i="11"/>
  <c r="BK586" i="11"/>
  <c r="J586" i="11"/>
  <c r="BI582" i="11"/>
  <c r="BH582" i="11"/>
  <c r="BG582" i="11"/>
  <c r="BF582" i="11"/>
  <c r="T582" i="11"/>
  <c r="R582" i="11"/>
  <c r="P582" i="11"/>
  <c r="BK582" i="11"/>
  <c r="J582" i="11"/>
  <c r="BE582" i="11" s="1"/>
  <c r="BI579" i="11"/>
  <c r="BH579" i="11"/>
  <c r="BG579" i="11"/>
  <c r="BF579" i="11"/>
  <c r="BE579" i="11"/>
  <c r="T579" i="11"/>
  <c r="R579" i="11"/>
  <c r="P579" i="11"/>
  <c r="P578" i="11" s="1"/>
  <c r="BK579" i="11"/>
  <c r="BK578" i="11" s="1"/>
  <c r="J578" i="11" s="1"/>
  <c r="J74" i="11" s="1"/>
  <c r="J579" i="11"/>
  <c r="BI576" i="11"/>
  <c r="BH576" i="11"/>
  <c r="BG576" i="11"/>
  <c r="BF576" i="11"/>
  <c r="T576" i="11"/>
  <c r="R576" i="11"/>
  <c r="P576" i="11"/>
  <c r="BK576" i="11"/>
  <c r="J576" i="11"/>
  <c r="BE576" i="11" s="1"/>
  <c r="BI570" i="11"/>
  <c r="BH570" i="11"/>
  <c r="BG570" i="11"/>
  <c r="BF570" i="11"/>
  <c r="BE570" i="11"/>
  <c r="T570" i="11"/>
  <c r="R570" i="11"/>
  <c r="P570" i="11"/>
  <c r="BK570" i="11"/>
  <c r="J570" i="11"/>
  <c r="BI563" i="11"/>
  <c r="BH563" i="11"/>
  <c r="BG563" i="11"/>
  <c r="BF563" i="11"/>
  <c r="T563" i="11"/>
  <c r="T562" i="11" s="1"/>
  <c r="R563" i="11"/>
  <c r="P563" i="11"/>
  <c r="BK563" i="11"/>
  <c r="BK562" i="11" s="1"/>
  <c r="J562" i="11" s="1"/>
  <c r="J73" i="11" s="1"/>
  <c r="J563" i="11"/>
  <c r="BE563" i="11" s="1"/>
  <c r="BI560" i="11"/>
  <c r="BH560" i="11"/>
  <c r="BG560" i="11"/>
  <c r="BF560" i="11"/>
  <c r="T560" i="11"/>
  <c r="R560" i="11"/>
  <c r="P560" i="11"/>
  <c r="BK560" i="11"/>
  <c r="J560" i="11"/>
  <c r="BE560" i="11" s="1"/>
  <c r="BI558" i="11"/>
  <c r="BH558" i="11"/>
  <c r="BG558" i="11"/>
  <c r="BF558" i="11"/>
  <c r="BE558" i="11"/>
  <c r="T558" i="11"/>
  <c r="R558" i="11"/>
  <c r="P558" i="11"/>
  <c r="BK558" i="11"/>
  <c r="J558" i="11"/>
  <c r="BI554" i="11"/>
  <c r="BH554" i="11"/>
  <c r="BG554" i="11"/>
  <c r="BF554" i="11"/>
  <c r="T554" i="11"/>
  <c r="T553" i="11" s="1"/>
  <c r="R554" i="11"/>
  <c r="R553" i="11" s="1"/>
  <c r="P554" i="11"/>
  <c r="BK554" i="11"/>
  <c r="J554" i="11"/>
  <c r="BE554" i="11" s="1"/>
  <c r="BI550" i="11"/>
  <c r="BH550" i="11"/>
  <c r="BG550" i="11"/>
  <c r="BF550" i="11"/>
  <c r="T550" i="11"/>
  <c r="T549" i="11" s="1"/>
  <c r="R550" i="11"/>
  <c r="R549" i="11" s="1"/>
  <c r="P550" i="11"/>
  <c r="P549" i="11" s="1"/>
  <c r="BK550" i="11"/>
  <c r="BK549" i="11" s="1"/>
  <c r="J549" i="11" s="1"/>
  <c r="J550" i="11"/>
  <c r="BE550" i="11" s="1"/>
  <c r="J70" i="11"/>
  <c r="BI546" i="11"/>
  <c r="BH546" i="11"/>
  <c r="BG546" i="11"/>
  <c r="BF546" i="11"/>
  <c r="BE546" i="11"/>
  <c r="T546" i="11"/>
  <c r="R546" i="11"/>
  <c r="P546" i="11"/>
  <c r="BK546" i="11"/>
  <c r="J546" i="11"/>
  <c r="BI544" i="11"/>
  <c r="BH544" i="11"/>
  <c r="BG544" i="11"/>
  <c r="BF544" i="11"/>
  <c r="T544" i="11"/>
  <c r="R544" i="11"/>
  <c r="P544" i="11"/>
  <c r="BK544" i="11"/>
  <c r="J544" i="11"/>
  <c r="BE544" i="11" s="1"/>
  <c r="BI542" i="11"/>
  <c r="BH542" i="11"/>
  <c r="BG542" i="11"/>
  <c r="BF542" i="11"/>
  <c r="BE542" i="11"/>
  <c r="T542" i="11"/>
  <c r="R542" i="11"/>
  <c r="P542" i="11"/>
  <c r="BK542" i="11"/>
  <c r="J542" i="11"/>
  <c r="BI540" i="11"/>
  <c r="BH540" i="11"/>
  <c r="BG540" i="11"/>
  <c r="BF540" i="11"/>
  <c r="T540" i="11"/>
  <c r="R540" i="11"/>
  <c r="P540" i="11"/>
  <c r="BK540" i="11"/>
  <c r="J540" i="11"/>
  <c r="BE540" i="11" s="1"/>
  <c r="BI538" i="11"/>
  <c r="BH538" i="11"/>
  <c r="BG538" i="11"/>
  <c r="BF538" i="11"/>
  <c r="BE538" i="11"/>
  <c r="T538" i="11"/>
  <c r="R538" i="11"/>
  <c r="P538" i="11"/>
  <c r="BK538" i="11"/>
  <c r="J538" i="11"/>
  <c r="BI535" i="11"/>
  <c r="BH535" i="11"/>
  <c r="BG535" i="11"/>
  <c r="BF535" i="11"/>
  <c r="T535" i="11"/>
  <c r="R535" i="11"/>
  <c r="P535" i="11"/>
  <c r="BK535" i="11"/>
  <c r="J535" i="11"/>
  <c r="BE535" i="11" s="1"/>
  <c r="BI533" i="11"/>
  <c r="BH533" i="11"/>
  <c r="BG533" i="11"/>
  <c r="BF533" i="11"/>
  <c r="BE533" i="11"/>
  <c r="T533" i="11"/>
  <c r="R533" i="11"/>
  <c r="P533" i="11"/>
  <c r="BK533" i="11"/>
  <c r="J533" i="11"/>
  <c r="BI531" i="11"/>
  <c r="BH531" i="11"/>
  <c r="BG531" i="11"/>
  <c r="BF531" i="11"/>
  <c r="T531" i="11"/>
  <c r="T530" i="11" s="1"/>
  <c r="R531" i="11"/>
  <c r="P531" i="11"/>
  <c r="BK531" i="11"/>
  <c r="BK530" i="11" s="1"/>
  <c r="J530" i="11" s="1"/>
  <c r="J69" i="11" s="1"/>
  <c r="J531" i="11"/>
  <c r="BE531" i="11" s="1"/>
  <c r="BI522" i="11"/>
  <c r="BH522" i="11"/>
  <c r="BG522" i="11"/>
  <c r="BF522" i="11"/>
  <c r="T522" i="11"/>
  <c r="R522" i="11"/>
  <c r="P522" i="11"/>
  <c r="BK522" i="11"/>
  <c r="J522" i="11"/>
  <c r="BE522" i="11" s="1"/>
  <c r="BI513" i="11"/>
  <c r="BH513" i="11"/>
  <c r="BG513" i="11"/>
  <c r="BF513" i="11"/>
  <c r="BE513" i="11"/>
  <c r="T513" i="11"/>
  <c r="R513" i="11"/>
  <c r="P513" i="11"/>
  <c r="BK513" i="11"/>
  <c r="J513" i="11"/>
  <c r="BI504" i="11"/>
  <c r="BH504" i="11"/>
  <c r="BG504" i="11"/>
  <c r="BF504" i="11"/>
  <c r="T504" i="11"/>
  <c r="R504" i="11"/>
  <c r="P504" i="11"/>
  <c r="BK504" i="11"/>
  <c r="J504" i="11"/>
  <c r="BE504" i="11" s="1"/>
  <c r="BI495" i="11"/>
  <c r="BH495" i="11"/>
  <c r="BG495" i="11"/>
  <c r="BF495" i="11"/>
  <c r="BE495" i="11"/>
  <c r="T495" i="11"/>
  <c r="R495" i="11"/>
  <c r="P495" i="11"/>
  <c r="BK495" i="11"/>
  <c r="J495" i="11"/>
  <c r="BI486" i="11"/>
  <c r="BH486" i="11"/>
  <c r="BG486" i="11"/>
  <c r="BF486" i="11"/>
  <c r="T486" i="11"/>
  <c r="R486" i="11"/>
  <c r="P486" i="11"/>
  <c r="BK486" i="11"/>
  <c r="J486" i="11"/>
  <c r="BE486" i="11" s="1"/>
  <c r="BI476" i="11"/>
  <c r="BH476" i="11"/>
  <c r="BG476" i="11"/>
  <c r="BF476" i="11"/>
  <c r="BE476" i="11"/>
  <c r="T476" i="11"/>
  <c r="R476" i="11"/>
  <c r="P476" i="11"/>
  <c r="BK476" i="11"/>
  <c r="J476" i="11"/>
  <c r="BI473" i="11"/>
  <c r="BH473" i="11"/>
  <c r="BG473" i="11"/>
  <c r="BF473" i="11"/>
  <c r="T473" i="11"/>
  <c r="R473" i="11"/>
  <c r="P473" i="11"/>
  <c r="BK473" i="11"/>
  <c r="J473" i="11"/>
  <c r="BE473" i="11" s="1"/>
  <c r="BI468" i="11"/>
  <c r="BH468" i="11"/>
  <c r="BG468" i="11"/>
  <c r="BF468" i="11"/>
  <c r="BE468" i="11"/>
  <c r="T468" i="11"/>
  <c r="R468" i="11"/>
  <c r="P468" i="11"/>
  <c r="BK468" i="11"/>
  <c r="J468" i="11"/>
  <c r="BI465" i="11"/>
  <c r="BH465" i="11"/>
  <c r="BG465" i="11"/>
  <c r="BF465" i="11"/>
  <c r="T465" i="11"/>
  <c r="R465" i="11"/>
  <c r="P465" i="11"/>
  <c r="BK465" i="11"/>
  <c r="J465" i="11"/>
  <c r="BE465" i="11" s="1"/>
  <c r="BI461" i="11"/>
  <c r="BH461" i="11"/>
  <c r="BG461" i="11"/>
  <c r="BF461" i="11"/>
  <c r="BE461" i="11"/>
  <c r="T461" i="11"/>
  <c r="R461" i="11"/>
  <c r="P461" i="11"/>
  <c r="BK461" i="11"/>
  <c r="J461" i="11"/>
  <c r="BI458" i="11"/>
  <c r="BH458" i="11"/>
  <c r="BG458" i="11"/>
  <c r="BF458" i="11"/>
  <c r="T458" i="11"/>
  <c r="R458" i="11"/>
  <c r="P458" i="11"/>
  <c r="BK458" i="11"/>
  <c r="J458" i="11"/>
  <c r="BE458" i="11" s="1"/>
  <c r="BI454" i="11"/>
  <c r="BH454" i="11"/>
  <c r="BG454" i="11"/>
  <c r="BF454" i="11"/>
  <c r="BE454" i="11"/>
  <c r="T454" i="11"/>
  <c r="R454" i="11"/>
  <c r="P454" i="11"/>
  <c r="BK454" i="11"/>
  <c r="J454" i="11"/>
  <c r="BI450" i="11"/>
  <c r="BH450" i="11"/>
  <c r="BG450" i="11"/>
  <c r="BF450" i="11"/>
  <c r="T450" i="11"/>
  <c r="R450" i="11"/>
  <c r="P450" i="11"/>
  <c r="BK450" i="11"/>
  <c r="J450" i="11"/>
  <c r="BE450" i="11" s="1"/>
  <c r="BI447" i="11"/>
  <c r="BH447" i="11"/>
  <c r="BG447" i="11"/>
  <c r="BF447" i="11"/>
  <c r="BE447" i="11"/>
  <c r="T447" i="11"/>
  <c r="R447" i="11"/>
  <c r="P447" i="11"/>
  <c r="BK447" i="11"/>
  <c r="J447" i="11"/>
  <c r="BI439" i="11"/>
  <c r="BH439" i="11"/>
  <c r="BG439" i="11"/>
  <c r="BF439" i="11"/>
  <c r="T439" i="11"/>
  <c r="R439" i="11"/>
  <c r="P439" i="11"/>
  <c r="BK439" i="11"/>
  <c r="J439" i="11"/>
  <c r="BE439" i="11" s="1"/>
  <c r="BI430" i="11"/>
  <c r="BH430" i="11"/>
  <c r="BG430" i="11"/>
  <c r="BF430" i="11"/>
  <c r="BE430" i="11"/>
  <c r="T430" i="11"/>
  <c r="R430" i="11"/>
  <c r="P430" i="11"/>
  <c r="BK430" i="11"/>
  <c r="J430" i="11"/>
  <c r="BI426" i="11"/>
  <c r="BH426" i="11"/>
  <c r="BG426" i="11"/>
  <c r="BF426" i="11"/>
  <c r="T426" i="11"/>
  <c r="R426" i="11"/>
  <c r="P426" i="11"/>
  <c r="BK426" i="11"/>
  <c r="J426" i="11"/>
  <c r="BE426" i="11" s="1"/>
  <c r="BI422" i="11"/>
  <c r="BH422" i="11"/>
  <c r="BG422" i="11"/>
  <c r="BF422" i="11"/>
  <c r="BE422" i="11"/>
  <c r="T422" i="11"/>
  <c r="R422" i="11"/>
  <c r="P422" i="11"/>
  <c r="BK422" i="11"/>
  <c r="J422" i="11"/>
  <c r="BI416" i="11"/>
  <c r="BH416" i="11"/>
  <c r="BG416" i="11"/>
  <c r="BF416" i="11"/>
  <c r="T416" i="11"/>
  <c r="R416" i="11"/>
  <c r="P416" i="11"/>
  <c r="BK416" i="11"/>
  <c r="J416" i="11"/>
  <c r="BE416" i="11" s="1"/>
  <c r="BI409" i="11"/>
  <c r="BH409" i="11"/>
  <c r="BG409" i="11"/>
  <c r="BF409" i="11"/>
  <c r="BE409" i="11"/>
  <c r="T409" i="11"/>
  <c r="R409" i="11"/>
  <c r="P409" i="11"/>
  <c r="BK409" i="11"/>
  <c r="J409" i="11"/>
  <c r="BI407" i="11"/>
  <c r="BH407" i="11"/>
  <c r="BG407" i="11"/>
  <c r="BF407" i="11"/>
  <c r="T407" i="11"/>
  <c r="R407" i="11"/>
  <c r="P407" i="11"/>
  <c r="BK407" i="11"/>
  <c r="J407" i="11"/>
  <c r="BE407" i="11" s="1"/>
  <c r="BI404" i="11"/>
  <c r="BH404" i="11"/>
  <c r="BG404" i="11"/>
  <c r="BF404" i="11"/>
  <c r="BE404" i="11"/>
  <c r="T404" i="11"/>
  <c r="R404" i="11"/>
  <c r="P404" i="11"/>
  <c r="BK404" i="11"/>
  <c r="J404" i="11"/>
  <c r="BI399" i="11"/>
  <c r="BH399" i="11"/>
  <c r="BG399" i="11"/>
  <c r="BF399" i="11"/>
  <c r="T399" i="11"/>
  <c r="T398" i="11" s="1"/>
  <c r="R399" i="11"/>
  <c r="R398" i="11" s="1"/>
  <c r="P399" i="11"/>
  <c r="BK399" i="11"/>
  <c r="J399" i="11"/>
  <c r="BE399" i="11" s="1"/>
  <c r="BI395" i="11"/>
  <c r="BH395" i="11"/>
  <c r="BG395" i="11"/>
  <c r="BF395" i="11"/>
  <c r="BE395" i="11"/>
  <c r="T395" i="11"/>
  <c r="R395" i="11"/>
  <c r="P395" i="11"/>
  <c r="BK395" i="11"/>
  <c r="J395" i="11"/>
  <c r="BI386" i="11"/>
  <c r="BH386" i="11"/>
  <c r="BG386" i="11"/>
  <c r="BF386" i="11"/>
  <c r="T386" i="11"/>
  <c r="R386" i="11"/>
  <c r="P386" i="11"/>
  <c r="BK386" i="11"/>
  <c r="J386" i="11"/>
  <c r="BE386" i="11" s="1"/>
  <c r="BI378" i="11"/>
  <c r="BH378" i="11"/>
  <c r="BG378" i="11"/>
  <c r="BF378" i="11"/>
  <c r="BE378" i="11"/>
  <c r="T378" i="11"/>
  <c r="R378" i="11"/>
  <c r="P378" i="11"/>
  <c r="BK378" i="11"/>
  <c r="J378" i="11"/>
  <c r="BI341" i="11"/>
  <c r="BH341" i="11"/>
  <c r="BG341" i="11"/>
  <c r="BF341" i="11"/>
  <c r="T341" i="11"/>
  <c r="R341" i="11"/>
  <c r="P341" i="11"/>
  <c r="BK341" i="11"/>
  <c r="J341" i="11"/>
  <c r="BE341" i="11" s="1"/>
  <c r="BI334" i="11"/>
  <c r="BH334" i="11"/>
  <c r="BG334" i="11"/>
  <c r="BF334" i="11"/>
  <c r="BE334" i="11"/>
  <c r="T334" i="11"/>
  <c r="R334" i="11"/>
  <c r="P334" i="11"/>
  <c r="BK334" i="11"/>
  <c r="J334" i="11"/>
  <c r="BI328" i="11"/>
  <c r="BH328" i="11"/>
  <c r="BG328" i="11"/>
  <c r="BF328" i="11"/>
  <c r="T328" i="11"/>
  <c r="R328" i="11"/>
  <c r="P328" i="11"/>
  <c r="BK328" i="11"/>
  <c r="J328" i="11"/>
  <c r="BE328" i="11" s="1"/>
  <c r="BI326" i="11"/>
  <c r="BH326" i="11"/>
  <c r="BG326" i="11"/>
  <c r="BF326" i="11"/>
  <c r="BE326" i="11"/>
  <c r="T326" i="11"/>
  <c r="R326" i="11"/>
  <c r="P326" i="11"/>
  <c r="BK326" i="11"/>
  <c r="J326" i="11"/>
  <c r="BI320" i="11"/>
  <c r="BH320" i="11"/>
  <c r="BG320" i="11"/>
  <c r="BF320" i="11"/>
  <c r="T320" i="11"/>
  <c r="R320" i="11"/>
  <c r="P320" i="11"/>
  <c r="BK320" i="11"/>
  <c r="J320" i="11"/>
  <c r="BE320" i="11" s="1"/>
  <c r="BI312" i="11"/>
  <c r="BH312" i="11"/>
  <c r="BG312" i="11"/>
  <c r="BF312" i="11"/>
  <c r="BE312" i="11"/>
  <c r="T312" i="11"/>
  <c r="R312" i="11"/>
  <c r="P312" i="11"/>
  <c r="BK312" i="11"/>
  <c r="J312" i="11"/>
  <c r="BI304" i="11"/>
  <c r="BH304" i="11"/>
  <c r="BG304" i="11"/>
  <c r="BF304" i="11"/>
  <c r="T304" i="11"/>
  <c r="R304" i="11"/>
  <c r="P304" i="11"/>
  <c r="BK304" i="11"/>
  <c r="J304" i="11"/>
  <c r="BE304" i="11" s="1"/>
  <c r="BI302" i="11"/>
  <c r="BH302" i="11"/>
  <c r="BG302" i="11"/>
  <c r="BF302" i="11"/>
  <c r="BE302" i="11"/>
  <c r="T302" i="11"/>
  <c r="R302" i="11"/>
  <c r="P302" i="11"/>
  <c r="BK302" i="11"/>
  <c r="J302" i="11"/>
  <c r="BI299" i="11"/>
  <c r="BH299" i="11"/>
  <c r="BG299" i="11"/>
  <c r="BF299" i="11"/>
  <c r="T299" i="11"/>
  <c r="R299" i="11"/>
  <c r="P299" i="11"/>
  <c r="BK299" i="11"/>
  <c r="J299" i="11"/>
  <c r="BE299" i="11" s="1"/>
  <c r="BI276" i="11"/>
  <c r="BH276" i="11"/>
  <c r="BG276" i="11"/>
  <c r="BF276" i="11"/>
  <c r="BE276" i="11"/>
  <c r="T276" i="11"/>
  <c r="R276" i="11"/>
  <c r="P276" i="11"/>
  <c r="BK276" i="11"/>
  <c r="J276" i="11"/>
  <c r="BI274" i="11"/>
  <c r="BH274" i="11"/>
  <c r="BG274" i="11"/>
  <c r="BF274" i="11"/>
  <c r="T274" i="11"/>
  <c r="R274" i="11"/>
  <c r="P274" i="11"/>
  <c r="BK274" i="11"/>
  <c r="J274" i="11"/>
  <c r="BE274" i="11" s="1"/>
  <c r="BI265" i="11"/>
  <c r="BH265" i="11"/>
  <c r="BG265" i="11"/>
  <c r="BF265" i="11"/>
  <c r="BE265" i="11"/>
  <c r="T265" i="11"/>
  <c r="R265" i="11"/>
  <c r="P265" i="11"/>
  <c r="BK265" i="11"/>
  <c r="J265" i="11"/>
  <c r="BI263" i="11"/>
  <c r="BH263" i="11"/>
  <c r="BG263" i="11"/>
  <c r="BF263" i="11"/>
  <c r="T263" i="11"/>
  <c r="R263" i="11"/>
  <c r="P263" i="11"/>
  <c r="BK263" i="11"/>
  <c r="J263" i="11"/>
  <c r="BE263" i="11" s="1"/>
  <c r="BI260" i="11"/>
  <c r="BH260" i="11"/>
  <c r="BG260" i="11"/>
  <c r="BF260" i="11"/>
  <c r="BE260" i="11"/>
  <c r="T260" i="11"/>
  <c r="R260" i="11"/>
  <c r="P260" i="11"/>
  <c r="BK260" i="11"/>
  <c r="J260" i="11"/>
  <c r="BI257" i="11"/>
  <c r="BH257" i="11"/>
  <c r="BG257" i="11"/>
  <c r="BF257" i="11"/>
  <c r="T257" i="11"/>
  <c r="R257" i="11"/>
  <c r="P257" i="11"/>
  <c r="BK257" i="11"/>
  <c r="J257" i="11"/>
  <c r="BE257" i="11" s="1"/>
  <c r="BI250" i="11"/>
  <c r="BH250" i="11"/>
  <c r="BG250" i="11"/>
  <c r="BF250" i="11"/>
  <c r="BE250" i="11"/>
  <c r="T250" i="11"/>
  <c r="R250" i="11"/>
  <c r="P250" i="11"/>
  <c r="BK250" i="11"/>
  <c r="J250" i="11"/>
  <c r="BI246" i="11"/>
  <c r="BH246" i="11"/>
  <c r="BG246" i="11"/>
  <c r="BF246" i="11"/>
  <c r="T246" i="11"/>
  <c r="R246" i="11"/>
  <c r="P246" i="11"/>
  <c r="BK246" i="11"/>
  <c r="J246" i="11"/>
  <c r="BE246" i="11" s="1"/>
  <c r="BI233" i="11"/>
  <c r="BH233" i="11"/>
  <c r="BG233" i="11"/>
  <c r="BF233" i="11"/>
  <c r="BE233" i="11"/>
  <c r="T233" i="11"/>
  <c r="R233" i="11"/>
  <c r="P233" i="11"/>
  <c r="BK233" i="11"/>
  <c r="J233" i="11"/>
  <c r="BI226" i="11"/>
  <c r="BH226" i="11"/>
  <c r="BG226" i="11"/>
  <c r="BF226" i="11"/>
  <c r="T226" i="11"/>
  <c r="R226" i="11"/>
  <c r="P226" i="11"/>
  <c r="BK226" i="11"/>
  <c r="J226" i="11"/>
  <c r="BE226" i="11" s="1"/>
  <c r="BI225" i="11"/>
  <c r="BH225" i="11"/>
  <c r="BG225" i="11"/>
  <c r="BF225" i="11"/>
  <c r="BE225" i="11"/>
  <c r="T225" i="11"/>
  <c r="R225" i="11"/>
  <c r="P225" i="11"/>
  <c r="BK225" i="11"/>
  <c r="J225" i="11"/>
  <c r="BI222" i="11"/>
  <c r="BH222" i="11"/>
  <c r="BG222" i="11"/>
  <c r="BF222" i="11"/>
  <c r="T222" i="11"/>
  <c r="R222" i="11"/>
  <c r="P222" i="11"/>
  <c r="BK222" i="11"/>
  <c r="J222" i="11"/>
  <c r="BE222" i="11" s="1"/>
  <c r="BI218" i="11"/>
  <c r="BH218" i="11"/>
  <c r="BG218" i="11"/>
  <c r="BF218" i="11"/>
  <c r="BE218" i="11"/>
  <c r="T218" i="11"/>
  <c r="R218" i="11"/>
  <c r="P218" i="11"/>
  <c r="BK218" i="11"/>
  <c r="J218" i="11"/>
  <c r="BI216" i="11"/>
  <c r="BH216" i="11"/>
  <c r="BG216" i="11"/>
  <c r="BF216" i="11"/>
  <c r="T216" i="11"/>
  <c r="R216" i="11"/>
  <c r="P216" i="11"/>
  <c r="BK216" i="11"/>
  <c r="J216" i="11"/>
  <c r="BE216" i="11" s="1"/>
  <c r="BI209" i="11"/>
  <c r="BH209" i="11"/>
  <c r="BG209" i="11"/>
  <c r="BF209" i="11"/>
  <c r="BE209" i="11"/>
  <c r="T209" i="11"/>
  <c r="R209" i="11"/>
  <c r="P209" i="11"/>
  <c r="BK209" i="11"/>
  <c r="J209" i="11"/>
  <c r="BI207" i="11"/>
  <c r="BH207" i="11"/>
  <c r="BG207" i="11"/>
  <c r="BF207" i="11"/>
  <c r="T207" i="11"/>
  <c r="R207" i="11"/>
  <c r="P207" i="11"/>
  <c r="BK207" i="11"/>
  <c r="J207" i="11"/>
  <c r="BE207" i="11" s="1"/>
  <c r="BI201" i="11"/>
  <c r="BH201" i="11"/>
  <c r="BG201" i="11"/>
  <c r="BF201" i="11"/>
  <c r="BE201" i="11"/>
  <c r="T201" i="11"/>
  <c r="R201" i="11"/>
  <c r="P201" i="11"/>
  <c r="BK201" i="11"/>
  <c r="J201" i="11"/>
  <c r="BI198" i="11"/>
  <c r="BH198" i="11"/>
  <c r="BG198" i="11"/>
  <c r="BF198" i="11"/>
  <c r="T198" i="11"/>
  <c r="R198" i="11"/>
  <c r="P198" i="11"/>
  <c r="BK198" i="11"/>
  <c r="J198" i="11"/>
  <c r="BE198" i="11" s="1"/>
  <c r="BI194" i="11"/>
  <c r="BH194" i="11"/>
  <c r="BG194" i="11"/>
  <c r="BF194" i="11"/>
  <c r="BE194" i="11"/>
  <c r="T194" i="11"/>
  <c r="R194" i="11"/>
  <c r="P194" i="11"/>
  <c r="BK194" i="11"/>
  <c r="J194" i="11"/>
  <c r="BI192" i="11"/>
  <c r="BH192" i="11"/>
  <c r="BG192" i="11"/>
  <c r="BF192" i="11"/>
  <c r="T192" i="11"/>
  <c r="R192" i="11"/>
  <c r="P192" i="11"/>
  <c r="BK192" i="11"/>
  <c r="J192" i="11"/>
  <c r="BE192" i="11" s="1"/>
  <c r="BI190" i="11"/>
  <c r="BH190" i="11"/>
  <c r="BG190" i="11"/>
  <c r="BF190" i="11"/>
  <c r="BE190" i="11"/>
  <c r="T190" i="11"/>
  <c r="R190" i="11"/>
  <c r="P190" i="11"/>
  <c r="BK190" i="11"/>
  <c r="J190" i="11"/>
  <c r="BI164" i="11"/>
  <c r="BH164" i="11"/>
  <c r="BG164" i="11"/>
  <c r="BF164" i="11"/>
  <c r="T164" i="11"/>
  <c r="R164" i="11"/>
  <c r="P164" i="11"/>
  <c r="BK164" i="11"/>
  <c r="J164" i="11"/>
  <c r="BE164" i="11" s="1"/>
  <c r="BI162" i="11"/>
  <c r="BH162" i="11"/>
  <c r="BG162" i="11"/>
  <c r="BF162" i="11"/>
  <c r="BE162" i="11"/>
  <c r="T162" i="11"/>
  <c r="R162" i="11"/>
  <c r="P162" i="11"/>
  <c r="BK162" i="11"/>
  <c r="J162" i="11"/>
  <c r="BI158" i="11"/>
  <c r="BH158" i="11"/>
  <c r="BG158" i="11"/>
  <c r="BF158" i="11"/>
  <c r="T158" i="11"/>
  <c r="R158" i="11"/>
  <c r="P158" i="11"/>
  <c r="BK158" i="11"/>
  <c r="J158" i="11"/>
  <c r="BE158" i="11" s="1"/>
  <c r="BI155" i="11"/>
  <c r="BH155" i="11"/>
  <c r="BG155" i="11"/>
  <c r="BF155" i="11"/>
  <c r="BE155" i="11"/>
  <c r="T155" i="11"/>
  <c r="R155" i="11"/>
  <c r="P155" i="11"/>
  <c r="BK155" i="11"/>
  <c r="J155" i="11"/>
  <c r="BI147" i="11"/>
  <c r="BH147" i="11"/>
  <c r="BG147" i="11"/>
  <c r="BF147" i="11"/>
  <c r="T147" i="11"/>
  <c r="R147" i="11"/>
  <c r="P147" i="11"/>
  <c r="BK147" i="11"/>
  <c r="J147" i="11"/>
  <c r="BE147" i="11" s="1"/>
  <c r="BI145" i="11"/>
  <c r="BH145" i="11"/>
  <c r="BG145" i="11"/>
  <c r="BF145" i="11"/>
  <c r="BE145" i="11"/>
  <c r="T145" i="11"/>
  <c r="R145" i="11"/>
  <c r="P145" i="11"/>
  <c r="BK145" i="11"/>
  <c r="J145" i="11"/>
  <c r="BI138" i="11"/>
  <c r="BH138" i="11"/>
  <c r="BG138" i="11"/>
  <c r="BF138" i="11"/>
  <c r="T138" i="11"/>
  <c r="R138" i="11"/>
  <c r="P138" i="11"/>
  <c r="BK138" i="11"/>
  <c r="J138" i="11"/>
  <c r="BE138" i="11" s="1"/>
  <c r="BI136" i="11"/>
  <c r="BH136" i="11"/>
  <c r="BG136" i="11"/>
  <c r="BF136" i="11"/>
  <c r="BE136" i="11"/>
  <c r="T136" i="11"/>
  <c r="R136" i="11"/>
  <c r="P136" i="11"/>
  <c r="BK136" i="11"/>
  <c r="J136" i="11"/>
  <c r="BI133" i="11"/>
  <c r="BH133" i="11"/>
  <c r="BG133" i="11"/>
  <c r="BF133" i="11"/>
  <c r="T133" i="11"/>
  <c r="R133" i="11"/>
  <c r="P133" i="11"/>
  <c r="BK133" i="11"/>
  <c r="J133" i="11"/>
  <c r="BE133" i="11" s="1"/>
  <c r="BI124" i="11"/>
  <c r="BH124" i="11"/>
  <c r="BG124" i="11"/>
  <c r="BF124" i="11"/>
  <c r="BE124" i="11"/>
  <c r="T124" i="11"/>
  <c r="R124" i="11"/>
  <c r="P124" i="11"/>
  <c r="BK124" i="11"/>
  <c r="J124" i="11"/>
  <c r="BI121" i="11"/>
  <c r="BH121" i="11"/>
  <c r="BG121" i="11"/>
  <c r="BF121" i="11"/>
  <c r="T121" i="11"/>
  <c r="R121" i="11"/>
  <c r="P121" i="11"/>
  <c r="BK121" i="11"/>
  <c r="J121" i="11"/>
  <c r="BE121" i="11" s="1"/>
  <c r="BI119" i="11"/>
  <c r="BH119" i="11"/>
  <c r="BG119" i="11"/>
  <c r="BF119" i="11"/>
  <c r="BE119" i="11"/>
  <c r="T119" i="11"/>
  <c r="R119" i="11"/>
  <c r="P119" i="11"/>
  <c r="BK119" i="11"/>
  <c r="J119" i="11"/>
  <c r="BI115" i="11"/>
  <c r="BH115" i="11"/>
  <c r="BG115" i="11"/>
  <c r="BF115" i="11"/>
  <c r="T115" i="11"/>
  <c r="T114" i="11" s="1"/>
  <c r="R115" i="11"/>
  <c r="P115" i="11"/>
  <c r="BK115" i="11"/>
  <c r="BK114" i="11" s="1"/>
  <c r="J114" i="11" s="1"/>
  <c r="J67" i="11" s="1"/>
  <c r="J115" i="11"/>
  <c r="BE115" i="11" s="1"/>
  <c r="BI108" i="11"/>
  <c r="BH108" i="11"/>
  <c r="BG108" i="11"/>
  <c r="F36" i="11" s="1"/>
  <c r="BB65" i="1" s="1"/>
  <c r="BF108" i="11"/>
  <c r="T108" i="11"/>
  <c r="T107" i="11" s="1"/>
  <c r="R108" i="11"/>
  <c r="R107" i="11" s="1"/>
  <c r="P108" i="11"/>
  <c r="P107" i="11" s="1"/>
  <c r="BK108" i="11"/>
  <c r="BK107" i="11" s="1"/>
  <c r="J108" i="11"/>
  <c r="BE108" i="11" s="1"/>
  <c r="J101" i="11"/>
  <c r="F101" i="11"/>
  <c r="F99" i="11"/>
  <c r="E97" i="11"/>
  <c r="E91" i="11"/>
  <c r="F60" i="11"/>
  <c r="J59" i="11"/>
  <c r="F59" i="11"/>
  <c r="F57" i="11"/>
  <c r="E55" i="11"/>
  <c r="E49" i="11"/>
  <c r="J22" i="11"/>
  <c r="E22" i="11"/>
  <c r="F102" i="11" s="1"/>
  <c r="J21" i="11"/>
  <c r="J16" i="11"/>
  <c r="J57" i="11" s="1"/>
  <c r="E7" i="11"/>
  <c r="R102" i="10"/>
  <c r="P102" i="10"/>
  <c r="R99" i="10"/>
  <c r="P99" i="10"/>
  <c r="T97" i="10"/>
  <c r="BK97" i="10"/>
  <c r="J97" i="10" s="1"/>
  <c r="J67" i="10" s="1"/>
  <c r="T95" i="10"/>
  <c r="AY63" i="1"/>
  <c r="AX63" i="1"/>
  <c r="BI103" i="10"/>
  <c r="BH103" i="10"/>
  <c r="BG103" i="10"/>
  <c r="BF103" i="10"/>
  <c r="BE103" i="10"/>
  <c r="T103" i="10"/>
  <c r="T102" i="10" s="1"/>
  <c r="R103" i="10"/>
  <c r="P103" i="10"/>
  <c r="BK103" i="10"/>
  <c r="BK102" i="10" s="1"/>
  <c r="J102" i="10" s="1"/>
  <c r="J69" i="10" s="1"/>
  <c r="J103" i="10"/>
  <c r="BI100" i="10"/>
  <c r="BH100" i="10"/>
  <c r="BG100" i="10"/>
  <c r="BF100" i="10"/>
  <c r="T100" i="10"/>
  <c r="T99" i="10" s="1"/>
  <c r="R100" i="10"/>
  <c r="P100" i="10"/>
  <c r="BK100" i="10"/>
  <c r="BK99" i="10" s="1"/>
  <c r="J99" i="10" s="1"/>
  <c r="J68" i="10" s="1"/>
  <c r="J100" i="10"/>
  <c r="BE100" i="10" s="1"/>
  <c r="BI98" i="10"/>
  <c r="BH98" i="10"/>
  <c r="BG98" i="10"/>
  <c r="BF98" i="10"/>
  <c r="T98" i="10"/>
  <c r="R98" i="10"/>
  <c r="R97" i="10" s="1"/>
  <c r="P98" i="10"/>
  <c r="P97" i="10" s="1"/>
  <c r="BK98" i="10"/>
  <c r="J98" i="10"/>
  <c r="BE98" i="10" s="1"/>
  <c r="BI96" i="10"/>
  <c r="F38" i="10" s="1"/>
  <c r="BD63" i="1" s="1"/>
  <c r="BH96" i="10"/>
  <c r="F37" i="10" s="1"/>
  <c r="BC63" i="1" s="1"/>
  <c r="BG96" i="10"/>
  <c r="F36" i="10" s="1"/>
  <c r="BB63" i="1" s="1"/>
  <c r="BF96" i="10"/>
  <c r="J35" i="10" s="1"/>
  <c r="AW63" i="1" s="1"/>
  <c r="BE96" i="10"/>
  <c r="J34" i="10" s="1"/>
  <c r="AV63" i="1" s="1"/>
  <c r="T96" i="10"/>
  <c r="R96" i="10"/>
  <c r="R95" i="10" s="1"/>
  <c r="P96" i="10"/>
  <c r="P95" i="10" s="1"/>
  <c r="BK96" i="10"/>
  <c r="BK95" i="10" s="1"/>
  <c r="J96" i="10"/>
  <c r="J89" i="10"/>
  <c r="F89" i="10"/>
  <c r="J87" i="10"/>
  <c r="F87" i="10"/>
  <c r="E85" i="10"/>
  <c r="F60" i="10"/>
  <c r="J59" i="10"/>
  <c r="F59" i="10"/>
  <c r="F57" i="10"/>
  <c r="E55" i="10"/>
  <c r="J22" i="10"/>
  <c r="E22" i="10"/>
  <c r="F90" i="10" s="1"/>
  <c r="J21" i="10"/>
  <c r="J16" i="10"/>
  <c r="J57" i="10" s="1"/>
  <c r="E7" i="10"/>
  <c r="E79" i="10" s="1"/>
  <c r="P110" i="9"/>
  <c r="R102" i="9"/>
  <c r="AY62" i="1"/>
  <c r="AX62" i="1"/>
  <c r="BI121" i="9"/>
  <c r="BH121" i="9"/>
  <c r="BG121" i="9"/>
  <c r="BF121" i="9"/>
  <c r="T121" i="9"/>
  <c r="R121" i="9"/>
  <c r="P121" i="9"/>
  <c r="BK121" i="9"/>
  <c r="J121" i="9"/>
  <c r="BE121" i="9" s="1"/>
  <c r="BI120" i="9"/>
  <c r="BH120" i="9"/>
  <c r="BG120" i="9"/>
  <c r="BF120" i="9"/>
  <c r="BE120" i="9"/>
  <c r="T120" i="9"/>
  <c r="R120" i="9"/>
  <c r="P120" i="9"/>
  <c r="BK120" i="9"/>
  <c r="J120" i="9"/>
  <c r="BI119" i="9"/>
  <c r="BH119" i="9"/>
  <c r="BG119" i="9"/>
  <c r="BF119" i="9"/>
  <c r="T119" i="9"/>
  <c r="R119" i="9"/>
  <c r="P119" i="9"/>
  <c r="BK119" i="9"/>
  <c r="J119" i="9"/>
  <c r="BE119" i="9" s="1"/>
  <c r="BI118" i="9"/>
  <c r="BH118" i="9"/>
  <c r="BG118" i="9"/>
  <c r="BF118" i="9"/>
  <c r="BE118" i="9"/>
  <c r="T118" i="9"/>
  <c r="R118" i="9"/>
  <c r="P118" i="9"/>
  <c r="P116" i="9" s="1"/>
  <c r="BK118" i="9"/>
  <c r="J118" i="9"/>
  <c r="BI117" i="9"/>
  <c r="BH117" i="9"/>
  <c r="BG117" i="9"/>
  <c r="BF117" i="9"/>
  <c r="T117" i="9"/>
  <c r="T116" i="9" s="1"/>
  <c r="R117" i="9"/>
  <c r="R116" i="9" s="1"/>
  <c r="P117" i="9"/>
  <c r="BK117" i="9"/>
  <c r="BK116" i="9" s="1"/>
  <c r="J116" i="9" s="1"/>
  <c r="J69" i="9" s="1"/>
  <c r="J117" i="9"/>
  <c r="BE117" i="9" s="1"/>
  <c r="BI115" i="9"/>
  <c r="BH115" i="9"/>
  <c r="BG115" i="9"/>
  <c r="BF115" i="9"/>
  <c r="T115" i="9"/>
  <c r="R115" i="9"/>
  <c r="P115" i="9"/>
  <c r="BK115" i="9"/>
  <c r="J115" i="9"/>
  <c r="BE115" i="9" s="1"/>
  <c r="BI114" i="9"/>
  <c r="BH114" i="9"/>
  <c r="BG114" i="9"/>
  <c r="BF114" i="9"/>
  <c r="BE114" i="9"/>
  <c r="T114" i="9"/>
  <c r="R114" i="9"/>
  <c r="P114" i="9"/>
  <c r="BK114" i="9"/>
  <c r="J114" i="9"/>
  <c r="BI113" i="9"/>
  <c r="BH113" i="9"/>
  <c r="BG113" i="9"/>
  <c r="BF113" i="9"/>
  <c r="T113" i="9"/>
  <c r="R113" i="9"/>
  <c r="P113" i="9"/>
  <c r="BK113" i="9"/>
  <c r="J113" i="9"/>
  <c r="BE113" i="9" s="1"/>
  <c r="BI112" i="9"/>
  <c r="BH112" i="9"/>
  <c r="BG112" i="9"/>
  <c r="BF112" i="9"/>
  <c r="BE112" i="9"/>
  <c r="T112" i="9"/>
  <c r="R112" i="9"/>
  <c r="P112" i="9"/>
  <c r="BK112" i="9"/>
  <c r="J112" i="9"/>
  <c r="BI111" i="9"/>
  <c r="BH111" i="9"/>
  <c r="BG111" i="9"/>
  <c r="BF111" i="9"/>
  <c r="T111" i="9"/>
  <c r="T110" i="9" s="1"/>
  <c r="R111" i="9"/>
  <c r="R110" i="9" s="1"/>
  <c r="P111" i="9"/>
  <c r="BK111" i="9"/>
  <c r="BK110" i="9" s="1"/>
  <c r="J110" i="9" s="1"/>
  <c r="J68" i="9" s="1"/>
  <c r="J111" i="9"/>
  <c r="BE111" i="9" s="1"/>
  <c r="BI109" i="9"/>
  <c r="BH109" i="9"/>
  <c r="BG109" i="9"/>
  <c r="BF109" i="9"/>
  <c r="BE109" i="9"/>
  <c r="T109" i="9"/>
  <c r="R109" i="9"/>
  <c r="P109" i="9"/>
  <c r="BK109" i="9"/>
  <c r="J109" i="9"/>
  <c r="BI108" i="9"/>
  <c r="BH108" i="9"/>
  <c r="BG108" i="9"/>
  <c r="BF108" i="9"/>
  <c r="T108" i="9"/>
  <c r="R108" i="9"/>
  <c r="P108" i="9"/>
  <c r="BK108" i="9"/>
  <c r="J108" i="9"/>
  <c r="BE108" i="9" s="1"/>
  <c r="BI107" i="9"/>
  <c r="BH107" i="9"/>
  <c r="BG107" i="9"/>
  <c r="BF107" i="9"/>
  <c r="BE107" i="9"/>
  <c r="T107" i="9"/>
  <c r="R107" i="9"/>
  <c r="P107" i="9"/>
  <c r="BK107" i="9"/>
  <c r="J107" i="9"/>
  <c r="BI106" i="9"/>
  <c r="BH106" i="9"/>
  <c r="BG106" i="9"/>
  <c r="BF106" i="9"/>
  <c r="T106" i="9"/>
  <c r="R106" i="9"/>
  <c r="P106" i="9"/>
  <c r="BK106" i="9"/>
  <c r="J106" i="9"/>
  <c r="BE106" i="9" s="1"/>
  <c r="BI105" i="9"/>
  <c r="BH105" i="9"/>
  <c r="BG105" i="9"/>
  <c r="BF105" i="9"/>
  <c r="BE105" i="9"/>
  <c r="T105" i="9"/>
  <c r="R105" i="9"/>
  <c r="P105" i="9"/>
  <c r="BK105" i="9"/>
  <c r="J105" i="9"/>
  <c r="BI104" i="9"/>
  <c r="BH104" i="9"/>
  <c r="BG104" i="9"/>
  <c r="BF104" i="9"/>
  <c r="T104" i="9"/>
  <c r="T102" i="9" s="1"/>
  <c r="R104" i="9"/>
  <c r="P104" i="9"/>
  <c r="BK104" i="9"/>
  <c r="J104" i="9"/>
  <c r="BE104" i="9" s="1"/>
  <c r="BI103" i="9"/>
  <c r="BH103" i="9"/>
  <c r="BG103" i="9"/>
  <c r="BF103" i="9"/>
  <c r="F35" i="9" s="1"/>
  <c r="BA62" i="1" s="1"/>
  <c r="BE103" i="9"/>
  <c r="T103" i="9"/>
  <c r="R103" i="9"/>
  <c r="P103" i="9"/>
  <c r="P102" i="9" s="1"/>
  <c r="BK103" i="9"/>
  <c r="BK102" i="9" s="1"/>
  <c r="J102" i="9" s="1"/>
  <c r="J67" i="9" s="1"/>
  <c r="J103" i="9"/>
  <c r="BI101" i="9"/>
  <c r="BH101" i="9"/>
  <c r="BG101" i="9"/>
  <c r="BF101" i="9"/>
  <c r="BE101" i="9"/>
  <c r="T101" i="9"/>
  <c r="R101" i="9"/>
  <c r="P101" i="9"/>
  <c r="BK101" i="9"/>
  <c r="J101" i="9"/>
  <c r="BI100" i="9"/>
  <c r="BH100" i="9"/>
  <c r="BG100" i="9"/>
  <c r="BF100" i="9"/>
  <c r="T100" i="9"/>
  <c r="R100" i="9"/>
  <c r="P100" i="9"/>
  <c r="BK100" i="9"/>
  <c r="J100" i="9"/>
  <c r="BE100" i="9" s="1"/>
  <c r="BI99" i="9"/>
  <c r="BH99" i="9"/>
  <c r="BG99" i="9"/>
  <c r="BF99" i="9"/>
  <c r="BE99" i="9"/>
  <c r="T99" i="9"/>
  <c r="R99" i="9"/>
  <c r="P99" i="9"/>
  <c r="BK99" i="9"/>
  <c r="J99" i="9"/>
  <c r="BI98" i="9"/>
  <c r="BH98" i="9"/>
  <c r="BG98" i="9"/>
  <c r="BF98" i="9"/>
  <c r="T98" i="9"/>
  <c r="R98" i="9"/>
  <c r="P98" i="9"/>
  <c r="BK98" i="9"/>
  <c r="J98" i="9"/>
  <c r="BE98" i="9" s="1"/>
  <c r="BI97" i="9"/>
  <c r="F38" i="9" s="1"/>
  <c r="BD62" i="1" s="1"/>
  <c r="BH97" i="9"/>
  <c r="BG97" i="9"/>
  <c r="BF97" i="9"/>
  <c r="BE97" i="9"/>
  <c r="T97" i="9"/>
  <c r="R97" i="9"/>
  <c r="P97" i="9"/>
  <c r="BK97" i="9"/>
  <c r="BK95" i="9" s="1"/>
  <c r="J97" i="9"/>
  <c r="BI96" i="9"/>
  <c r="BH96" i="9"/>
  <c r="F37" i="9" s="1"/>
  <c r="BC62" i="1" s="1"/>
  <c r="BG96" i="9"/>
  <c r="F36" i="9" s="1"/>
  <c r="BB62" i="1" s="1"/>
  <c r="BF96" i="9"/>
  <c r="J35" i="9" s="1"/>
  <c r="AW62" i="1" s="1"/>
  <c r="T96" i="9"/>
  <c r="T95" i="9" s="1"/>
  <c r="T94" i="9" s="1"/>
  <c r="T93" i="9" s="1"/>
  <c r="R96" i="9"/>
  <c r="R95" i="9" s="1"/>
  <c r="P96" i="9"/>
  <c r="P95" i="9" s="1"/>
  <c r="P94" i="9" s="1"/>
  <c r="P93" i="9" s="1"/>
  <c r="AU62" i="1" s="1"/>
  <c r="BK96" i="9"/>
  <c r="J96" i="9"/>
  <c r="BE96" i="9" s="1"/>
  <c r="J89" i="9"/>
  <c r="F89" i="9"/>
  <c r="F87" i="9"/>
  <c r="E85" i="9"/>
  <c r="E79" i="9"/>
  <c r="F60" i="9"/>
  <c r="J59" i="9"/>
  <c r="F59" i="9"/>
  <c r="F57" i="9"/>
  <c r="E55" i="9"/>
  <c r="E49" i="9"/>
  <c r="J22" i="9"/>
  <c r="E22" i="9"/>
  <c r="F90" i="9" s="1"/>
  <c r="J21" i="9"/>
  <c r="J16" i="9"/>
  <c r="J57" i="9" s="1"/>
  <c r="E7" i="9"/>
  <c r="P208" i="8"/>
  <c r="AY61" i="1"/>
  <c r="AX61" i="1"/>
  <c r="BI210" i="8"/>
  <c r="BH210" i="8"/>
  <c r="BG210" i="8"/>
  <c r="BF210" i="8"/>
  <c r="BE210" i="8"/>
  <c r="T210" i="8"/>
  <c r="R210" i="8"/>
  <c r="P210" i="8"/>
  <c r="BK210" i="8"/>
  <c r="J210" i="8"/>
  <c r="BI209" i="8"/>
  <c r="BH209" i="8"/>
  <c r="BG209" i="8"/>
  <c r="BF209" i="8"/>
  <c r="T209" i="8"/>
  <c r="T208" i="8" s="1"/>
  <c r="R209" i="8"/>
  <c r="R208" i="8" s="1"/>
  <c r="P209" i="8"/>
  <c r="BK209" i="8"/>
  <c r="BK208" i="8" s="1"/>
  <c r="J208" i="8" s="1"/>
  <c r="J73" i="8" s="1"/>
  <c r="J209" i="8"/>
  <c r="BE209" i="8" s="1"/>
  <c r="BI207" i="8"/>
  <c r="BH207" i="8"/>
  <c r="BG207" i="8"/>
  <c r="BF207" i="8"/>
  <c r="BE207" i="8"/>
  <c r="T207" i="8"/>
  <c r="R207" i="8"/>
  <c r="P207" i="8"/>
  <c r="BK207" i="8"/>
  <c r="J207" i="8"/>
  <c r="BI206" i="8"/>
  <c r="BH206" i="8"/>
  <c r="BG206" i="8"/>
  <c r="BF206" i="8"/>
  <c r="T206" i="8"/>
  <c r="R206" i="8"/>
  <c r="P206" i="8"/>
  <c r="BK206" i="8"/>
  <c r="J206" i="8"/>
  <c r="BE206" i="8" s="1"/>
  <c r="BI205" i="8"/>
  <c r="BH205" i="8"/>
  <c r="BG205" i="8"/>
  <c r="BF205" i="8"/>
  <c r="BE205" i="8"/>
  <c r="T205" i="8"/>
  <c r="R205" i="8"/>
  <c r="P205" i="8"/>
  <c r="BK205" i="8"/>
  <c r="J205" i="8"/>
  <c r="BI204" i="8"/>
  <c r="BH204" i="8"/>
  <c r="BG204" i="8"/>
  <c r="BF204" i="8"/>
  <c r="T204" i="8"/>
  <c r="R204" i="8"/>
  <c r="P204" i="8"/>
  <c r="BK204" i="8"/>
  <c r="J204" i="8"/>
  <c r="BE204" i="8" s="1"/>
  <c r="BI203" i="8"/>
  <c r="BH203" i="8"/>
  <c r="BG203" i="8"/>
  <c r="BF203" i="8"/>
  <c r="BE203" i="8"/>
  <c r="T203" i="8"/>
  <c r="R203" i="8"/>
  <c r="P203" i="8"/>
  <c r="BK203" i="8"/>
  <c r="J203" i="8"/>
  <c r="BI202" i="8"/>
  <c r="BH202" i="8"/>
  <c r="BG202" i="8"/>
  <c r="BF202" i="8"/>
  <c r="T202" i="8"/>
  <c r="R202" i="8"/>
  <c r="P202" i="8"/>
  <c r="BK202" i="8"/>
  <c r="J202" i="8"/>
  <c r="BE202" i="8" s="1"/>
  <c r="BI201" i="8"/>
  <c r="BH201" i="8"/>
  <c r="BG201" i="8"/>
  <c r="BF201" i="8"/>
  <c r="BE201" i="8"/>
  <c r="T201" i="8"/>
  <c r="R201" i="8"/>
  <c r="P201" i="8"/>
  <c r="BK201" i="8"/>
  <c r="J201" i="8"/>
  <c r="BI200" i="8"/>
  <c r="BH200" i="8"/>
  <c r="BG200" i="8"/>
  <c r="BF200" i="8"/>
  <c r="T200" i="8"/>
  <c r="R200" i="8"/>
  <c r="P200" i="8"/>
  <c r="BK200" i="8"/>
  <c r="J200" i="8"/>
  <c r="BE200" i="8" s="1"/>
  <c r="BI199" i="8"/>
  <c r="BH199" i="8"/>
  <c r="BG199" i="8"/>
  <c r="BF199" i="8"/>
  <c r="BE199" i="8"/>
  <c r="T199" i="8"/>
  <c r="R199" i="8"/>
  <c r="P199" i="8"/>
  <c r="BK199" i="8"/>
  <c r="J199" i="8"/>
  <c r="BI198" i="8"/>
  <c r="BH198" i="8"/>
  <c r="BG198" i="8"/>
  <c r="BF198" i="8"/>
  <c r="T198" i="8"/>
  <c r="R198" i="8"/>
  <c r="P198" i="8"/>
  <c r="BK198" i="8"/>
  <c r="J198" i="8"/>
  <c r="BE198" i="8" s="1"/>
  <c r="BI197" i="8"/>
  <c r="BH197" i="8"/>
  <c r="BG197" i="8"/>
  <c r="BF197" i="8"/>
  <c r="BE197" i="8"/>
  <c r="T197" i="8"/>
  <c r="R197" i="8"/>
  <c r="P197" i="8"/>
  <c r="BK197" i="8"/>
  <c r="J197" i="8"/>
  <c r="BI196" i="8"/>
  <c r="BH196" i="8"/>
  <c r="BG196" i="8"/>
  <c r="BF196" i="8"/>
  <c r="T196" i="8"/>
  <c r="R196" i="8"/>
  <c r="P196" i="8"/>
  <c r="BK196" i="8"/>
  <c r="J196" i="8"/>
  <c r="BE196" i="8" s="1"/>
  <c r="BI195" i="8"/>
  <c r="BH195" i="8"/>
  <c r="BG195" i="8"/>
  <c r="BF195" i="8"/>
  <c r="BE195" i="8"/>
  <c r="T195" i="8"/>
  <c r="R195" i="8"/>
  <c r="P195" i="8"/>
  <c r="BK195" i="8"/>
  <c r="J195" i="8"/>
  <c r="BI194" i="8"/>
  <c r="BH194" i="8"/>
  <c r="BG194" i="8"/>
  <c r="BF194" i="8"/>
  <c r="T194" i="8"/>
  <c r="R194" i="8"/>
  <c r="P194" i="8"/>
  <c r="BK194" i="8"/>
  <c r="J194" i="8"/>
  <c r="BE194" i="8" s="1"/>
  <c r="BI193" i="8"/>
  <c r="BH193" i="8"/>
  <c r="BG193" i="8"/>
  <c r="BF193" i="8"/>
  <c r="BE193" i="8"/>
  <c r="T193" i="8"/>
  <c r="R193" i="8"/>
  <c r="P193" i="8"/>
  <c r="BK193" i="8"/>
  <c r="J193" i="8"/>
  <c r="BI192" i="8"/>
  <c r="BH192" i="8"/>
  <c r="BG192" i="8"/>
  <c r="BF192" i="8"/>
  <c r="T192" i="8"/>
  <c r="R192" i="8"/>
  <c r="P192" i="8"/>
  <c r="BK192" i="8"/>
  <c r="J192" i="8"/>
  <c r="BE192" i="8" s="1"/>
  <c r="BI191" i="8"/>
  <c r="BH191" i="8"/>
  <c r="BG191" i="8"/>
  <c r="BF191" i="8"/>
  <c r="BE191" i="8"/>
  <c r="T191" i="8"/>
  <c r="R191" i="8"/>
  <c r="P191" i="8"/>
  <c r="BK191" i="8"/>
  <c r="J191" i="8"/>
  <c r="BI190" i="8"/>
  <c r="BH190" i="8"/>
  <c r="BG190" i="8"/>
  <c r="BF190" i="8"/>
  <c r="T190" i="8"/>
  <c r="R190" i="8"/>
  <c r="P190" i="8"/>
  <c r="BK190" i="8"/>
  <c r="J190" i="8"/>
  <c r="BE190" i="8" s="1"/>
  <c r="BI189" i="8"/>
  <c r="BH189" i="8"/>
  <c r="BG189" i="8"/>
  <c r="BF189" i="8"/>
  <c r="BE189" i="8"/>
  <c r="T189" i="8"/>
  <c r="R189" i="8"/>
  <c r="P189" i="8"/>
  <c r="BK189" i="8"/>
  <c r="J189" i="8"/>
  <c r="BI188" i="8"/>
  <c r="BH188" i="8"/>
  <c r="BG188" i="8"/>
  <c r="BF188" i="8"/>
  <c r="T188" i="8"/>
  <c r="R188" i="8"/>
  <c r="P188" i="8"/>
  <c r="BK188" i="8"/>
  <c r="J188" i="8"/>
  <c r="BE188" i="8" s="1"/>
  <c r="BI187" i="8"/>
  <c r="BH187" i="8"/>
  <c r="BG187" i="8"/>
  <c r="BF187" i="8"/>
  <c r="BE187" i="8"/>
  <c r="T187" i="8"/>
  <c r="R187" i="8"/>
  <c r="P187" i="8"/>
  <c r="BK187" i="8"/>
  <c r="J187" i="8"/>
  <c r="BI186" i="8"/>
  <c r="BH186" i="8"/>
  <c r="BG186" i="8"/>
  <c r="BF186" i="8"/>
  <c r="T186" i="8"/>
  <c r="T184" i="8" s="1"/>
  <c r="R186" i="8"/>
  <c r="P186" i="8"/>
  <c r="BK186" i="8"/>
  <c r="J186" i="8"/>
  <c r="BE186" i="8" s="1"/>
  <c r="BI185" i="8"/>
  <c r="BH185" i="8"/>
  <c r="BG185" i="8"/>
  <c r="BF185" i="8"/>
  <c r="BE185" i="8"/>
  <c r="T185" i="8"/>
  <c r="R185" i="8"/>
  <c r="R184" i="8" s="1"/>
  <c r="P185" i="8"/>
  <c r="P184" i="8" s="1"/>
  <c r="BK185" i="8"/>
  <c r="BK184" i="8" s="1"/>
  <c r="J184" i="8" s="1"/>
  <c r="J72" i="8" s="1"/>
  <c r="J185" i="8"/>
  <c r="BI183" i="8"/>
  <c r="BH183" i="8"/>
  <c r="BG183" i="8"/>
  <c r="BF183" i="8"/>
  <c r="BE183" i="8"/>
  <c r="T183" i="8"/>
  <c r="R183" i="8"/>
  <c r="P183" i="8"/>
  <c r="BK183" i="8"/>
  <c r="J183" i="8"/>
  <c r="BI182" i="8"/>
  <c r="BH182" i="8"/>
  <c r="BG182" i="8"/>
  <c r="BF182" i="8"/>
  <c r="T182" i="8"/>
  <c r="R182" i="8"/>
  <c r="P182" i="8"/>
  <c r="BK182" i="8"/>
  <c r="J182" i="8"/>
  <c r="BE182" i="8" s="1"/>
  <c r="BI181" i="8"/>
  <c r="BH181" i="8"/>
  <c r="BG181" i="8"/>
  <c r="BF181" i="8"/>
  <c r="BE181" i="8"/>
  <c r="T181" i="8"/>
  <c r="R181" i="8"/>
  <c r="P181" i="8"/>
  <c r="BK181" i="8"/>
  <c r="J181" i="8"/>
  <c r="BI180" i="8"/>
  <c r="BH180" i="8"/>
  <c r="BG180" i="8"/>
  <c r="BF180" i="8"/>
  <c r="T180" i="8"/>
  <c r="R180" i="8"/>
  <c r="P180" i="8"/>
  <c r="BK180" i="8"/>
  <c r="J180" i="8"/>
  <c r="BE180" i="8" s="1"/>
  <c r="BI179" i="8"/>
  <c r="BH179" i="8"/>
  <c r="BG179" i="8"/>
  <c r="BF179" i="8"/>
  <c r="BE179" i="8"/>
  <c r="T179" i="8"/>
  <c r="R179" i="8"/>
  <c r="P179" i="8"/>
  <c r="BK179" i="8"/>
  <c r="J179" i="8"/>
  <c r="BI178" i="8"/>
  <c r="BH178" i="8"/>
  <c r="BG178" i="8"/>
  <c r="BF178" i="8"/>
  <c r="T178" i="8"/>
  <c r="R178" i="8"/>
  <c r="P178" i="8"/>
  <c r="BK178" i="8"/>
  <c r="J178" i="8"/>
  <c r="BE178" i="8" s="1"/>
  <c r="BI177" i="8"/>
  <c r="BH177" i="8"/>
  <c r="BG177" i="8"/>
  <c r="BF177" i="8"/>
  <c r="BE177" i="8"/>
  <c r="T177" i="8"/>
  <c r="R177" i="8"/>
  <c r="P177" i="8"/>
  <c r="BK177" i="8"/>
  <c r="J177" i="8"/>
  <c r="BI176" i="8"/>
  <c r="BH176" i="8"/>
  <c r="BG176" i="8"/>
  <c r="BF176" i="8"/>
  <c r="T176" i="8"/>
  <c r="R176" i="8"/>
  <c r="P176" i="8"/>
  <c r="BK176" i="8"/>
  <c r="J176" i="8"/>
  <c r="BE176" i="8" s="1"/>
  <c r="BI175" i="8"/>
  <c r="BH175" i="8"/>
  <c r="BG175" i="8"/>
  <c r="BF175" i="8"/>
  <c r="BE175" i="8"/>
  <c r="T175" i="8"/>
  <c r="R175" i="8"/>
  <c r="P175" i="8"/>
  <c r="BK175" i="8"/>
  <c r="J175" i="8"/>
  <c r="BI174" i="8"/>
  <c r="BH174" i="8"/>
  <c r="BG174" i="8"/>
  <c r="BF174" i="8"/>
  <c r="T174" i="8"/>
  <c r="R174" i="8"/>
  <c r="P174" i="8"/>
  <c r="BK174" i="8"/>
  <c r="J174" i="8"/>
  <c r="BE174" i="8" s="1"/>
  <c r="BI173" i="8"/>
  <c r="BH173" i="8"/>
  <c r="BG173" i="8"/>
  <c r="BF173" i="8"/>
  <c r="BE173" i="8"/>
  <c r="T173" i="8"/>
  <c r="R173" i="8"/>
  <c r="P173" i="8"/>
  <c r="BK173" i="8"/>
  <c r="J173" i="8"/>
  <c r="BI172" i="8"/>
  <c r="BH172" i="8"/>
  <c r="BG172" i="8"/>
  <c r="BF172" i="8"/>
  <c r="T172" i="8"/>
  <c r="R172" i="8"/>
  <c r="P172" i="8"/>
  <c r="BK172" i="8"/>
  <c r="J172" i="8"/>
  <c r="BE172" i="8" s="1"/>
  <c r="BI171" i="8"/>
  <c r="BH171" i="8"/>
  <c r="BG171" i="8"/>
  <c r="BF171" i="8"/>
  <c r="BE171" i="8"/>
  <c r="T171" i="8"/>
  <c r="R171" i="8"/>
  <c r="P171" i="8"/>
  <c r="BK171" i="8"/>
  <c r="J171" i="8"/>
  <c r="BI170" i="8"/>
  <c r="BH170" i="8"/>
  <c r="BG170" i="8"/>
  <c r="BF170" i="8"/>
  <c r="T170" i="8"/>
  <c r="R170" i="8"/>
  <c r="P170" i="8"/>
  <c r="BK170" i="8"/>
  <c r="J170" i="8"/>
  <c r="BE170" i="8" s="1"/>
  <c r="BI169" i="8"/>
  <c r="BH169" i="8"/>
  <c r="BG169" i="8"/>
  <c r="BF169" i="8"/>
  <c r="BE169" i="8"/>
  <c r="T169" i="8"/>
  <c r="R169" i="8"/>
  <c r="P169" i="8"/>
  <c r="BK169" i="8"/>
  <c r="J169" i="8"/>
  <c r="BI168" i="8"/>
  <c r="BH168" i="8"/>
  <c r="BG168" i="8"/>
  <c r="BF168" i="8"/>
  <c r="T168" i="8"/>
  <c r="R168" i="8"/>
  <c r="P168" i="8"/>
  <c r="BK168" i="8"/>
  <c r="J168" i="8"/>
  <c r="BE168" i="8" s="1"/>
  <c r="BI167" i="8"/>
  <c r="BH167" i="8"/>
  <c r="BG167" i="8"/>
  <c r="BF167" i="8"/>
  <c r="BE167" i="8"/>
  <c r="T167" i="8"/>
  <c r="R167" i="8"/>
  <c r="P167" i="8"/>
  <c r="BK167" i="8"/>
  <c r="J167" i="8"/>
  <c r="BI166" i="8"/>
  <c r="BH166" i="8"/>
  <c r="BG166" i="8"/>
  <c r="BF166" i="8"/>
  <c r="T166" i="8"/>
  <c r="R166" i="8"/>
  <c r="P166" i="8"/>
  <c r="BK166" i="8"/>
  <c r="J166" i="8"/>
  <c r="BE166" i="8" s="1"/>
  <c r="BI165" i="8"/>
  <c r="BH165" i="8"/>
  <c r="BG165" i="8"/>
  <c r="BF165" i="8"/>
  <c r="BE165" i="8"/>
  <c r="T165" i="8"/>
  <c r="R165" i="8"/>
  <c r="P165" i="8"/>
  <c r="BK165" i="8"/>
  <c r="J165" i="8"/>
  <c r="BI164" i="8"/>
  <c r="BH164" i="8"/>
  <c r="BG164" i="8"/>
  <c r="BF164" i="8"/>
  <c r="T164" i="8"/>
  <c r="R164" i="8"/>
  <c r="P164" i="8"/>
  <c r="BK164" i="8"/>
  <c r="J164" i="8"/>
  <c r="BE164" i="8" s="1"/>
  <c r="BI163" i="8"/>
  <c r="BH163" i="8"/>
  <c r="BG163" i="8"/>
  <c r="BF163" i="8"/>
  <c r="BE163" i="8"/>
  <c r="T163" i="8"/>
  <c r="R163" i="8"/>
  <c r="P163" i="8"/>
  <c r="BK163" i="8"/>
  <c r="J163" i="8"/>
  <c r="BI162" i="8"/>
  <c r="BH162" i="8"/>
  <c r="BG162" i="8"/>
  <c r="BF162" i="8"/>
  <c r="T162" i="8"/>
  <c r="R162" i="8"/>
  <c r="P162" i="8"/>
  <c r="BK162" i="8"/>
  <c r="J162" i="8"/>
  <c r="BE162" i="8" s="1"/>
  <c r="BI161" i="8"/>
  <c r="BH161" i="8"/>
  <c r="BG161" i="8"/>
  <c r="BF161" i="8"/>
  <c r="BE161" i="8"/>
  <c r="T161" i="8"/>
  <c r="T160" i="8" s="1"/>
  <c r="R161" i="8"/>
  <c r="R160" i="8" s="1"/>
  <c r="P161" i="8"/>
  <c r="P160" i="8" s="1"/>
  <c r="BK161" i="8"/>
  <c r="BK160" i="8" s="1"/>
  <c r="J160" i="8" s="1"/>
  <c r="J71" i="8" s="1"/>
  <c r="J161" i="8"/>
  <c r="BI159" i="8"/>
  <c r="BH159" i="8"/>
  <c r="BG159" i="8"/>
  <c r="BF159" i="8"/>
  <c r="T159" i="8"/>
  <c r="R159" i="8"/>
  <c r="P159" i="8"/>
  <c r="BK159" i="8"/>
  <c r="J159" i="8"/>
  <c r="BE159" i="8" s="1"/>
  <c r="BI158" i="8"/>
  <c r="BH158" i="8"/>
  <c r="BG158" i="8"/>
  <c r="BF158" i="8"/>
  <c r="BE158" i="8"/>
  <c r="T158" i="8"/>
  <c r="R158" i="8"/>
  <c r="P158" i="8"/>
  <c r="BK158" i="8"/>
  <c r="J158" i="8"/>
  <c r="BI157" i="8"/>
  <c r="BH157" i="8"/>
  <c r="BG157" i="8"/>
  <c r="BF157" i="8"/>
  <c r="T157" i="8"/>
  <c r="R157" i="8"/>
  <c r="P157" i="8"/>
  <c r="BK157" i="8"/>
  <c r="J157" i="8"/>
  <c r="BE157" i="8" s="1"/>
  <c r="BI156" i="8"/>
  <c r="BH156" i="8"/>
  <c r="BG156" i="8"/>
  <c r="BF156" i="8"/>
  <c r="BE156" i="8"/>
  <c r="T156" i="8"/>
  <c r="R156" i="8"/>
  <c r="P156" i="8"/>
  <c r="BK156" i="8"/>
  <c r="J156" i="8"/>
  <c r="BI155" i="8"/>
  <c r="BH155" i="8"/>
  <c r="BG155" i="8"/>
  <c r="BF155" i="8"/>
  <c r="T155" i="8"/>
  <c r="R155" i="8"/>
  <c r="P155" i="8"/>
  <c r="BK155" i="8"/>
  <c r="J155" i="8"/>
  <c r="BE155" i="8" s="1"/>
  <c r="BI154" i="8"/>
  <c r="BH154" i="8"/>
  <c r="BG154" i="8"/>
  <c r="BF154" i="8"/>
  <c r="BE154" i="8"/>
  <c r="T154" i="8"/>
  <c r="R154" i="8"/>
  <c r="P154" i="8"/>
  <c r="BK154" i="8"/>
  <c r="J154" i="8"/>
  <c r="BI153" i="8"/>
  <c r="BH153" i="8"/>
  <c r="BG153" i="8"/>
  <c r="BF153" i="8"/>
  <c r="T153" i="8"/>
  <c r="R153" i="8"/>
  <c r="P153" i="8"/>
  <c r="BK153" i="8"/>
  <c r="J153" i="8"/>
  <c r="BE153" i="8" s="1"/>
  <c r="BI152" i="8"/>
  <c r="BH152" i="8"/>
  <c r="BG152" i="8"/>
  <c r="BF152" i="8"/>
  <c r="BE152" i="8"/>
  <c r="T152" i="8"/>
  <c r="R152" i="8"/>
  <c r="P152" i="8"/>
  <c r="BK152" i="8"/>
  <c r="J152" i="8"/>
  <c r="BI151" i="8"/>
  <c r="BH151" i="8"/>
  <c r="BG151" i="8"/>
  <c r="BF151" i="8"/>
  <c r="T151" i="8"/>
  <c r="R151" i="8"/>
  <c r="P151" i="8"/>
  <c r="BK151" i="8"/>
  <c r="J151" i="8"/>
  <c r="BE151" i="8" s="1"/>
  <c r="BI150" i="8"/>
  <c r="BH150" i="8"/>
  <c r="BG150" i="8"/>
  <c r="BF150" i="8"/>
  <c r="BE150" i="8"/>
  <c r="T150" i="8"/>
  <c r="R150" i="8"/>
  <c r="P150" i="8"/>
  <c r="BK150" i="8"/>
  <c r="J150" i="8"/>
  <c r="BI149" i="8"/>
  <c r="BH149" i="8"/>
  <c r="BG149" i="8"/>
  <c r="BF149" i="8"/>
  <c r="T149" i="8"/>
  <c r="R149" i="8"/>
  <c r="P149" i="8"/>
  <c r="BK149" i="8"/>
  <c r="J149" i="8"/>
  <c r="BE149" i="8" s="1"/>
  <c r="BI148" i="8"/>
  <c r="BH148" i="8"/>
  <c r="BG148" i="8"/>
  <c r="BF148" i="8"/>
  <c r="BE148" i="8"/>
  <c r="T148" i="8"/>
  <c r="R148" i="8"/>
  <c r="P148" i="8"/>
  <c r="BK148" i="8"/>
  <c r="J148" i="8"/>
  <c r="BI147" i="8"/>
  <c r="BH147" i="8"/>
  <c r="BG147" i="8"/>
  <c r="BF147" i="8"/>
  <c r="T147" i="8"/>
  <c r="R147" i="8"/>
  <c r="P147" i="8"/>
  <c r="BK147" i="8"/>
  <c r="J147" i="8"/>
  <c r="BE147" i="8" s="1"/>
  <c r="BI146" i="8"/>
  <c r="BH146" i="8"/>
  <c r="BG146" i="8"/>
  <c r="BF146" i="8"/>
  <c r="BE146" i="8"/>
  <c r="T146" i="8"/>
  <c r="R146" i="8"/>
  <c r="P146" i="8"/>
  <c r="BK146" i="8"/>
  <c r="J146" i="8"/>
  <c r="BI145" i="8"/>
  <c r="BH145" i="8"/>
  <c r="BG145" i="8"/>
  <c r="BF145" i="8"/>
  <c r="T145" i="8"/>
  <c r="R145" i="8"/>
  <c r="P145" i="8"/>
  <c r="BK145" i="8"/>
  <c r="J145" i="8"/>
  <c r="BE145" i="8" s="1"/>
  <c r="BI144" i="8"/>
  <c r="BH144" i="8"/>
  <c r="BG144" i="8"/>
  <c r="BF144" i="8"/>
  <c r="BE144" i="8"/>
  <c r="T144" i="8"/>
  <c r="R144" i="8"/>
  <c r="P144" i="8"/>
  <c r="BK144" i="8"/>
  <c r="J144" i="8"/>
  <c r="BI143" i="8"/>
  <c r="BH143" i="8"/>
  <c r="BG143" i="8"/>
  <c r="BF143" i="8"/>
  <c r="T143" i="8"/>
  <c r="R143" i="8"/>
  <c r="P143" i="8"/>
  <c r="BK143" i="8"/>
  <c r="J143" i="8"/>
  <c r="BE143" i="8" s="1"/>
  <c r="BI142" i="8"/>
  <c r="BH142" i="8"/>
  <c r="BG142" i="8"/>
  <c r="BF142" i="8"/>
  <c r="BE142" i="8"/>
  <c r="T142" i="8"/>
  <c r="R142" i="8"/>
  <c r="P142" i="8"/>
  <c r="BK142" i="8"/>
  <c r="J142" i="8"/>
  <c r="BI141" i="8"/>
  <c r="BH141" i="8"/>
  <c r="BG141" i="8"/>
  <c r="BF141" i="8"/>
  <c r="T141" i="8"/>
  <c r="R141" i="8"/>
  <c r="P141" i="8"/>
  <c r="BK141" i="8"/>
  <c r="J141" i="8"/>
  <c r="BE141" i="8" s="1"/>
  <c r="BI140" i="8"/>
  <c r="BH140" i="8"/>
  <c r="BG140" i="8"/>
  <c r="BF140" i="8"/>
  <c r="BE140" i="8"/>
  <c r="T140" i="8"/>
  <c r="R140" i="8"/>
  <c r="P140" i="8"/>
  <c r="BK140" i="8"/>
  <c r="J140" i="8"/>
  <c r="BI139" i="8"/>
  <c r="BH139" i="8"/>
  <c r="BG139" i="8"/>
  <c r="BF139" i="8"/>
  <c r="T139" i="8"/>
  <c r="R139" i="8"/>
  <c r="P139" i="8"/>
  <c r="BK139" i="8"/>
  <c r="J139" i="8"/>
  <c r="BE139" i="8" s="1"/>
  <c r="BI138" i="8"/>
  <c r="BH138" i="8"/>
  <c r="BG138" i="8"/>
  <c r="BF138" i="8"/>
  <c r="BE138" i="8"/>
  <c r="T138" i="8"/>
  <c r="R138" i="8"/>
  <c r="P138" i="8"/>
  <c r="BK138" i="8"/>
  <c r="J138" i="8"/>
  <c r="BI137" i="8"/>
  <c r="BH137" i="8"/>
  <c r="BG137" i="8"/>
  <c r="BF137" i="8"/>
  <c r="T137" i="8"/>
  <c r="R137" i="8"/>
  <c r="P137" i="8"/>
  <c r="BK137" i="8"/>
  <c r="J137" i="8"/>
  <c r="BE137" i="8" s="1"/>
  <c r="BI136" i="8"/>
  <c r="BH136" i="8"/>
  <c r="BG136" i="8"/>
  <c r="BF136" i="8"/>
  <c r="BE136" i="8"/>
  <c r="T136" i="8"/>
  <c r="T135" i="8" s="1"/>
  <c r="R136" i="8"/>
  <c r="R135" i="8" s="1"/>
  <c r="P136" i="8"/>
  <c r="P135" i="8" s="1"/>
  <c r="BK136" i="8"/>
  <c r="BK135" i="8" s="1"/>
  <c r="J135" i="8" s="1"/>
  <c r="J70" i="8" s="1"/>
  <c r="J136" i="8"/>
  <c r="BI134" i="8"/>
  <c r="BH134" i="8"/>
  <c r="BG134" i="8"/>
  <c r="BF134" i="8"/>
  <c r="BE134" i="8"/>
  <c r="T134" i="8"/>
  <c r="R134" i="8"/>
  <c r="P134" i="8"/>
  <c r="BK134" i="8"/>
  <c r="J134" i="8"/>
  <c r="BI133" i="8"/>
  <c r="BH133" i="8"/>
  <c r="BG133" i="8"/>
  <c r="BF133" i="8"/>
  <c r="T133" i="8"/>
  <c r="R133" i="8"/>
  <c r="P133" i="8"/>
  <c r="BK133" i="8"/>
  <c r="J133" i="8"/>
  <c r="BE133" i="8" s="1"/>
  <c r="BI132" i="8"/>
  <c r="BH132" i="8"/>
  <c r="BG132" i="8"/>
  <c r="BF132" i="8"/>
  <c r="BE132" i="8"/>
  <c r="T132" i="8"/>
  <c r="R132" i="8"/>
  <c r="P132" i="8"/>
  <c r="BK132" i="8"/>
  <c r="J132" i="8"/>
  <c r="BI131" i="8"/>
  <c r="BH131" i="8"/>
  <c r="BG131" i="8"/>
  <c r="BF131" i="8"/>
  <c r="T131" i="8"/>
  <c r="R131" i="8"/>
  <c r="P131" i="8"/>
  <c r="BK131" i="8"/>
  <c r="J131" i="8"/>
  <c r="BE131" i="8" s="1"/>
  <c r="BI130" i="8"/>
  <c r="BH130" i="8"/>
  <c r="BG130" i="8"/>
  <c r="BF130" i="8"/>
  <c r="BE130" i="8"/>
  <c r="T130" i="8"/>
  <c r="R130" i="8"/>
  <c r="P130" i="8"/>
  <c r="BK130" i="8"/>
  <c r="J130" i="8"/>
  <c r="BI129" i="8"/>
  <c r="BH129" i="8"/>
  <c r="BG129" i="8"/>
  <c r="BF129" i="8"/>
  <c r="T129" i="8"/>
  <c r="R129" i="8"/>
  <c r="P129" i="8"/>
  <c r="BK129" i="8"/>
  <c r="J129" i="8"/>
  <c r="BE129" i="8" s="1"/>
  <c r="BI128" i="8"/>
  <c r="BH128" i="8"/>
  <c r="BG128" i="8"/>
  <c r="BF128" i="8"/>
  <c r="BE128" i="8"/>
  <c r="T128" i="8"/>
  <c r="R128" i="8"/>
  <c r="P128" i="8"/>
  <c r="BK128" i="8"/>
  <c r="J128" i="8"/>
  <c r="BI127" i="8"/>
  <c r="BH127" i="8"/>
  <c r="BG127" i="8"/>
  <c r="BF127" i="8"/>
  <c r="T127" i="8"/>
  <c r="R127" i="8"/>
  <c r="P127" i="8"/>
  <c r="BK127" i="8"/>
  <c r="J127" i="8"/>
  <c r="BE127" i="8" s="1"/>
  <c r="BI126" i="8"/>
  <c r="BH126" i="8"/>
  <c r="BG126" i="8"/>
  <c r="BF126" i="8"/>
  <c r="BE126" i="8"/>
  <c r="T126" i="8"/>
  <c r="R126" i="8"/>
  <c r="P126" i="8"/>
  <c r="BK126" i="8"/>
  <c r="J126" i="8"/>
  <c r="BI125" i="8"/>
  <c r="BH125" i="8"/>
  <c r="BG125" i="8"/>
  <c r="BF125" i="8"/>
  <c r="T125" i="8"/>
  <c r="R125" i="8"/>
  <c r="P125" i="8"/>
  <c r="BK125" i="8"/>
  <c r="J125" i="8"/>
  <c r="BE125" i="8" s="1"/>
  <c r="BI124" i="8"/>
  <c r="BH124" i="8"/>
  <c r="BG124" i="8"/>
  <c r="BF124" i="8"/>
  <c r="BE124" i="8"/>
  <c r="T124" i="8"/>
  <c r="R124" i="8"/>
  <c r="P124" i="8"/>
  <c r="BK124" i="8"/>
  <c r="J124" i="8"/>
  <c r="BI123" i="8"/>
  <c r="BH123" i="8"/>
  <c r="BG123" i="8"/>
  <c r="BF123" i="8"/>
  <c r="T123" i="8"/>
  <c r="R123" i="8"/>
  <c r="P123" i="8"/>
  <c r="BK123" i="8"/>
  <c r="J123" i="8"/>
  <c r="BE123" i="8" s="1"/>
  <c r="BI122" i="8"/>
  <c r="BH122" i="8"/>
  <c r="BG122" i="8"/>
  <c r="BF122" i="8"/>
  <c r="BE122" i="8"/>
  <c r="T122" i="8"/>
  <c r="R122" i="8"/>
  <c r="P122" i="8"/>
  <c r="BK122" i="8"/>
  <c r="J122" i="8"/>
  <c r="BI121" i="8"/>
  <c r="BH121" i="8"/>
  <c r="BG121" i="8"/>
  <c r="BF121" i="8"/>
  <c r="T121" i="8"/>
  <c r="R121" i="8"/>
  <c r="P121" i="8"/>
  <c r="BK121" i="8"/>
  <c r="J121" i="8"/>
  <c r="BE121" i="8" s="1"/>
  <c r="BI120" i="8"/>
  <c r="BH120" i="8"/>
  <c r="BG120" i="8"/>
  <c r="BF120" i="8"/>
  <c r="BE120" i="8"/>
  <c r="T120" i="8"/>
  <c r="R120" i="8"/>
  <c r="P120" i="8"/>
  <c r="BK120" i="8"/>
  <c r="J120" i="8"/>
  <c r="BI119" i="8"/>
  <c r="BH119" i="8"/>
  <c r="BG119" i="8"/>
  <c r="BF119" i="8"/>
  <c r="T119" i="8"/>
  <c r="R119" i="8"/>
  <c r="P119" i="8"/>
  <c r="BK119" i="8"/>
  <c r="J119" i="8"/>
  <c r="BE119" i="8" s="1"/>
  <c r="BI118" i="8"/>
  <c r="BH118" i="8"/>
  <c r="BG118" i="8"/>
  <c r="BF118" i="8"/>
  <c r="BE118" i="8"/>
  <c r="T118" i="8"/>
  <c r="R118" i="8"/>
  <c r="P118" i="8"/>
  <c r="BK118" i="8"/>
  <c r="J118" i="8"/>
  <c r="BI117" i="8"/>
  <c r="BH117" i="8"/>
  <c r="BG117" i="8"/>
  <c r="BF117" i="8"/>
  <c r="T117" i="8"/>
  <c r="R117" i="8"/>
  <c r="P117" i="8"/>
  <c r="BK117" i="8"/>
  <c r="J117" i="8"/>
  <c r="BE117" i="8" s="1"/>
  <c r="BI116" i="8"/>
  <c r="BH116" i="8"/>
  <c r="BG116" i="8"/>
  <c r="BF116" i="8"/>
  <c r="BE116" i="8"/>
  <c r="T116" i="8"/>
  <c r="R116" i="8"/>
  <c r="P116" i="8"/>
  <c r="BK116" i="8"/>
  <c r="J116" i="8"/>
  <c r="BI115" i="8"/>
  <c r="BH115" i="8"/>
  <c r="BG115" i="8"/>
  <c r="BF115" i="8"/>
  <c r="T115" i="8"/>
  <c r="R115" i="8"/>
  <c r="P115" i="8"/>
  <c r="BK115" i="8"/>
  <c r="J115" i="8"/>
  <c r="BE115" i="8" s="1"/>
  <c r="BI114" i="8"/>
  <c r="BH114" i="8"/>
  <c r="BG114" i="8"/>
  <c r="BF114" i="8"/>
  <c r="BE114" i="8"/>
  <c r="T114" i="8"/>
  <c r="R114" i="8"/>
  <c r="P114" i="8"/>
  <c r="BK114" i="8"/>
  <c r="J114" i="8"/>
  <c r="BI113" i="8"/>
  <c r="BH113" i="8"/>
  <c r="BG113" i="8"/>
  <c r="BF113" i="8"/>
  <c r="T113" i="8"/>
  <c r="R113" i="8"/>
  <c r="P113" i="8"/>
  <c r="BK113" i="8"/>
  <c r="J113" i="8"/>
  <c r="BE113" i="8" s="1"/>
  <c r="BI112" i="8"/>
  <c r="BH112" i="8"/>
  <c r="BG112" i="8"/>
  <c r="BF112" i="8"/>
  <c r="BE112" i="8"/>
  <c r="T112" i="8"/>
  <c r="R112" i="8"/>
  <c r="P112" i="8"/>
  <c r="BK112" i="8"/>
  <c r="J112" i="8"/>
  <c r="BI111" i="8"/>
  <c r="BH111" i="8"/>
  <c r="BG111" i="8"/>
  <c r="BF111" i="8"/>
  <c r="T111" i="8"/>
  <c r="T110" i="8" s="1"/>
  <c r="R111" i="8"/>
  <c r="P111" i="8"/>
  <c r="P110" i="8" s="1"/>
  <c r="BK111" i="8"/>
  <c r="BK110" i="8" s="1"/>
  <c r="J110" i="8" s="1"/>
  <c r="J69" i="8" s="1"/>
  <c r="J111" i="8"/>
  <c r="BE111" i="8" s="1"/>
  <c r="BI109" i="8"/>
  <c r="BH109" i="8"/>
  <c r="BG109" i="8"/>
  <c r="BF109" i="8"/>
  <c r="BE109" i="8"/>
  <c r="T109" i="8"/>
  <c r="T108" i="8" s="1"/>
  <c r="R109" i="8"/>
  <c r="R108" i="8" s="1"/>
  <c r="P109" i="8"/>
  <c r="P108" i="8" s="1"/>
  <c r="BK109" i="8"/>
  <c r="BK108" i="8" s="1"/>
  <c r="J108" i="8" s="1"/>
  <c r="J68" i="8" s="1"/>
  <c r="J109" i="8"/>
  <c r="BI107" i="8"/>
  <c r="BH107" i="8"/>
  <c r="BG107" i="8"/>
  <c r="BF107" i="8"/>
  <c r="BE107" i="8"/>
  <c r="T107" i="8"/>
  <c r="R107" i="8"/>
  <c r="P107" i="8"/>
  <c r="BK107" i="8"/>
  <c r="J107" i="8"/>
  <c r="BI106" i="8"/>
  <c r="BH106" i="8"/>
  <c r="BG106" i="8"/>
  <c r="BF106" i="8"/>
  <c r="T106" i="8"/>
  <c r="R106" i="8"/>
  <c r="P106" i="8"/>
  <c r="BK106" i="8"/>
  <c r="J106" i="8"/>
  <c r="BE106" i="8" s="1"/>
  <c r="BI105" i="8"/>
  <c r="BH105" i="8"/>
  <c r="BG105" i="8"/>
  <c r="BF105" i="8"/>
  <c r="BE105" i="8"/>
  <c r="T105" i="8"/>
  <c r="R105" i="8"/>
  <c r="P105" i="8"/>
  <c r="BK105" i="8"/>
  <c r="J105" i="8"/>
  <c r="BI104" i="8"/>
  <c r="BH104" i="8"/>
  <c r="BG104" i="8"/>
  <c r="BF104" i="8"/>
  <c r="T104" i="8"/>
  <c r="R104" i="8"/>
  <c r="P104" i="8"/>
  <c r="BK104" i="8"/>
  <c r="J104" i="8"/>
  <c r="BE104" i="8" s="1"/>
  <c r="BI103" i="8"/>
  <c r="BH103" i="8"/>
  <c r="BG103" i="8"/>
  <c r="BF103" i="8"/>
  <c r="BE103" i="8"/>
  <c r="T103" i="8"/>
  <c r="T102" i="8" s="1"/>
  <c r="R103" i="8"/>
  <c r="P103" i="8"/>
  <c r="P102" i="8" s="1"/>
  <c r="BK103" i="8"/>
  <c r="J103" i="8"/>
  <c r="BI101" i="8"/>
  <c r="BH101" i="8"/>
  <c r="BG101" i="8"/>
  <c r="BF101" i="8"/>
  <c r="BE101" i="8"/>
  <c r="T101" i="8"/>
  <c r="R101" i="8"/>
  <c r="P101" i="8"/>
  <c r="BK101" i="8"/>
  <c r="J101" i="8"/>
  <c r="BI100" i="8"/>
  <c r="BH100" i="8"/>
  <c r="F37" i="8" s="1"/>
  <c r="BC61" i="1" s="1"/>
  <c r="BG100" i="8"/>
  <c r="BF100" i="8"/>
  <c r="BE100" i="8"/>
  <c r="T100" i="8"/>
  <c r="T99" i="8" s="1"/>
  <c r="T98" i="8" s="1"/>
  <c r="T97" i="8" s="1"/>
  <c r="R100" i="8"/>
  <c r="R99" i="8" s="1"/>
  <c r="P100" i="8"/>
  <c r="P99" i="8" s="1"/>
  <c r="BK100" i="8"/>
  <c r="BK99" i="8" s="1"/>
  <c r="J100" i="8"/>
  <c r="J93" i="8"/>
  <c r="F93" i="8"/>
  <c r="F91" i="8"/>
  <c r="E89" i="8"/>
  <c r="F60" i="8"/>
  <c r="J59" i="8"/>
  <c r="F59" i="8"/>
  <c r="J57" i="8"/>
  <c r="F57" i="8"/>
  <c r="E55" i="8"/>
  <c r="J22" i="8"/>
  <c r="E22" i="8"/>
  <c r="F94" i="8" s="1"/>
  <c r="J21" i="8"/>
  <c r="J16" i="8"/>
  <c r="J91" i="8" s="1"/>
  <c r="E7" i="8"/>
  <c r="E49" i="8" s="1"/>
  <c r="T241" i="7"/>
  <c r="BK241" i="7"/>
  <c r="J241" i="7" s="1"/>
  <c r="AY60" i="1"/>
  <c r="AX60" i="1"/>
  <c r="BI277" i="7"/>
  <c r="BH277" i="7"/>
  <c r="BG277" i="7"/>
  <c r="BF277" i="7"/>
  <c r="T277" i="7"/>
  <c r="R277" i="7"/>
  <c r="P277" i="7"/>
  <c r="BK277" i="7"/>
  <c r="J277" i="7"/>
  <c r="BE277" i="7" s="1"/>
  <c r="BI273" i="7"/>
  <c r="BH273" i="7"/>
  <c r="BG273" i="7"/>
  <c r="BF273" i="7"/>
  <c r="BE273" i="7"/>
  <c r="T273" i="7"/>
  <c r="R273" i="7"/>
  <c r="P273" i="7"/>
  <c r="BK273" i="7"/>
  <c r="J273" i="7"/>
  <c r="BI269" i="7"/>
  <c r="BH269" i="7"/>
  <c r="BG269" i="7"/>
  <c r="BF269" i="7"/>
  <c r="T269" i="7"/>
  <c r="R269" i="7"/>
  <c r="P269" i="7"/>
  <c r="BK269" i="7"/>
  <c r="J269" i="7"/>
  <c r="BE269" i="7" s="1"/>
  <c r="BI265" i="7"/>
  <c r="BH265" i="7"/>
  <c r="BG265" i="7"/>
  <c r="BF265" i="7"/>
  <c r="BE265" i="7"/>
  <c r="T265" i="7"/>
  <c r="R265" i="7"/>
  <c r="P265" i="7"/>
  <c r="P260" i="7" s="1"/>
  <c r="BK265" i="7"/>
  <c r="J265" i="7"/>
  <c r="BI261" i="7"/>
  <c r="BH261" i="7"/>
  <c r="BG261" i="7"/>
  <c r="BF261" i="7"/>
  <c r="T261" i="7"/>
  <c r="T260" i="7" s="1"/>
  <c r="R261" i="7"/>
  <c r="P261" i="7"/>
  <c r="BK261" i="7"/>
  <c r="BK260" i="7" s="1"/>
  <c r="J260" i="7" s="1"/>
  <c r="J77" i="7" s="1"/>
  <c r="J261" i="7"/>
  <c r="BE261" i="7" s="1"/>
  <c r="BI259" i="7"/>
  <c r="BH259" i="7"/>
  <c r="BG259" i="7"/>
  <c r="BF259" i="7"/>
  <c r="T259" i="7"/>
  <c r="R259" i="7"/>
  <c r="R247" i="7" s="1"/>
  <c r="P259" i="7"/>
  <c r="BK259" i="7"/>
  <c r="J259" i="7"/>
  <c r="BE259" i="7" s="1"/>
  <c r="BI258" i="7"/>
  <c r="BH258" i="7"/>
  <c r="BG258" i="7"/>
  <c r="BF258" i="7"/>
  <c r="T258" i="7"/>
  <c r="R258" i="7"/>
  <c r="P258" i="7"/>
  <c r="BK258" i="7"/>
  <c r="J258" i="7"/>
  <c r="BE258" i="7" s="1"/>
  <c r="BI256" i="7"/>
  <c r="BH256" i="7"/>
  <c r="BG256" i="7"/>
  <c r="BF256" i="7"/>
  <c r="T256" i="7"/>
  <c r="R256" i="7"/>
  <c r="P256" i="7"/>
  <c r="P247" i="7" s="1"/>
  <c r="BK256" i="7"/>
  <c r="J256" i="7"/>
  <c r="BE256" i="7" s="1"/>
  <c r="BI252" i="7"/>
  <c r="BH252" i="7"/>
  <c r="BG252" i="7"/>
  <c r="BF252" i="7"/>
  <c r="T252" i="7"/>
  <c r="R252" i="7"/>
  <c r="P252" i="7"/>
  <c r="BK252" i="7"/>
  <c r="J252" i="7"/>
  <c r="BE252" i="7" s="1"/>
  <c r="BI248" i="7"/>
  <c r="BH248" i="7"/>
  <c r="BG248" i="7"/>
  <c r="BF248" i="7"/>
  <c r="T248" i="7"/>
  <c r="T247" i="7" s="1"/>
  <c r="R248" i="7"/>
  <c r="P248" i="7"/>
  <c r="BK248" i="7"/>
  <c r="BK247" i="7" s="1"/>
  <c r="J247" i="7" s="1"/>
  <c r="J76" i="7" s="1"/>
  <c r="J248" i="7"/>
  <c r="BE248" i="7" s="1"/>
  <c r="BI242" i="7"/>
  <c r="BH242" i="7"/>
  <c r="BG242" i="7"/>
  <c r="BF242" i="7"/>
  <c r="BE242" i="7"/>
  <c r="T242" i="7"/>
  <c r="R242" i="7"/>
  <c r="R241" i="7" s="1"/>
  <c r="P242" i="7"/>
  <c r="P241" i="7" s="1"/>
  <c r="BK242" i="7"/>
  <c r="J242" i="7"/>
  <c r="J75" i="7"/>
  <c r="BI240" i="7"/>
  <c r="BH240" i="7"/>
  <c r="BG240" i="7"/>
  <c r="BF240" i="7"/>
  <c r="BE240" i="7"/>
  <c r="T240" i="7"/>
  <c r="R240" i="7"/>
  <c r="P240" i="7"/>
  <c r="BK240" i="7"/>
  <c r="J240" i="7"/>
  <c r="BI239" i="7"/>
  <c r="BH239" i="7"/>
  <c r="BG239" i="7"/>
  <c r="BF239" i="7"/>
  <c r="T239" i="7"/>
  <c r="R239" i="7"/>
  <c r="P239" i="7"/>
  <c r="BK239" i="7"/>
  <c r="J239" i="7"/>
  <c r="BE239" i="7" s="1"/>
  <c r="BI238" i="7"/>
  <c r="BH238" i="7"/>
  <c r="BG238" i="7"/>
  <c r="BF238" i="7"/>
  <c r="BE238" i="7"/>
  <c r="T238" i="7"/>
  <c r="R238" i="7"/>
  <c r="P238" i="7"/>
  <c r="BK238" i="7"/>
  <c r="J238" i="7"/>
  <c r="BI237" i="7"/>
  <c r="BH237" i="7"/>
  <c r="BG237" i="7"/>
  <c r="BF237" i="7"/>
  <c r="T237" i="7"/>
  <c r="R237" i="7"/>
  <c r="P237" i="7"/>
  <c r="BK237" i="7"/>
  <c r="J237" i="7"/>
  <c r="BE237" i="7" s="1"/>
  <c r="BI236" i="7"/>
  <c r="BH236" i="7"/>
  <c r="BG236" i="7"/>
  <c r="BF236" i="7"/>
  <c r="T236" i="7"/>
  <c r="T235" i="7" s="1"/>
  <c r="R236" i="7"/>
  <c r="P236" i="7"/>
  <c r="BK236" i="7"/>
  <c r="BK235" i="7" s="1"/>
  <c r="J235" i="7" s="1"/>
  <c r="J74" i="7" s="1"/>
  <c r="J236" i="7"/>
  <c r="BE236" i="7" s="1"/>
  <c r="BI234" i="7"/>
  <c r="BH234" i="7"/>
  <c r="BG234" i="7"/>
  <c r="BF234" i="7"/>
  <c r="BE234" i="7"/>
  <c r="T234" i="7"/>
  <c r="R234" i="7"/>
  <c r="P234" i="7"/>
  <c r="BK234" i="7"/>
  <c r="J234" i="7"/>
  <c r="BI232" i="7"/>
  <c r="BH232" i="7"/>
  <c r="BG232" i="7"/>
  <c r="BF232" i="7"/>
  <c r="BE232" i="7"/>
  <c r="T232" i="7"/>
  <c r="R232" i="7"/>
  <c r="P232" i="7"/>
  <c r="BK232" i="7"/>
  <c r="J232" i="7"/>
  <c r="BI229" i="7"/>
  <c r="BH229" i="7"/>
  <c r="BG229" i="7"/>
  <c r="BF229" i="7"/>
  <c r="BE229" i="7"/>
  <c r="T229" i="7"/>
  <c r="R229" i="7"/>
  <c r="P229" i="7"/>
  <c r="BK229" i="7"/>
  <c r="J229" i="7"/>
  <c r="BI223" i="7"/>
  <c r="BH223" i="7"/>
  <c r="BG223" i="7"/>
  <c r="BF223" i="7"/>
  <c r="BE223" i="7"/>
  <c r="T223" i="7"/>
  <c r="R223" i="7"/>
  <c r="P223" i="7"/>
  <c r="BK223" i="7"/>
  <c r="J223" i="7"/>
  <c r="BI217" i="7"/>
  <c r="BH217" i="7"/>
  <c r="BG217" i="7"/>
  <c r="BF217" i="7"/>
  <c r="BE217" i="7"/>
  <c r="T217" i="7"/>
  <c r="R217" i="7"/>
  <c r="P217" i="7"/>
  <c r="BK217" i="7"/>
  <c r="J217" i="7"/>
  <c r="BI211" i="7"/>
  <c r="BH211" i="7"/>
  <c r="BG211" i="7"/>
  <c r="BF211" i="7"/>
  <c r="T211" i="7"/>
  <c r="R211" i="7"/>
  <c r="P211" i="7"/>
  <c r="BK211" i="7"/>
  <c r="J211" i="7"/>
  <c r="BE211" i="7" s="1"/>
  <c r="BI205" i="7"/>
  <c r="BH205" i="7"/>
  <c r="BG205" i="7"/>
  <c r="BF205" i="7"/>
  <c r="BE205" i="7"/>
  <c r="T205" i="7"/>
  <c r="R205" i="7"/>
  <c r="P205" i="7"/>
  <c r="BK205" i="7"/>
  <c r="J205" i="7"/>
  <c r="BI198" i="7"/>
  <c r="BH198" i="7"/>
  <c r="BG198" i="7"/>
  <c r="BF198" i="7"/>
  <c r="T198" i="7"/>
  <c r="R198" i="7"/>
  <c r="P198" i="7"/>
  <c r="BK198" i="7"/>
  <c r="J198" i="7"/>
  <c r="BE198" i="7" s="1"/>
  <c r="BI194" i="7"/>
  <c r="BH194" i="7"/>
  <c r="BG194" i="7"/>
  <c r="BF194" i="7"/>
  <c r="BE194" i="7"/>
  <c r="T194" i="7"/>
  <c r="R194" i="7"/>
  <c r="P194" i="7"/>
  <c r="P191" i="7" s="1"/>
  <c r="BK194" i="7"/>
  <c r="J194" i="7"/>
  <c r="BI192" i="7"/>
  <c r="BH192" i="7"/>
  <c r="BG192" i="7"/>
  <c r="BF192" i="7"/>
  <c r="T192" i="7"/>
  <c r="T191" i="7" s="1"/>
  <c r="R192" i="7"/>
  <c r="P192" i="7"/>
  <c r="BK192" i="7"/>
  <c r="BK191" i="7" s="1"/>
  <c r="J191" i="7" s="1"/>
  <c r="J73" i="7" s="1"/>
  <c r="J192" i="7"/>
  <c r="BE192" i="7" s="1"/>
  <c r="BI190" i="7"/>
  <c r="BH190" i="7"/>
  <c r="BG190" i="7"/>
  <c r="BF190" i="7"/>
  <c r="T190" i="7"/>
  <c r="R190" i="7"/>
  <c r="P190" i="7"/>
  <c r="BK190" i="7"/>
  <c r="J190" i="7"/>
  <c r="BE190" i="7" s="1"/>
  <c r="BI188" i="7"/>
  <c r="BH188" i="7"/>
  <c r="BG188" i="7"/>
  <c r="BF188" i="7"/>
  <c r="BE188" i="7"/>
  <c r="T188" i="7"/>
  <c r="R188" i="7"/>
  <c r="P188" i="7"/>
  <c r="BK188" i="7"/>
  <c r="J188" i="7"/>
  <c r="BI183" i="7"/>
  <c r="BH183" i="7"/>
  <c r="BG183" i="7"/>
  <c r="BF183" i="7"/>
  <c r="T183" i="7"/>
  <c r="R183" i="7"/>
  <c r="P183" i="7"/>
  <c r="BK183" i="7"/>
  <c r="J183" i="7"/>
  <c r="BE183" i="7" s="1"/>
  <c r="BI181" i="7"/>
  <c r="BH181" i="7"/>
  <c r="BG181" i="7"/>
  <c r="BF181" i="7"/>
  <c r="BE181" i="7"/>
  <c r="T181" i="7"/>
  <c r="R181" i="7"/>
  <c r="P181" i="7"/>
  <c r="BK181" i="7"/>
  <c r="J181" i="7"/>
  <c r="BI176" i="7"/>
  <c r="BH176" i="7"/>
  <c r="BG176" i="7"/>
  <c r="BF176" i="7"/>
  <c r="T176" i="7"/>
  <c r="R176" i="7"/>
  <c r="P176" i="7"/>
  <c r="BK176" i="7"/>
  <c r="J176" i="7"/>
  <c r="BE176" i="7" s="1"/>
  <c r="BI170" i="7"/>
  <c r="BH170" i="7"/>
  <c r="BG170" i="7"/>
  <c r="BF170" i="7"/>
  <c r="BE170" i="7"/>
  <c r="T170" i="7"/>
  <c r="R170" i="7"/>
  <c r="P170" i="7"/>
  <c r="BK170" i="7"/>
  <c r="J170" i="7"/>
  <c r="BI163" i="7"/>
  <c r="BH163" i="7"/>
  <c r="BG163" i="7"/>
  <c r="BF163" i="7"/>
  <c r="T163" i="7"/>
  <c r="R163" i="7"/>
  <c r="P163" i="7"/>
  <c r="BK163" i="7"/>
  <c r="J163" i="7"/>
  <c r="BE163" i="7" s="1"/>
  <c r="BI159" i="7"/>
  <c r="BH159" i="7"/>
  <c r="BG159" i="7"/>
  <c r="BF159" i="7"/>
  <c r="BE159" i="7"/>
  <c r="T159" i="7"/>
  <c r="R159" i="7"/>
  <c r="P159" i="7"/>
  <c r="BK159" i="7"/>
  <c r="J159" i="7"/>
  <c r="BI155" i="7"/>
  <c r="BH155" i="7"/>
  <c r="BG155" i="7"/>
  <c r="BF155" i="7"/>
  <c r="T155" i="7"/>
  <c r="R155" i="7"/>
  <c r="P155" i="7"/>
  <c r="BK155" i="7"/>
  <c r="J155" i="7"/>
  <c r="BE155" i="7" s="1"/>
  <c r="BI153" i="7"/>
  <c r="BH153" i="7"/>
  <c r="BG153" i="7"/>
  <c r="BF153" i="7"/>
  <c r="BE153" i="7"/>
  <c r="T153" i="7"/>
  <c r="R153" i="7"/>
  <c r="P153" i="7"/>
  <c r="BK153" i="7"/>
  <c r="J153" i="7"/>
  <c r="BI148" i="7"/>
  <c r="BH148" i="7"/>
  <c r="BG148" i="7"/>
  <c r="BF148" i="7"/>
  <c r="T148" i="7"/>
  <c r="R148" i="7"/>
  <c r="P148" i="7"/>
  <c r="BK148" i="7"/>
  <c r="J148" i="7"/>
  <c r="BE148" i="7" s="1"/>
  <c r="BI144" i="7"/>
  <c r="BH144" i="7"/>
  <c r="BG144" i="7"/>
  <c r="BF144" i="7"/>
  <c r="BE144" i="7"/>
  <c r="T144" i="7"/>
  <c r="R144" i="7"/>
  <c r="R143" i="7" s="1"/>
  <c r="P144" i="7"/>
  <c r="P143" i="7" s="1"/>
  <c r="BK144" i="7"/>
  <c r="BK143" i="7" s="1"/>
  <c r="J143" i="7" s="1"/>
  <c r="J72" i="7" s="1"/>
  <c r="J144" i="7"/>
  <c r="BI141" i="7"/>
  <c r="BH141" i="7"/>
  <c r="BG141" i="7"/>
  <c r="BF141" i="7"/>
  <c r="BE141" i="7"/>
  <c r="T141" i="7"/>
  <c r="T140" i="7" s="1"/>
  <c r="R141" i="7"/>
  <c r="R140" i="7" s="1"/>
  <c r="P141" i="7"/>
  <c r="P140" i="7" s="1"/>
  <c r="BK141" i="7"/>
  <c r="BK140" i="7" s="1"/>
  <c r="J140" i="7" s="1"/>
  <c r="J70" i="7" s="1"/>
  <c r="J141" i="7"/>
  <c r="BI138" i="7"/>
  <c r="BH138" i="7"/>
  <c r="BG138" i="7"/>
  <c r="BF138" i="7"/>
  <c r="T138" i="7"/>
  <c r="R138" i="7"/>
  <c r="P138" i="7"/>
  <c r="BK138" i="7"/>
  <c r="J138" i="7"/>
  <c r="BE138" i="7" s="1"/>
  <c r="BI137" i="7"/>
  <c r="BH137" i="7"/>
  <c r="BG137" i="7"/>
  <c r="BF137" i="7"/>
  <c r="BE137" i="7"/>
  <c r="T137" i="7"/>
  <c r="R137" i="7"/>
  <c r="P137" i="7"/>
  <c r="BK137" i="7"/>
  <c r="J137" i="7"/>
  <c r="BI136" i="7"/>
  <c r="BH136" i="7"/>
  <c r="BG136" i="7"/>
  <c r="BF136" i="7"/>
  <c r="T136" i="7"/>
  <c r="R136" i="7"/>
  <c r="P136" i="7"/>
  <c r="BK136" i="7"/>
  <c r="J136" i="7"/>
  <c r="BE136" i="7" s="1"/>
  <c r="BI135" i="7"/>
  <c r="BH135" i="7"/>
  <c r="BG135" i="7"/>
  <c r="BF135" i="7"/>
  <c r="BE135" i="7"/>
  <c r="T135" i="7"/>
  <c r="R135" i="7"/>
  <c r="P135" i="7"/>
  <c r="BK135" i="7"/>
  <c r="J135" i="7"/>
  <c r="BI133" i="7"/>
  <c r="BH133" i="7"/>
  <c r="BG133" i="7"/>
  <c r="BF133" i="7"/>
  <c r="T133" i="7"/>
  <c r="R133" i="7"/>
  <c r="P133" i="7"/>
  <c r="BK133" i="7"/>
  <c r="J133" i="7"/>
  <c r="BE133" i="7" s="1"/>
  <c r="BI132" i="7"/>
  <c r="BH132" i="7"/>
  <c r="BG132" i="7"/>
  <c r="BF132" i="7"/>
  <c r="BE132" i="7"/>
  <c r="T132" i="7"/>
  <c r="R132" i="7"/>
  <c r="P132" i="7"/>
  <c r="BK132" i="7"/>
  <c r="J132" i="7"/>
  <c r="BI131" i="7"/>
  <c r="BH131" i="7"/>
  <c r="BG131" i="7"/>
  <c r="BF131" i="7"/>
  <c r="T131" i="7"/>
  <c r="T130" i="7" s="1"/>
  <c r="R131" i="7"/>
  <c r="P131" i="7"/>
  <c r="P130" i="7" s="1"/>
  <c r="BK131" i="7"/>
  <c r="BK130" i="7" s="1"/>
  <c r="J130" i="7" s="1"/>
  <c r="J69" i="7" s="1"/>
  <c r="J131" i="7"/>
  <c r="BE131" i="7" s="1"/>
  <c r="BI126" i="7"/>
  <c r="BH126" i="7"/>
  <c r="BG126" i="7"/>
  <c r="BF126" i="7"/>
  <c r="T126" i="7"/>
  <c r="R126" i="7"/>
  <c r="P126" i="7"/>
  <c r="BK126" i="7"/>
  <c r="J126" i="7"/>
  <c r="BE126" i="7" s="1"/>
  <c r="BI122" i="7"/>
  <c r="BH122" i="7"/>
  <c r="BG122" i="7"/>
  <c r="BF122" i="7"/>
  <c r="BE122" i="7"/>
  <c r="T122" i="7"/>
  <c r="R122" i="7"/>
  <c r="R121" i="7" s="1"/>
  <c r="P122" i="7"/>
  <c r="P121" i="7" s="1"/>
  <c r="BK122" i="7"/>
  <c r="BK121" i="7" s="1"/>
  <c r="J121" i="7" s="1"/>
  <c r="J68" i="7" s="1"/>
  <c r="J122" i="7"/>
  <c r="BI117" i="7"/>
  <c r="BH117" i="7"/>
  <c r="BG117" i="7"/>
  <c r="BF117" i="7"/>
  <c r="T117" i="7"/>
  <c r="T116" i="7" s="1"/>
  <c r="R117" i="7"/>
  <c r="R116" i="7" s="1"/>
  <c r="P117" i="7"/>
  <c r="P116" i="7" s="1"/>
  <c r="BK117" i="7"/>
  <c r="BK116" i="7" s="1"/>
  <c r="J116" i="7" s="1"/>
  <c r="J67" i="7" s="1"/>
  <c r="J117" i="7"/>
  <c r="BE117" i="7" s="1"/>
  <c r="BI112" i="7"/>
  <c r="BH112" i="7"/>
  <c r="BG112" i="7"/>
  <c r="BF112" i="7"/>
  <c r="T112" i="7"/>
  <c r="R112" i="7"/>
  <c r="P112" i="7"/>
  <c r="BK112" i="7"/>
  <c r="J112" i="7"/>
  <c r="BE112" i="7" s="1"/>
  <c r="BI108" i="7"/>
  <c r="BH108" i="7"/>
  <c r="BG108" i="7"/>
  <c r="BF108" i="7"/>
  <c r="BE108" i="7"/>
  <c r="T108" i="7"/>
  <c r="R108" i="7"/>
  <c r="P108" i="7"/>
  <c r="BK108" i="7"/>
  <c r="J108" i="7"/>
  <c r="BI104" i="7"/>
  <c r="F38" i="7" s="1"/>
  <c r="BD60" i="1" s="1"/>
  <c r="BH104" i="7"/>
  <c r="BG104" i="7"/>
  <c r="F36" i="7" s="1"/>
  <c r="BB60" i="1" s="1"/>
  <c r="BF104" i="7"/>
  <c r="J35" i="7" s="1"/>
  <c r="AW60" i="1" s="1"/>
  <c r="T104" i="7"/>
  <c r="T103" i="7" s="1"/>
  <c r="R104" i="7"/>
  <c r="R103" i="7" s="1"/>
  <c r="P104" i="7"/>
  <c r="BK104" i="7"/>
  <c r="BK103" i="7" s="1"/>
  <c r="J104" i="7"/>
  <c r="BE104" i="7" s="1"/>
  <c r="J97" i="7"/>
  <c r="F97" i="7"/>
  <c r="F95" i="7"/>
  <c r="E93" i="7"/>
  <c r="E87" i="7"/>
  <c r="F60" i="7"/>
  <c r="J59" i="7"/>
  <c r="F59" i="7"/>
  <c r="F57" i="7"/>
  <c r="E55" i="7"/>
  <c r="E49" i="7"/>
  <c r="J22" i="7"/>
  <c r="E22" i="7"/>
  <c r="F98" i="7" s="1"/>
  <c r="J21" i="7"/>
  <c r="J16" i="7"/>
  <c r="J57" i="7" s="1"/>
  <c r="E7" i="7"/>
  <c r="P414" i="6"/>
  <c r="R408" i="6"/>
  <c r="AY59" i="1"/>
  <c r="AX59" i="1"/>
  <c r="BI430" i="6"/>
  <c r="BH430" i="6"/>
  <c r="BG430" i="6"/>
  <c r="BF430" i="6"/>
  <c r="BE430" i="6"/>
  <c r="T430" i="6"/>
  <c r="R430" i="6"/>
  <c r="P430" i="6"/>
  <c r="BK430" i="6"/>
  <c r="J430" i="6"/>
  <c r="BI426" i="6"/>
  <c r="BH426" i="6"/>
  <c r="BG426" i="6"/>
  <c r="BF426" i="6"/>
  <c r="T426" i="6"/>
  <c r="R426" i="6"/>
  <c r="R414" i="6" s="1"/>
  <c r="P426" i="6"/>
  <c r="BK426" i="6"/>
  <c r="J426" i="6"/>
  <c r="BE426" i="6" s="1"/>
  <c r="BI415" i="6"/>
  <c r="BH415" i="6"/>
  <c r="BG415" i="6"/>
  <c r="BF415" i="6"/>
  <c r="BE415" i="6"/>
  <c r="T415" i="6"/>
  <c r="T414" i="6" s="1"/>
  <c r="R415" i="6"/>
  <c r="P415" i="6"/>
  <c r="BK415" i="6"/>
  <c r="BK414" i="6" s="1"/>
  <c r="J414" i="6" s="1"/>
  <c r="J77" i="6" s="1"/>
  <c r="J415" i="6"/>
  <c r="BI413" i="6"/>
  <c r="BH413" i="6"/>
  <c r="BG413" i="6"/>
  <c r="BF413" i="6"/>
  <c r="T413" i="6"/>
  <c r="T408" i="6" s="1"/>
  <c r="R413" i="6"/>
  <c r="P413" i="6"/>
  <c r="BK413" i="6"/>
  <c r="BK408" i="6" s="1"/>
  <c r="J408" i="6" s="1"/>
  <c r="J76" i="6" s="1"/>
  <c r="J413" i="6"/>
  <c r="BE413" i="6" s="1"/>
  <c r="BI409" i="6"/>
  <c r="BH409" i="6"/>
  <c r="BG409" i="6"/>
  <c r="BF409" i="6"/>
  <c r="BE409" i="6"/>
  <c r="T409" i="6"/>
  <c r="R409" i="6"/>
  <c r="P409" i="6"/>
  <c r="P408" i="6" s="1"/>
  <c r="BK409" i="6"/>
  <c r="J409" i="6"/>
  <c r="BI407" i="6"/>
  <c r="BH407" i="6"/>
  <c r="BG407" i="6"/>
  <c r="BF407" i="6"/>
  <c r="BE407" i="6"/>
  <c r="T407" i="6"/>
  <c r="R407" i="6"/>
  <c r="P407" i="6"/>
  <c r="BK407" i="6"/>
  <c r="J407" i="6"/>
  <c r="BI406" i="6"/>
  <c r="BH406" i="6"/>
  <c r="BG406" i="6"/>
  <c r="BF406" i="6"/>
  <c r="T406" i="6"/>
  <c r="R406" i="6"/>
  <c r="P406" i="6"/>
  <c r="BK406" i="6"/>
  <c r="J406" i="6"/>
  <c r="BE406" i="6" s="1"/>
  <c r="BI401" i="6"/>
  <c r="BH401" i="6"/>
  <c r="BG401" i="6"/>
  <c r="BF401" i="6"/>
  <c r="BE401" i="6"/>
  <c r="T401" i="6"/>
  <c r="R401" i="6"/>
  <c r="P401" i="6"/>
  <c r="BK401" i="6"/>
  <c r="J401" i="6"/>
  <c r="BI396" i="6"/>
  <c r="BH396" i="6"/>
  <c r="BG396" i="6"/>
  <c r="BF396" i="6"/>
  <c r="T396" i="6"/>
  <c r="R396" i="6"/>
  <c r="P396" i="6"/>
  <c r="BK396" i="6"/>
  <c r="J396" i="6"/>
  <c r="BE396" i="6" s="1"/>
  <c r="BI391" i="6"/>
  <c r="BH391" i="6"/>
  <c r="BG391" i="6"/>
  <c r="BF391" i="6"/>
  <c r="BE391" i="6"/>
  <c r="T391" i="6"/>
  <c r="R391" i="6"/>
  <c r="P391" i="6"/>
  <c r="BK391" i="6"/>
  <c r="J391" i="6"/>
  <c r="BI386" i="6"/>
  <c r="BH386" i="6"/>
  <c r="BG386" i="6"/>
  <c r="BF386" i="6"/>
  <c r="T386" i="6"/>
  <c r="R386" i="6"/>
  <c r="P386" i="6"/>
  <c r="BK386" i="6"/>
  <c r="J386" i="6"/>
  <c r="BE386" i="6" s="1"/>
  <c r="BI383" i="6"/>
  <c r="BH383" i="6"/>
  <c r="BG383" i="6"/>
  <c r="BF383" i="6"/>
  <c r="BE383" i="6"/>
  <c r="T383" i="6"/>
  <c r="R383" i="6"/>
  <c r="P383" i="6"/>
  <c r="BK383" i="6"/>
  <c r="J383" i="6"/>
  <c r="BI378" i="6"/>
  <c r="BH378" i="6"/>
  <c r="BG378" i="6"/>
  <c r="BF378" i="6"/>
  <c r="T378" i="6"/>
  <c r="T372" i="6" s="1"/>
  <c r="R378" i="6"/>
  <c r="P378" i="6"/>
  <c r="BK378" i="6"/>
  <c r="J378" i="6"/>
  <c r="BE378" i="6" s="1"/>
  <c r="BI373" i="6"/>
  <c r="BH373" i="6"/>
  <c r="BG373" i="6"/>
  <c r="BF373" i="6"/>
  <c r="BE373" i="6"/>
  <c r="T373" i="6"/>
  <c r="R373" i="6"/>
  <c r="R372" i="6" s="1"/>
  <c r="P373" i="6"/>
  <c r="P372" i="6" s="1"/>
  <c r="BK373" i="6"/>
  <c r="BK372" i="6" s="1"/>
  <c r="J372" i="6" s="1"/>
  <c r="J75" i="6" s="1"/>
  <c r="J373" i="6"/>
  <c r="BI371" i="6"/>
  <c r="BH371" i="6"/>
  <c r="BG371" i="6"/>
  <c r="BF371" i="6"/>
  <c r="T371" i="6"/>
  <c r="R371" i="6"/>
  <c r="P371" i="6"/>
  <c r="BK371" i="6"/>
  <c r="J371" i="6"/>
  <c r="BE371" i="6" s="1"/>
  <c r="BI369" i="6"/>
  <c r="BH369" i="6"/>
  <c r="BG369" i="6"/>
  <c r="BF369" i="6"/>
  <c r="BE369" i="6"/>
  <c r="T369" i="6"/>
  <c r="R369" i="6"/>
  <c r="P369" i="6"/>
  <c r="BK369" i="6"/>
  <c r="J369" i="6"/>
  <c r="BI365" i="6"/>
  <c r="BH365" i="6"/>
  <c r="BG365" i="6"/>
  <c r="BF365" i="6"/>
  <c r="T365" i="6"/>
  <c r="R365" i="6"/>
  <c r="P365" i="6"/>
  <c r="BK365" i="6"/>
  <c r="J365" i="6"/>
  <c r="BE365" i="6" s="1"/>
  <c r="BI363" i="6"/>
  <c r="BH363" i="6"/>
  <c r="BG363" i="6"/>
  <c r="BF363" i="6"/>
  <c r="BE363" i="6"/>
  <c r="T363" i="6"/>
  <c r="R363" i="6"/>
  <c r="P363" i="6"/>
  <c r="BK363" i="6"/>
  <c r="J363" i="6"/>
  <c r="BI359" i="6"/>
  <c r="BH359" i="6"/>
  <c r="BG359" i="6"/>
  <c r="BF359" i="6"/>
  <c r="T359" i="6"/>
  <c r="R359" i="6"/>
  <c r="P359" i="6"/>
  <c r="BK359" i="6"/>
  <c r="J359" i="6"/>
  <c r="BE359" i="6" s="1"/>
  <c r="BI356" i="6"/>
  <c r="BH356" i="6"/>
  <c r="BG356" i="6"/>
  <c r="BF356" i="6"/>
  <c r="BE356" i="6"/>
  <c r="T356" i="6"/>
  <c r="R356" i="6"/>
  <c r="P356" i="6"/>
  <c r="BK356" i="6"/>
  <c r="J356" i="6"/>
  <c r="BI353" i="6"/>
  <c r="BH353" i="6"/>
  <c r="BG353" i="6"/>
  <c r="BF353" i="6"/>
  <c r="T353" i="6"/>
  <c r="R353" i="6"/>
  <c r="P353" i="6"/>
  <c r="BK353" i="6"/>
  <c r="J353" i="6"/>
  <c r="BE353" i="6" s="1"/>
  <c r="BI348" i="6"/>
  <c r="BH348" i="6"/>
  <c r="BG348" i="6"/>
  <c r="BF348" i="6"/>
  <c r="BE348" i="6"/>
  <c r="T348" i="6"/>
  <c r="R348" i="6"/>
  <c r="P348" i="6"/>
  <c r="BK348" i="6"/>
  <c r="J348" i="6"/>
  <c r="BI344" i="6"/>
  <c r="BH344" i="6"/>
  <c r="BG344" i="6"/>
  <c r="BF344" i="6"/>
  <c r="T344" i="6"/>
  <c r="R344" i="6"/>
  <c r="P344" i="6"/>
  <c r="BK344" i="6"/>
  <c r="J344" i="6"/>
  <c r="BE344" i="6" s="1"/>
  <c r="BI340" i="6"/>
  <c r="BH340" i="6"/>
  <c r="BG340" i="6"/>
  <c r="BF340" i="6"/>
  <c r="BE340" i="6"/>
  <c r="T340" i="6"/>
  <c r="T339" i="6" s="1"/>
  <c r="R340" i="6"/>
  <c r="R339" i="6" s="1"/>
  <c r="P340" i="6"/>
  <c r="P339" i="6" s="1"/>
  <c r="BK340" i="6"/>
  <c r="BK339" i="6" s="1"/>
  <c r="J339" i="6" s="1"/>
  <c r="J74" i="6" s="1"/>
  <c r="J340" i="6"/>
  <c r="BI338" i="6"/>
  <c r="BH338" i="6"/>
  <c r="BG338" i="6"/>
  <c r="BF338" i="6"/>
  <c r="BE338" i="6"/>
  <c r="T338" i="6"/>
  <c r="R338" i="6"/>
  <c r="P338" i="6"/>
  <c r="BK338" i="6"/>
  <c r="J338" i="6"/>
  <c r="BI336" i="6"/>
  <c r="BH336" i="6"/>
  <c r="BG336" i="6"/>
  <c r="BF336" i="6"/>
  <c r="T336" i="6"/>
  <c r="R336" i="6"/>
  <c r="P336" i="6"/>
  <c r="BK336" i="6"/>
  <c r="J336" i="6"/>
  <c r="BE336" i="6" s="1"/>
  <c r="BI334" i="6"/>
  <c r="BH334" i="6"/>
  <c r="BG334" i="6"/>
  <c r="BF334" i="6"/>
  <c r="BE334" i="6"/>
  <c r="T334" i="6"/>
  <c r="R334" i="6"/>
  <c r="P334" i="6"/>
  <c r="BK334" i="6"/>
  <c r="J334" i="6"/>
  <c r="BI330" i="6"/>
  <c r="BH330" i="6"/>
  <c r="BG330" i="6"/>
  <c r="BF330" i="6"/>
  <c r="T330" i="6"/>
  <c r="R330" i="6"/>
  <c r="P330" i="6"/>
  <c r="BK330" i="6"/>
  <c r="J330" i="6"/>
  <c r="BE330" i="6" s="1"/>
  <c r="BI329" i="6"/>
  <c r="BH329" i="6"/>
  <c r="BG329" i="6"/>
  <c r="BF329" i="6"/>
  <c r="BE329" i="6"/>
  <c r="T329" i="6"/>
  <c r="R329" i="6"/>
  <c r="P329" i="6"/>
  <c r="BK329" i="6"/>
  <c r="J329" i="6"/>
  <c r="BI325" i="6"/>
  <c r="BH325" i="6"/>
  <c r="BG325" i="6"/>
  <c r="BF325" i="6"/>
  <c r="T325" i="6"/>
  <c r="T324" i="6" s="1"/>
  <c r="R325" i="6"/>
  <c r="R324" i="6" s="1"/>
  <c r="P325" i="6"/>
  <c r="P324" i="6" s="1"/>
  <c r="P323" i="6" s="1"/>
  <c r="BK325" i="6"/>
  <c r="BK324" i="6" s="1"/>
  <c r="J325" i="6"/>
  <c r="BE325" i="6" s="1"/>
  <c r="BI322" i="6"/>
  <c r="BH322" i="6"/>
  <c r="BG322" i="6"/>
  <c r="BF322" i="6"/>
  <c r="T322" i="6"/>
  <c r="T321" i="6" s="1"/>
  <c r="R322" i="6"/>
  <c r="R321" i="6" s="1"/>
  <c r="P322" i="6"/>
  <c r="P321" i="6" s="1"/>
  <c r="BK322" i="6"/>
  <c r="BK321" i="6" s="1"/>
  <c r="J321" i="6" s="1"/>
  <c r="J71" i="6" s="1"/>
  <c r="J322" i="6"/>
  <c r="BE322" i="6" s="1"/>
  <c r="BI319" i="6"/>
  <c r="BH319" i="6"/>
  <c r="BG319" i="6"/>
  <c r="BF319" i="6"/>
  <c r="T319" i="6"/>
  <c r="R319" i="6"/>
  <c r="P319" i="6"/>
  <c r="BK319" i="6"/>
  <c r="J319" i="6"/>
  <c r="BE319" i="6" s="1"/>
  <c r="BI317" i="6"/>
  <c r="BH317" i="6"/>
  <c r="BG317" i="6"/>
  <c r="BF317" i="6"/>
  <c r="T317" i="6"/>
  <c r="R317" i="6"/>
  <c r="P317" i="6"/>
  <c r="BK317" i="6"/>
  <c r="J317" i="6"/>
  <c r="BE317" i="6" s="1"/>
  <c r="BI315" i="6"/>
  <c r="BH315" i="6"/>
  <c r="BG315" i="6"/>
  <c r="BF315" i="6"/>
  <c r="BE315" i="6"/>
  <c r="T315" i="6"/>
  <c r="R315" i="6"/>
  <c r="P315" i="6"/>
  <c r="BK315" i="6"/>
  <c r="J315" i="6"/>
  <c r="BI313" i="6"/>
  <c r="BH313" i="6"/>
  <c r="BG313" i="6"/>
  <c r="BF313" i="6"/>
  <c r="T313" i="6"/>
  <c r="R313" i="6"/>
  <c r="P313" i="6"/>
  <c r="BK313" i="6"/>
  <c r="J313" i="6"/>
  <c r="BE313" i="6" s="1"/>
  <c r="BI311" i="6"/>
  <c r="BH311" i="6"/>
  <c r="BG311" i="6"/>
  <c r="BF311" i="6"/>
  <c r="BE311" i="6"/>
  <c r="T311" i="6"/>
  <c r="R311" i="6"/>
  <c r="P311" i="6"/>
  <c r="BK311" i="6"/>
  <c r="J311" i="6"/>
  <c r="BI309" i="6"/>
  <c r="BH309" i="6"/>
  <c r="BG309" i="6"/>
  <c r="BF309" i="6"/>
  <c r="T309" i="6"/>
  <c r="R309" i="6"/>
  <c r="P309" i="6"/>
  <c r="BK309" i="6"/>
  <c r="J309" i="6"/>
  <c r="BE309" i="6" s="1"/>
  <c r="BI307" i="6"/>
  <c r="BH307" i="6"/>
  <c r="BG307" i="6"/>
  <c r="BF307" i="6"/>
  <c r="BE307" i="6"/>
  <c r="T307" i="6"/>
  <c r="R307" i="6"/>
  <c r="P307" i="6"/>
  <c r="BK307" i="6"/>
  <c r="J307" i="6"/>
  <c r="BI306" i="6"/>
  <c r="BH306" i="6"/>
  <c r="BG306" i="6"/>
  <c r="BF306" i="6"/>
  <c r="T306" i="6"/>
  <c r="R306" i="6"/>
  <c r="P306" i="6"/>
  <c r="BK306" i="6"/>
  <c r="J306" i="6"/>
  <c r="BE306" i="6" s="1"/>
  <c r="BI305" i="6"/>
  <c r="BH305" i="6"/>
  <c r="BG305" i="6"/>
  <c r="BF305" i="6"/>
  <c r="BE305" i="6"/>
  <c r="T305" i="6"/>
  <c r="T304" i="6" s="1"/>
  <c r="R305" i="6"/>
  <c r="R304" i="6" s="1"/>
  <c r="P305" i="6"/>
  <c r="P304" i="6" s="1"/>
  <c r="BK305" i="6"/>
  <c r="BK304" i="6" s="1"/>
  <c r="J304" i="6" s="1"/>
  <c r="J70" i="6" s="1"/>
  <c r="J305" i="6"/>
  <c r="BI300" i="6"/>
  <c r="BH300" i="6"/>
  <c r="BG300" i="6"/>
  <c r="BF300" i="6"/>
  <c r="BE300" i="6"/>
  <c r="T300" i="6"/>
  <c r="R300" i="6"/>
  <c r="P300" i="6"/>
  <c r="BK300" i="6"/>
  <c r="J300" i="6"/>
  <c r="BI292" i="6"/>
  <c r="BH292" i="6"/>
  <c r="BG292" i="6"/>
  <c r="BF292" i="6"/>
  <c r="T292" i="6"/>
  <c r="R292" i="6"/>
  <c r="P292" i="6"/>
  <c r="BK292" i="6"/>
  <c r="J292" i="6"/>
  <c r="BE292" i="6" s="1"/>
  <c r="BI287" i="6"/>
  <c r="BH287" i="6"/>
  <c r="BG287" i="6"/>
  <c r="BF287" i="6"/>
  <c r="BE287" i="6"/>
  <c r="T287" i="6"/>
  <c r="R287" i="6"/>
  <c r="P287" i="6"/>
  <c r="BK287" i="6"/>
  <c r="J287" i="6"/>
  <c r="BI282" i="6"/>
  <c r="BH282" i="6"/>
  <c r="BG282" i="6"/>
  <c r="BF282" i="6"/>
  <c r="T282" i="6"/>
  <c r="R282" i="6"/>
  <c r="P282" i="6"/>
  <c r="BK282" i="6"/>
  <c r="J282" i="6"/>
  <c r="BE282" i="6" s="1"/>
  <c r="BI278" i="6"/>
  <c r="BH278" i="6"/>
  <c r="BG278" i="6"/>
  <c r="BF278" i="6"/>
  <c r="BE278" i="6"/>
  <c r="T278" i="6"/>
  <c r="R278" i="6"/>
  <c r="P278" i="6"/>
  <c r="BK278" i="6"/>
  <c r="J278" i="6"/>
  <c r="BI274" i="6"/>
  <c r="BH274" i="6"/>
  <c r="BG274" i="6"/>
  <c r="BF274" i="6"/>
  <c r="T274" i="6"/>
  <c r="R274" i="6"/>
  <c r="P274" i="6"/>
  <c r="BK274" i="6"/>
  <c r="J274" i="6"/>
  <c r="BE274" i="6" s="1"/>
  <c r="BI270" i="6"/>
  <c r="BH270" i="6"/>
  <c r="BG270" i="6"/>
  <c r="BF270" i="6"/>
  <c r="BE270" i="6"/>
  <c r="T270" i="6"/>
  <c r="R270" i="6"/>
  <c r="P270" i="6"/>
  <c r="BK270" i="6"/>
  <c r="J270" i="6"/>
  <c r="BI265" i="6"/>
  <c r="BH265" i="6"/>
  <c r="BG265" i="6"/>
  <c r="BF265" i="6"/>
  <c r="T265" i="6"/>
  <c r="R265" i="6"/>
  <c r="P265" i="6"/>
  <c r="BK265" i="6"/>
  <c r="J265" i="6"/>
  <c r="BE265" i="6" s="1"/>
  <c r="BI260" i="6"/>
  <c r="BH260" i="6"/>
  <c r="BG260" i="6"/>
  <c r="BF260" i="6"/>
  <c r="BE260" i="6"/>
  <c r="T260" i="6"/>
  <c r="R260" i="6"/>
  <c r="P260" i="6"/>
  <c r="BK260" i="6"/>
  <c r="J260" i="6"/>
  <c r="BI256" i="6"/>
  <c r="BH256" i="6"/>
  <c r="BG256" i="6"/>
  <c r="BF256" i="6"/>
  <c r="T256" i="6"/>
  <c r="R256" i="6"/>
  <c r="P256" i="6"/>
  <c r="BK256" i="6"/>
  <c r="J256" i="6"/>
  <c r="BE256" i="6" s="1"/>
  <c r="BI252" i="6"/>
  <c r="BH252" i="6"/>
  <c r="BG252" i="6"/>
  <c r="BF252" i="6"/>
  <c r="BE252" i="6"/>
  <c r="T252" i="6"/>
  <c r="R252" i="6"/>
  <c r="P252" i="6"/>
  <c r="BK252" i="6"/>
  <c r="J252" i="6"/>
  <c r="BI248" i="6"/>
  <c r="BH248" i="6"/>
  <c r="BG248" i="6"/>
  <c r="BF248" i="6"/>
  <c r="T248" i="6"/>
  <c r="R248" i="6"/>
  <c r="P248" i="6"/>
  <c r="BK248" i="6"/>
  <c r="J248" i="6"/>
  <c r="BE248" i="6" s="1"/>
  <c r="BI244" i="6"/>
  <c r="BH244" i="6"/>
  <c r="BG244" i="6"/>
  <c r="BF244" i="6"/>
  <c r="BE244" i="6"/>
  <c r="T244" i="6"/>
  <c r="R244" i="6"/>
  <c r="P244" i="6"/>
  <c r="BK244" i="6"/>
  <c r="J244" i="6"/>
  <c r="BI222" i="6"/>
  <c r="BH222" i="6"/>
  <c r="BG222" i="6"/>
  <c r="BF222" i="6"/>
  <c r="T222" i="6"/>
  <c r="R222" i="6"/>
  <c r="P222" i="6"/>
  <c r="BK222" i="6"/>
  <c r="J222" i="6"/>
  <c r="BE222" i="6" s="1"/>
  <c r="BI203" i="6"/>
  <c r="BH203" i="6"/>
  <c r="BG203" i="6"/>
  <c r="BF203" i="6"/>
  <c r="BE203" i="6"/>
  <c r="T203" i="6"/>
  <c r="T202" i="6" s="1"/>
  <c r="R203" i="6"/>
  <c r="R202" i="6" s="1"/>
  <c r="P203" i="6"/>
  <c r="P202" i="6" s="1"/>
  <c r="BK203" i="6"/>
  <c r="BK202" i="6" s="1"/>
  <c r="J202" i="6" s="1"/>
  <c r="J69" i="6" s="1"/>
  <c r="J203" i="6"/>
  <c r="BI198" i="6"/>
  <c r="BH198" i="6"/>
  <c r="BG198" i="6"/>
  <c r="BF198" i="6"/>
  <c r="T198" i="6"/>
  <c r="R198" i="6"/>
  <c r="P198" i="6"/>
  <c r="BK198" i="6"/>
  <c r="J198" i="6"/>
  <c r="BE198" i="6" s="1"/>
  <c r="BI194" i="6"/>
  <c r="BH194" i="6"/>
  <c r="BG194" i="6"/>
  <c r="BF194" i="6"/>
  <c r="T194" i="6"/>
  <c r="R194" i="6"/>
  <c r="P194" i="6"/>
  <c r="BK194" i="6"/>
  <c r="J194" i="6"/>
  <c r="BE194" i="6" s="1"/>
  <c r="BI190" i="6"/>
  <c r="BH190" i="6"/>
  <c r="BG190" i="6"/>
  <c r="BF190" i="6"/>
  <c r="T190" i="6"/>
  <c r="R190" i="6"/>
  <c r="P190" i="6"/>
  <c r="BK190" i="6"/>
  <c r="J190" i="6"/>
  <c r="BE190" i="6" s="1"/>
  <c r="BI186" i="6"/>
  <c r="BH186" i="6"/>
  <c r="BG186" i="6"/>
  <c r="BF186" i="6"/>
  <c r="T186" i="6"/>
  <c r="R186" i="6"/>
  <c r="P186" i="6"/>
  <c r="BK186" i="6"/>
  <c r="J186" i="6"/>
  <c r="BE186" i="6" s="1"/>
  <c r="BI176" i="6"/>
  <c r="BH176" i="6"/>
  <c r="BG176" i="6"/>
  <c r="BF176" i="6"/>
  <c r="T176" i="6"/>
  <c r="R176" i="6"/>
  <c r="P176" i="6"/>
  <c r="BK176" i="6"/>
  <c r="J176" i="6"/>
  <c r="BE176" i="6" s="1"/>
  <c r="BI154" i="6"/>
  <c r="BH154" i="6"/>
  <c r="BG154" i="6"/>
  <c r="BF154" i="6"/>
  <c r="BE154" i="6"/>
  <c r="T154" i="6"/>
  <c r="R154" i="6"/>
  <c r="P154" i="6"/>
  <c r="BK154" i="6"/>
  <c r="J154" i="6"/>
  <c r="BI150" i="6"/>
  <c r="BH150" i="6"/>
  <c r="BG150" i="6"/>
  <c r="BF150" i="6"/>
  <c r="T150" i="6"/>
  <c r="T149" i="6" s="1"/>
  <c r="R150" i="6"/>
  <c r="R149" i="6" s="1"/>
  <c r="P150" i="6"/>
  <c r="P149" i="6" s="1"/>
  <c r="BK150" i="6"/>
  <c r="BK149" i="6" s="1"/>
  <c r="J149" i="6" s="1"/>
  <c r="J68" i="6" s="1"/>
  <c r="J150" i="6"/>
  <c r="BE150" i="6" s="1"/>
  <c r="BI144" i="6"/>
  <c r="BH144" i="6"/>
  <c r="BG144" i="6"/>
  <c r="BF144" i="6"/>
  <c r="T144" i="6"/>
  <c r="R144" i="6"/>
  <c r="P144" i="6"/>
  <c r="BK144" i="6"/>
  <c r="J144" i="6"/>
  <c r="BE144" i="6" s="1"/>
  <c r="BI138" i="6"/>
  <c r="BH138" i="6"/>
  <c r="BG138" i="6"/>
  <c r="BF138" i="6"/>
  <c r="BE138" i="6"/>
  <c r="T138" i="6"/>
  <c r="R138" i="6"/>
  <c r="P138" i="6"/>
  <c r="BK138" i="6"/>
  <c r="J138" i="6"/>
  <c r="BI135" i="6"/>
  <c r="BH135" i="6"/>
  <c r="BG135" i="6"/>
  <c r="BF135" i="6"/>
  <c r="T135" i="6"/>
  <c r="R135" i="6"/>
  <c r="P135" i="6"/>
  <c r="BK135" i="6"/>
  <c r="J135" i="6"/>
  <c r="BE135" i="6" s="1"/>
  <c r="BI131" i="6"/>
  <c r="BH131" i="6"/>
  <c r="BG131" i="6"/>
  <c r="BF131" i="6"/>
  <c r="BE131" i="6"/>
  <c r="T131" i="6"/>
  <c r="T130" i="6" s="1"/>
  <c r="R131" i="6"/>
  <c r="R130" i="6" s="1"/>
  <c r="P131" i="6"/>
  <c r="P130" i="6" s="1"/>
  <c r="BK131" i="6"/>
  <c r="BK130" i="6" s="1"/>
  <c r="J130" i="6" s="1"/>
  <c r="J67" i="6" s="1"/>
  <c r="J131" i="6"/>
  <c r="BI122" i="6"/>
  <c r="BH122" i="6"/>
  <c r="BG122" i="6"/>
  <c r="BF122" i="6"/>
  <c r="T122" i="6"/>
  <c r="R122" i="6"/>
  <c r="P122" i="6"/>
  <c r="BK122" i="6"/>
  <c r="J122" i="6"/>
  <c r="BE122" i="6" s="1"/>
  <c r="BI113" i="6"/>
  <c r="BH113" i="6"/>
  <c r="BG113" i="6"/>
  <c r="BF113" i="6"/>
  <c r="BE113" i="6"/>
  <c r="T113" i="6"/>
  <c r="R113" i="6"/>
  <c r="P113" i="6"/>
  <c r="BK113" i="6"/>
  <c r="J113" i="6"/>
  <c r="BI104" i="6"/>
  <c r="F38" i="6" s="1"/>
  <c r="BD59" i="1" s="1"/>
  <c r="BH104" i="6"/>
  <c r="F37" i="6" s="1"/>
  <c r="BC59" i="1" s="1"/>
  <c r="BG104" i="6"/>
  <c r="F36" i="6" s="1"/>
  <c r="BB59" i="1" s="1"/>
  <c r="BF104" i="6"/>
  <c r="J35" i="6" s="1"/>
  <c r="AW59" i="1" s="1"/>
  <c r="T104" i="6"/>
  <c r="T103" i="6" s="1"/>
  <c r="T102" i="6" s="1"/>
  <c r="R104" i="6"/>
  <c r="R103" i="6" s="1"/>
  <c r="R102" i="6" s="1"/>
  <c r="P104" i="6"/>
  <c r="P103" i="6" s="1"/>
  <c r="BK104" i="6"/>
  <c r="BK103" i="6" s="1"/>
  <c r="J104" i="6"/>
  <c r="BE104" i="6" s="1"/>
  <c r="J97" i="6"/>
  <c r="F97" i="6"/>
  <c r="F95" i="6"/>
  <c r="E93" i="6"/>
  <c r="J59" i="6"/>
  <c r="F59" i="6"/>
  <c r="F57" i="6"/>
  <c r="E55" i="6"/>
  <c r="E49" i="6"/>
  <c r="J22" i="6"/>
  <c r="E22" i="6"/>
  <c r="F98" i="6" s="1"/>
  <c r="J21" i="6"/>
  <c r="J16" i="6"/>
  <c r="J57" i="6" s="1"/>
  <c r="E7" i="6"/>
  <c r="E87" i="6" s="1"/>
  <c r="AY58" i="1"/>
  <c r="AX58" i="1"/>
  <c r="BI844" i="5"/>
  <c r="BH844" i="5"/>
  <c r="BG844" i="5"/>
  <c r="BF844" i="5"/>
  <c r="BE844" i="5"/>
  <c r="T844" i="5"/>
  <c r="R844" i="5"/>
  <c r="P844" i="5"/>
  <c r="BK844" i="5"/>
  <c r="J844" i="5"/>
  <c r="BI843" i="5"/>
  <c r="BH843" i="5"/>
  <c r="BG843" i="5"/>
  <c r="BF843" i="5"/>
  <c r="T843" i="5"/>
  <c r="R843" i="5"/>
  <c r="P843" i="5"/>
  <c r="BK843" i="5"/>
  <c r="J843" i="5"/>
  <c r="BE843" i="5" s="1"/>
  <c r="BI842" i="5"/>
  <c r="BH842" i="5"/>
  <c r="BG842" i="5"/>
  <c r="BF842" i="5"/>
  <c r="BE842" i="5"/>
  <c r="T842" i="5"/>
  <c r="R842" i="5"/>
  <c r="P842" i="5"/>
  <c r="BK842" i="5"/>
  <c r="J842" i="5"/>
  <c r="BI841" i="5"/>
  <c r="BH841" i="5"/>
  <c r="BG841" i="5"/>
  <c r="BF841" i="5"/>
  <c r="T841" i="5"/>
  <c r="R841" i="5"/>
  <c r="P841" i="5"/>
  <c r="BK841" i="5"/>
  <c r="J841" i="5"/>
  <c r="BE841" i="5" s="1"/>
  <c r="BI840" i="5"/>
  <c r="BH840" i="5"/>
  <c r="BG840" i="5"/>
  <c r="BF840" i="5"/>
  <c r="BE840" i="5"/>
  <c r="T840" i="5"/>
  <c r="R840" i="5"/>
  <c r="R838" i="5" s="1"/>
  <c r="P840" i="5"/>
  <c r="BK840" i="5"/>
  <c r="J840" i="5"/>
  <c r="BI839" i="5"/>
  <c r="BH839" i="5"/>
  <c r="BG839" i="5"/>
  <c r="BF839" i="5"/>
  <c r="T839" i="5"/>
  <c r="T838" i="5" s="1"/>
  <c r="R839" i="5"/>
  <c r="P839" i="5"/>
  <c r="P838" i="5" s="1"/>
  <c r="BK839" i="5"/>
  <c r="BK838" i="5" s="1"/>
  <c r="J838" i="5" s="1"/>
  <c r="J81" i="5" s="1"/>
  <c r="J839" i="5"/>
  <c r="BE839" i="5" s="1"/>
  <c r="BI833" i="5"/>
  <c r="BH833" i="5"/>
  <c r="BG833" i="5"/>
  <c r="BF833" i="5"/>
  <c r="T833" i="5"/>
  <c r="T826" i="5" s="1"/>
  <c r="R833" i="5"/>
  <c r="P833" i="5"/>
  <c r="BK833" i="5"/>
  <c r="J833" i="5"/>
  <c r="BE833" i="5" s="1"/>
  <c r="BI827" i="5"/>
  <c r="BH827" i="5"/>
  <c r="BG827" i="5"/>
  <c r="BF827" i="5"/>
  <c r="BE827" i="5"/>
  <c r="T827" i="5"/>
  <c r="R827" i="5"/>
  <c r="R826" i="5" s="1"/>
  <c r="P827" i="5"/>
  <c r="P826" i="5" s="1"/>
  <c r="BK827" i="5"/>
  <c r="BK826" i="5" s="1"/>
  <c r="J826" i="5" s="1"/>
  <c r="J80" i="5" s="1"/>
  <c r="J827" i="5"/>
  <c r="BI823" i="5"/>
  <c r="BH823" i="5"/>
  <c r="BG823" i="5"/>
  <c r="BF823" i="5"/>
  <c r="T823" i="5"/>
  <c r="R823" i="5"/>
  <c r="P823" i="5"/>
  <c r="BK823" i="5"/>
  <c r="J823" i="5"/>
  <c r="BE823" i="5" s="1"/>
  <c r="BI811" i="5"/>
  <c r="BH811" i="5"/>
  <c r="BG811" i="5"/>
  <c r="BF811" i="5"/>
  <c r="BE811" i="5"/>
  <c r="T811" i="5"/>
  <c r="R811" i="5"/>
  <c r="P811" i="5"/>
  <c r="BK811" i="5"/>
  <c r="J811" i="5"/>
  <c r="BI799" i="5"/>
  <c r="BH799" i="5"/>
  <c r="BG799" i="5"/>
  <c r="BF799" i="5"/>
  <c r="T799" i="5"/>
  <c r="R799" i="5"/>
  <c r="P799" i="5"/>
  <c r="BK799" i="5"/>
  <c r="J799" i="5"/>
  <c r="BE799" i="5" s="1"/>
  <c r="BI787" i="5"/>
  <c r="BH787" i="5"/>
  <c r="BG787" i="5"/>
  <c r="BF787" i="5"/>
  <c r="BE787" i="5"/>
  <c r="T787" i="5"/>
  <c r="R787" i="5"/>
  <c r="P787" i="5"/>
  <c r="BK787" i="5"/>
  <c r="J787" i="5"/>
  <c r="BI775" i="5"/>
  <c r="BH775" i="5"/>
  <c r="BG775" i="5"/>
  <c r="BF775" i="5"/>
  <c r="T775" i="5"/>
  <c r="R775" i="5"/>
  <c r="P775" i="5"/>
  <c r="BK775" i="5"/>
  <c r="J775" i="5"/>
  <c r="BE775" i="5" s="1"/>
  <c r="BI765" i="5"/>
  <c r="BH765" i="5"/>
  <c r="BG765" i="5"/>
  <c r="BF765" i="5"/>
  <c r="BE765" i="5"/>
  <c r="T765" i="5"/>
  <c r="T764" i="5" s="1"/>
  <c r="R765" i="5"/>
  <c r="R764" i="5" s="1"/>
  <c r="P765" i="5"/>
  <c r="P764" i="5" s="1"/>
  <c r="BK765" i="5"/>
  <c r="BK764" i="5" s="1"/>
  <c r="J764" i="5" s="1"/>
  <c r="J79" i="5" s="1"/>
  <c r="J765" i="5"/>
  <c r="BI762" i="5"/>
  <c r="BH762" i="5"/>
  <c r="BG762" i="5"/>
  <c r="BF762" i="5"/>
  <c r="BE762" i="5"/>
  <c r="T762" i="5"/>
  <c r="R762" i="5"/>
  <c r="P762" i="5"/>
  <c r="BK762" i="5"/>
  <c r="J762" i="5"/>
  <c r="BI760" i="5"/>
  <c r="BH760" i="5"/>
  <c r="BG760" i="5"/>
  <c r="BF760" i="5"/>
  <c r="T760" i="5"/>
  <c r="R760" i="5"/>
  <c r="P760" i="5"/>
  <c r="BK760" i="5"/>
  <c r="J760" i="5"/>
  <c r="BE760" i="5" s="1"/>
  <c r="BI756" i="5"/>
  <c r="BH756" i="5"/>
  <c r="BG756" i="5"/>
  <c r="BF756" i="5"/>
  <c r="BE756" i="5"/>
  <c r="T756" i="5"/>
  <c r="R756" i="5"/>
  <c r="P756" i="5"/>
  <c r="BK756" i="5"/>
  <c r="J756" i="5"/>
  <c r="BI752" i="5"/>
  <c r="BH752" i="5"/>
  <c r="BG752" i="5"/>
  <c r="BF752" i="5"/>
  <c r="T752" i="5"/>
  <c r="R752" i="5"/>
  <c r="P752" i="5"/>
  <c r="BK752" i="5"/>
  <c r="J752" i="5"/>
  <c r="BE752" i="5" s="1"/>
  <c r="BI750" i="5"/>
  <c r="BH750" i="5"/>
  <c r="BG750" i="5"/>
  <c r="BF750" i="5"/>
  <c r="BE750" i="5"/>
  <c r="T750" i="5"/>
  <c r="R750" i="5"/>
  <c r="P750" i="5"/>
  <c r="BK750" i="5"/>
  <c r="J750" i="5"/>
  <c r="BI748" i="5"/>
  <c r="BH748" i="5"/>
  <c r="BG748" i="5"/>
  <c r="BF748" i="5"/>
  <c r="T748" i="5"/>
  <c r="R748" i="5"/>
  <c r="P748" i="5"/>
  <c r="BK748" i="5"/>
  <c r="J748" i="5"/>
  <c r="BE748" i="5" s="1"/>
  <c r="BI741" i="5"/>
  <c r="BH741" i="5"/>
  <c r="BG741" i="5"/>
  <c r="BF741" i="5"/>
  <c r="BE741" i="5"/>
  <c r="T741" i="5"/>
  <c r="R741" i="5"/>
  <c r="P741" i="5"/>
  <c r="BK741" i="5"/>
  <c r="J741" i="5"/>
  <c r="BI734" i="5"/>
  <c r="BH734" i="5"/>
  <c r="BG734" i="5"/>
  <c r="BF734" i="5"/>
  <c r="T734" i="5"/>
  <c r="R734" i="5"/>
  <c r="P734" i="5"/>
  <c r="BK734" i="5"/>
  <c r="J734" i="5"/>
  <c r="BE734" i="5" s="1"/>
  <c r="BI732" i="5"/>
  <c r="BH732" i="5"/>
  <c r="BG732" i="5"/>
  <c r="BF732" i="5"/>
  <c r="BE732" i="5"/>
  <c r="T732" i="5"/>
  <c r="R732" i="5"/>
  <c r="P732" i="5"/>
  <c r="BK732" i="5"/>
  <c r="J732" i="5"/>
  <c r="BI729" i="5"/>
  <c r="BH729" i="5"/>
  <c r="BG729" i="5"/>
  <c r="BF729" i="5"/>
  <c r="T729" i="5"/>
  <c r="R729" i="5"/>
  <c r="P729" i="5"/>
  <c r="BK729" i="5"/>
  <c r="J729" i="5"/>
  <c r="BE729" i="5" s="1"/>
  <c r="BI726" i="5"/>
  <c r="BH726" i="5"/>
  <c r="BG726" i="5"/>
  <c r="BF726" i="5"/>
  <c r="BE726" i="5"/>
  <c r="T726" i="5"/>
  <c r="T725" i="5" s="1"/>
  <c r="R726" i="5"/>
  <c r="R725" i="5" s="1"/>
  <c r="P726" i="5"/>
  <c r="P725" i="5" s="1"/>
  <c r="BK726" i="5"/>
  <c r="BK725" i="5" s="1"/>
  <c r="J725" i="5" s="1"/>
  <c r="J78" i="5" s="1"/>
  <c r="J726" i="5"/>
  <c r="BI723" i="5"/>
  <c r="BH723" i="5"/>
  <c r="BG723" i="5"/>
  <c r="BF723" i="5"/>
  <c r="T723" i="5"/>
  <c r="R723" i="5"/>
  <c r="P723" i="5"/>
  <c r="BK723" i="5"/>
  <c r="J723" i="5"/>
  <c r="BE723" i="5" s="1"/>
  <c r="BI719" i="5"/>
  <c r="BH719" i="5"/>
  <c r="BG719" i="5"/>
  <c r="BF719" i="5"/>
  <c r="T719" i="5"/>
  <c r="R719" i="5"/>
  <c r="P719" i="5"/>
  <c r="BK719" i="5"/>
  <c r="J719" i="5"/>
  <c r="BE719" i="5" s="1"/>
  <c r="BI718" i="5"/>
  <c r="BH718" i="5"/>
  <c r="BG718" i="5"/>
  <c r="BF718" i="5"/>
  <c r="T718" i="5"/>
  <c r="R718" i="5"/>
  <c r="P718" i="5"/>
  <c r="BK718" i="5"/>
  <c r="J718" i="5"/>
  <c r="BE718" i="5" s="1"/>
  <c r="BI717" i="5"/>
  <c r="BH717" i="5"/>
  <c r="BG717" i="5"/>
  <c r="BF717" i="5"/>
  <c r="BE717" i="5"/>
  <c r="T717" i="5"/>
  <c r="R717" i="5"/>
  <c r="P717" i="5"/>
  <c r="BK717" i="5"/>
  <c r="J717" i="5"/>
  <c r="BI716" i="5"/>
  <c r="BH716" i="5"/>
  <c r="BG716" i="5"/>
  <c r="BF716" i="5"/>
  <c r="T716" i="5"/>
  <c r="R716" i="5"/>
  <c r="P716" i="5"/>
  <c r="BK716" i="5"/>
  <c r="J716" i="5"/>
  <c r="BE716" i="5" s="1"/>
  <c r="BI715" i="5"/>
  <c r="BH715" i="5"/>
  <c r="BG715" i="5"/>
  <c r="BF715" i="5"/>
  <c r="BE715" i="5"/>
  <c r="T715" i="5"/>
  <c r="R715" i="5"/>
  <c r="P715" i="5"/>
  <c r="BK715" i="5"/>
  <c r="J715" i="5"/>
  <c r="BI704" i="5"/>
  <c r="BH704" i="5"/>
  <c r="BG704" i="5"/>
  <c r="BF704" i="5"/>
  <c r="T704" i="5"/>
  <c r="T703" i="5" s="1"/>
  <c r="R704" i="5"/>
  <c r="R703" i="5" s="1"/>
  <c r="P704" i="5"/>
  <c r="P703" i="5" s="1"/>
  <c r="BK704" i="5"/>
  <c r="BK703" i="5" s="1"/>
  <c r="J703" i="5" s="1"/>
  <c r="J77" i="5" s="1"/>
  <c r="J704" i="5"/>
  <c r="BE704" i="5" s="1"/>
  <c r="BI701" i="5"/>
  <c r="BH701" i="5"/>
  <c r="BG701" i="5"/>
  <c r="BF701" i="5"/>
  <c r="T701" i="5"/>
  <c r="R701" i="5"/>
  <c r="P701" i="5"/>
  <c r="BK701" i="5"/>
  <c r="J701" i="5"/>
  <c r="BE701" i="5" s="1"/>
  <c r="BI700" i="5"/>
  <c r="BH700" i="5"/>
  <c r="BG700" i="5"/>
  <c r="BF700" i="5"/>
  <c r="BE700" i="5"/>
  <c r="T700" i="5"/>
  <c r="R700" i="5"/>
  <c r="P700" i="5"/>
  <c r="BK700" i="5"/>
  <c r="J700" i="5"/>
  <c r="BI696" i="5"/>
  <c r="BH696" i="5"/>
  <c r="BG696" i="5"/>
  <c r="BF696" i="5"/>
  <c r="T696" i="5"/>
  <c r="R696" i="5"/>
  <c r="P696" i="5"/>
  <c r="BK696" i="5"/>
  <c r="J696" i="5"/>
  <c r="BE696" i="5" s="1"/>
  <c r="BI695" i="5"/>
  <c r="BH695" i="5"/>
  <c r="BG695" i="5"/>
  <c r="BF695" i="5"/>
  <c r="BE695" i="5"/>
  <c r="T695" i="5"/>
  <c r="R695" i="5"/>
  <c r="P695" i="5"/>
  <c r="BK695" i="5"/>
  <c r="J695" i="5"/>
  <c r="BI694" i="5"/>
  <c r="BH694" i="5"/>
  <c r="BG694" i="5"/>
  <c r="BF694" i="5"/>
  <c r="T694" i="5"/>
  <c r="R694" i="5"/>
  <c r="P694" i="5"/>
  <c r="BK694" i="5"/>
  <c r="J694" i="5"/>
  <c r="BE694" i="5" s="1"/>
  <c r="BI693" i="5"/>
  <c r="BH693" i="5"/>
  <c r="BG693" i="5"/>
  <c r="BF693" i="5"/>
  <c r="BE693" i="5"/>
  <c r="T693" i="5"/>
  <c r="R693" i="5"/>
  <c r="P693" i="5"/>
  <c r="BK693" i="5"/>
  <c r="J693" i="5"/>
  <c r="BI692" i="5"/>
  <c r="BH692" i="5"/>
  <c r="BG692" i="5"/>
  <c r="BF692" i="5"/>
  <c r="T692" i="5"/>
  <c r="R692" i="5"/>
  <c r="P692" i="5"/>
  <c r="BK692" i="5"/>
  <c r="J692" i="5"/>
  <c r="BE692" i="5" s="1"/>
  <c r="BI680" i="5"/>
  <c r="BH680" i="5"/>
  <c r="BG680" i="5"/>
  <c r="BF680" i="5"/>
  <c r="BE680" i="5"/>
  <c r="T680" i="5"/>
  <c r="R680" i="5"/>
  <c r="P680" i="5"/>
  <c r="BK680" i="5"/>
  <c r="J680" i="5"/>
  <c r="BI679" i="5"/>
  <c r="BH679" i="5"/>
  <c r="BG679" i="5"/>
  <c r="BF679" i="5"/>
  <c r="T679" i="5"/>
  <c r="R679" i="5"/>
  <c r="P679" i="5"/>
  <c r="BK679" i="5"/>
  <c r="J679" i="5"/>
  <c r="BE679" i="5" s="1"/>
  <c r="BI678" i="5"/>
  <c r="BH678" i="5"/>
  <c r="BG678" i="5"/>
  <c r="BF678" i="5"/>
  <c r="BE678" i="5"/>
  <c r="T678" i="5"/>
  <c r="R678" i="5"/>
  <c r="P678" i="5"/>
  <c r="BK678" i="5"/>
  <c r="J678" i="5"/>
  <c r="BI677" i="5"/>
  <c r="BH677" i="5"/>
  <c r="BG677" i="5"/>
  <c r="BF677" i="5"/>
  <c r="T677" i="5"/>
  <c r="R677" i="5"/>
  <c r="P677" i="5"/>
  <c r="BK677" i="5"/>
  <c r="J677" i="5"/>
  <c r="BE677" i="5" s="1"/>
  <c r="BI676" i="5"/>
  <c r="BH676" i="5"/>
  <c r="BG676" i="5"/>
  <c r="BF676" i="5"/>
  <c r="BE676" i="5"/>
  <c r="T676" i="5"/>
  <c r="R676" i="5"/>
  <c r="P676" i="5"/>
  <c r="BK676" i="5"/>
  <c r="J676" i="5"/>
  <c r="BI675" i="5"/>
  <c r="BH675" i="5"/>
  <c r="BG675" i="5"/>
  <c r="BF675" i="5"/>
  <c r="T675" i="5"/>
  <c r="R675" i="5"/>
  <c r="P675" i="5"/>
  <c r="BK675" i="5"/>
  <c r="J675" i="5"/>
  <c r="BE675" i="5" s="1"/>
  <c r="BI662" i="5"/>
  <c r="BH662" i="5"/>
  <c r="BG662" i="5"/>
  <c r="BF662" i="5"/>
  <c r="BE662" i="5"/>
  <c r="T662" i="5"/>
  <c r="R662" i="5"/>
  <c r="P662" i="5"/>
  <c r="BK662" i="5"/>
  <c r="J662" i="5"/>
  <c r="BI661" i="5"/>
  <c r="BH661" i="5"/>
  <c r="BG661" i="5"/>
  <c r="BF661" i="5"/>
  <c r="T661" i="5"/>
  <c r="R661" i="5"/>
  <c r="P661" i="5"/>
  <c r="BK661" i="5"/>
  <c r="J661" i="5"/>
  <c r="BE661" i="5" s="1"/>
  <c r="BI657" i="5"/>
  <c r="BH657" i="5"/>
  <c r="BG657" i="5"/>
  <c r="BF657" i="5"/>
  <c r="BE657" i="5"/>
  <c r="T657" i="5"/>
  <c r="T656" i="5" s="1"/>
  <c r="R657" i="5"/>
  <c r="R656" i="5" s="1"/>
  <c r="P657" i="5"/>
  <c r="P656" i="5" s="1"/>
  <c r="BK657" i="5"/>
  <c r="BK656" i="5" s="1"/>
  <c r="J656" i="5" s="1"/>
  <c r="J76" i="5" s="1"/>
  <c r="J657" i="5"/>
  <c r="BI654" i="5"/>
  <c r="BH654" i="5"/>
  <c r="BG654" i="5"/>
  <c r="BF654" i="5"/>
  <c r="T654" i="5"/>
  <c r="R654" i="5"/>
  <c r="P654" i="5"/>
  <c r="BK654" i="5"/>
  <c r="J654" i="5"/>
  <c r="BE654" i="5" s="1"/>
  <c r="BI651" i="5"/>
  <c r="BH651" i="5"/>
  <c r="BG651" i="5"/>
  <c r="BF651" i="5"/>
  <c r="T651" i="5"/>
  <c r="R651" i="5"/>
  <c r="P651" i="5"/>
  <c r="BK651" i="5"/>
  <c r="J651" i="5"/>
  <c r="BE651" i="5" s="1"/>
  <c r="BI645" i="5"/>
  <c r="BH645" i="5"/>
  <c r="BG645" i="5"/>
  <c r="BF645" i="5"/>
  <c r="T645" i="5"/>
  <c r="R645" i="5"/>
  <c r="P645" i="5"/>
  <c r="BK645" i="5"/>
  <c r="J645" i="5"/>
  <c r="BE645" i="5" s="1"/>
  <c r="BI630" i="5"/>
  <c r="BH630" i="5"/>
  <c r="BG630" i="5"/>
  <c r="BF630" i="5"/>
  <c r="T630" i="5"/>
  <c r="R630" i="5"/>
  <c r="P630" i="5"/>
  <c r="BK630" i="5"/>
  <c r="J630" i="5"/>
  <c r="BE630" i="5" s="1"/>
  <c r="BI629" i="5"/>
  <c r="BH629" i="5"/>
  <c r="BG629" i="5"/>
  <c r="BF629" i="5"/>
  <c r="T629" i="5"/>
  <c r="R629" i="5"/>
  <c r="P629" i="5"/>
  <c r="BK629" i="5"/>
  <c r="J629" i="5"/>
  <c r="BE629" i="5" s="1"/>
  <c r="BI623" i="5"/>
  <c r="BH623" i="5"/>
  <c r="BG623" i="5"/>
  <c r="BF623" i="5"/>
  <c r="BE623" i="5"/>
  <c r="T623" i="5"/>
  <c r="R623" i="5"/>
  <c r="P623" i="5"/>
  <c r="BK623" i="5"/>
  <c r="J623" i="5"/>
  <c r="BI619" i="5"/>
  <c r="BH619" i="5"/>
  <c r="BG619" i="5"/>
  <c r="BF619" i="5"/>
  <c r="T619" i="5"/>
  <c r="R619" i="5"/>
  <c r="P619" i="5"/>
  <c r="BK619" i="5"/>
  <c r="J619" i="5"/>
  <c r="BE619" i="5" s="1"/>
  <c r="BI613" i="5"/>
  <c r="BH613" i="5"/>
  <c r="BG613" i="5"/>
  <c r="BF613" i="5"/>
  <c r="BE613" i="5"/>
  <c r="T613" i="5"/>
  <c r="R613" i="5"/>
  <c r="P613" i="5"/>
  <c r="BK613" i="5"/>
  <c r="J613" i="5"/>
  <c r="BI609" i="5"/>
  <c r="BH609" i="5"/>
  <c r="BG609" i="5"/>
  <c r="BF609" i="5"/>
  <c r="T609" i="5"/>
  <c r="R609" i="5"/>
  <c r="P609" i="5"/>
  <c r="BK609" i="5"/>
  <c r="J609" i="5"/>
  <c r="BE609" i="5" s="1"/>
  <c r="BI607" i="5"/>
  <c r="BH607" i="5"/>
  <c r="BG607" i="5"/>
  <c r="BF607" i="5"/>
  <c r="BE607" i="5"/>
  <c r="T607" i="5"/>
  <c r="R607" i="5"/>
  <c r="P607" i="5"/>
  <c r="BK607" i="5"/>
  <c r="J607" i="5"/>
  <c r="BI592" i="5"/>
  <c r="BH592" i="5"/>
  <c r="BG592" i="5"/>
  <c r="BF592" i="5"/>
  <c r="T592" i="5"/>
  <c r="R592" i="5"/>
  <c r="P592" i="5"/>
  <c r="BK592" i="5"/>
  <c r="J592" i="5"/>
  <c r="BE592" i="5" s="1"/>
  <c r="BI587" i="5"/>
  <c r="BH587" i="5"/>
  <c r="BG587" i="5"/>
  <c r="BF587" i="5"/>
  <c r="BE587" i="5"/>
  <c r="T587" i="5"/>
  <c r="R587" i="5"/>
  <c r="P587" i="5"/>
  <c r="BK587" i="5"/>
  <c r="J587" i="5"/>
  <c r="BI584" i="5"/>
  <c r="BH584" i="5"/>
  <c r="BG584" i="5"/>
  <c r="BF584" i="5"/>
  <c r="T584" i="5"/>
  <c r="T583" i="5" s="1"/>
  <c r="R584" i="5"/>
  <c r="R583" i="5" s="1"/>
  <c r="P584" i="5"/>
  <c r="P583" i="5" s="1"/>
  <c r="BK584" i="5"/>
  <c r="BK583" i="5" s="1"/>
  <c r="J583" i="5" s="1"/>
  <c r="J75" i="5" s="1"/>
  <c r="J584" i="5"/>
  <c r="BE584" i="5" s="1"/>
  <c r="BI581" i="5"/>
  <c r="BH581" i="5"/>
  <c r="BG581" i="5"/>
  <c r="BF581" i="5"/>
  <c r="T581" i="5"/>
  <c r="R581" i="5"/>
  <c r="P581" i="5"/>
  <c r="BK581" i="5"/>
  <c r="J581" i="5"/>
  <c r="BE581" i="5" s="1"/>
  <c r="BI576" i="5"/>
  <c r="BH576" i="5"/>
  <c r="BG576" i="5"/>
  <c r="BF576" i="5"/>
  <c r="BE576" i="5"/>
  <c r="T576" i="5"/>
  <c r="R576" i="5"/>
  <c r="P576" i="5"/>
  <c r="BK576" i="5"/>
  <c r="J576" i="5"/>
  <c r="BI570" i="5"/>
  <c r="BH570" i="5"/>
  <c r="BG570" i="5"/>
  <c r="BF570" i="5"/>
  <c r="T570" i="5"/>
  <c r="T569" i="5" s="1"/>
  <c r="R570" i="5"/>
  <c r="R569" i="5" s="1"/>
  <c r="P570" i="5"/>
  <c r="P569" i="5" s="1"/>
  <c r="BK570" i="5"/>
  <c r="BK569" i="5" s="1"/>
  <c r="J569" i="5" s="1"/>
  <c r="J74" i="5" s="1"/>
  <c r="J570" i="5"/>
  <c r="BE570" i="5" s="1"/>
  <c r="BI567" i="5"/>
  <c r="BH567" i="5"/>
  <c r="BG567" i="5"/>
  <c r="BF567" i="5"/>
  <c r="T567" i="5"/>
  <c r="R567" i="5"/>
  <c r="P567" i="5"/>
  <c r="BK567" i="5"/>
  <c r="J567" i="5"/>
  <c r="BE567" i="5" s="1"/>
  <c r="BI565" i="5"/>
  <c r="BH565" i="5"/>
  <c r="BG565" i="5"/>
  <c r="BF565" i="5"/>
  <c r="T565" i="5"/>
  <c r="R565" i="5"/>
  <c r="P565" i="5"/>
  <c r="BK565" i="5"/>
  <c r="J565" i="5"/>
  <c r="BE565" i="5" s="1"/>
  <c r="BI557" i="5"/>
  <c r="BH557" i="5"/>
  <c r="BG557" i="5"/>
  <c r="BF557" i="5"/>
  <c r="BE557" i="5"/>
  <c r="T557" i="5"/>
  <c r="T556" i="5" s="1"/>
  <c r="R557" i="5"/>
  <c r="R556" i="5" s="1"/>
  <c r="P557" i="5"/>
  <c r="P556" i="5" s="1"/>
  <c r="BK557" i="5"/>
  <c r="BK556" i="5" s="1"/>
  <c r="J556" i="5" s="1"/>
  <c r="J73" i="5" s="1"/>
  <c r="J557" i="5"/>
  <c r="BI554" i="5"/>
  <c r="BH554" i="5"/>
  <c r="BG554" i="5"/>
  <c r="BF554" i="5"/>
  <c r="BE554" i="5"/>
  <c r="T554" i="5"/>
  <c r="R554" i="5"/>
  <c r="P554" i="5"/>
  <c r="BK554" i="5"/>
  <c r="J554" i="5"/>
  <c r="BI552" i="5"/>
  <c r="BH552" i="5"/>
  <c r="BG552" i="5"/>
  <c r="BF552" i="5"/>
  <c r="T552" i="5"/>
  <c r="R552" i="5"/>
  <c r="P552" i="5"/>
  <c r="BK552" i="5"/>
  <c r="J552" i="5"/>
  <c r="BE552" i="5" s="1"/>
  <c r="BI548" i="5"/>
  <c r="BH548" i="5"/>
  <c r="BG548" i="5"/>
  <c r="BF548" i="5"/>
  <c r="BE548" i="5"/>
  <c r="T548" i="5"/>
  <c r="R548" i="5"/>
  <c r="P548" i="5"/>
  <c r="BK548" i="5"/>
  <c r="J548" i="5"/>
  <c r="BI545" i="5"/>
  <c r="BH545" i="5"/>
  <c r="BG545" i="5"/>
  <c r="BF545" i="5"/>
  <c r="T545" i="5"/>
  <c r="T544" i="5" s="1"/>
  <c r="R545" i="5"/>
  <c r="R544" i="5" s="1"/>
  <c r="R543" i="5" s="1"/>
  <c r="P545" i="5"/>
  <c r="P544" i="5" s="1"/>
  <c r="P543" i="5" s="1"/>
  <c r="BK545" i="5"/>
  <c r="BK544" i="5" s="1"/>
  <c r="J545" i="5"/>
  <c r="BE545" i="5" s="1"/>
  <c r="BI541" i="5"/>
  <c r="BH541" i="5"/>
  <c r="BG541" i="5"/>
  <c r="BF541" i="5"/>
  <c r="T541" i="5"/>
  <c r="T540" i="5" s="1"/>
  <c r="R541" i="5"/>
  <c r="R540" i="5" s="1"/>
  <c r="P541" i="5"/>
  <c r="P540" i="5" s="1"/>
  <c r="BK541" i="5"/>
  <c r="BK540" i="5" s="1"/>
  <c r="J540" i="5" s="1"/>
  <c r="J70" i="5" s="1"/>
  <c r="J541" i="5"/>
  <c r="BE541" i="5" s="1"/>
  <c r="BI537" i="5"/>
  <c r="BH537" i="5"/>
  <c r="BG537" i="5"/>
  <c r="BF537" i="5"/>
  <c r="T537" i="5"/>
  <c r="R537" i="5"/>
  <c r="P537" i="5"/>
  <c r="BK537" i="5"/>
  <c r="J537" i="5"/>
  <c r="BE537" i="5" s="1"/>
  <c r="BI535" i="5"/>
  <c r="BH535" i="5"/>
  <c r="BG535" i="5"/>
  <c r="BF535" i="5"/>
  <c r="T535" i="5"/>
  <c r="R535" i="5"/>
  <c r="P535" i="5"/>
  <c r="BK535" i="5"/>
  <c r="J535" i="5"/>
  <c r="BE535" i="5" s="1"/>
  <c r="BI533" i="5"/>
  <c r="BH533" i="5"/>
  <c r="BG533" i="5"/>
  <c r="BF533" i="5"/>
  <c r="BE533" i="5"/>
  <c r="T533" i="5"/>
  <c r="R533" i="5"/>
  <c r="P533" i="5"/>
  <c r="BK533" i="5"/>
  <c r="J533" i="5"/>
  <c r="BI531" i="5"/>
  <c r="BH531" i="5"/>
  <c r="BG531" i="5"/>
  <c r="BF531" i="5"/>
  <c r="T531" i="5"/>
  <c r="R531" i="5"/>
  <c r="P531" i="5"/>
  <c r="BK531" i="5"/>
  <c r="J531" i="5"/>
  <c r="BE531" i="5" s="1"/>
  <c r="BI529" i="5"/>
  <c r="BH529" i="5"/>
  <c r="BG529" i="5"/>
  <c r="BF529" i="5"/>
  <c r="BE529" i="5"/>
  <c r="T529" i="5"/>
  <c r="R529" i="5"/>
  <c r="P529" i="5"/>
  <c r="BK529" i="5"/>
  <c r="J529" i="5"/>
  <c r="BI526" i="5"/>
  <c r="BH526" i="5"/>
  <c r="BG526" i="5"/>
  <c r="BF526" i="5"/>
  <c r="T526" i="5"/>
  <c r="R526" i="5"/>
  <c r="P526" i="5"/>
  <c r="BK526" i="5"/>
  <c r="J526" i="5"/>
  <c r="BE526" i="5" s="1"/>
  <c r="BI524" i="5"/>
  <c r="BH524" i="5"/>
  <c r="BG524" i="5"/>
  <c r="BF524" i="5"/>
  <c r="BE524" i="5"/>
  <c r="T524" i="5"/>
  <c r="R524" i="5"/>
  <c r="P524" i="5"/>
  <c r="BK524" i="5"/>
  <c r="J524" i="5"/>
  <c r="BI522" i="5"/>
  <c r="BH522" i="5"/>
  <c r="BG522" i="5"/>
  <c r="BF522" i="5"/>
  <c r="T522" i="5"/>
  <c r="T521" i="5" s="1"/>
  <c r="R522" i="5"/>
  <c r="R521" i="5" s="1"/>
  <c r="P522" i="5"/>
  <c r="P521" i="5" s="1"/>
  <c r="BK522" i="5"/>
  <c r="BK521" i="5" s="1"/>
  <c r="J521" i="5" s="1"/>
  <c r="J69" i="5" s="1"/>
  <c r="J522" i="5"/>
  <c r="BE522" i="5" s="1"/>
  <c r="BI520" i="5"/>
  <c r="BH520" i="5"/>
  <c r="BG520" i="5"/>
  <c r="BF520" i="5"/>
  <c r="T520" i="5"/>
  <c r="R520" i="5"/>
  <c r="P520" i="5"/>
  <c r="BK520" i="5"/>
  <c r="J520" i="5"/>
  <c r="BE520" i="5" s="1"/>
  <c r="BI518" i="5"/>
  <c r="BH518" i="5"/>
  <c r="BG518" i="5"/>
  <c r="BF518" i="5"/>
  <c r="BE518" i="5"/>
  <c r="T518" i="5"/>
  <c r="R518" i="5"/>
  <c r="P518" i="5"/>
  <c r="BK518" i="5"/>
  <c r="J518" i="5"/>
  <c r="BI516" i="5"/>
  <c r="BH516" i="5"/>
  <c r="BG516" i="5"/>
  <c r="BF516" i="5"/>
  <c r="T516" i="5"/>
  <c r="R516" i="5"/>
  <c r="P516" i="5"/>
  <c r="BK516" i="5"/>
  <c r="J516" i="5"/>
  <c r="BE516" i="5" s="1"/>
  <c r="BI514" i="5"/>
  <c r="BH514" i="5"/>
  <c r="BG514" i="5"/>
  <c r="BF514" i="5"/>
  <c r="BE514" i="5"/>
  <c r="T514" i="5"/>
  <c r="R514" i="5"/>
  <c r="P514" i="5"/>
  <c r="BK514" i="5"/>
  <c r="J514" i="5"/>
  <c r="BI499" i="5"/>
  <c r="BH499" i="5"/>
  <c r="BG499" i="5"/>
  <c r="BF499" i="5"/>
  <c r="T499" i="5"/>
  <c r="R499" i="5"/>
  <c r="P499" i="5"/>
  <c r="BK499" i="5"/>
  <c r="J499" i="5"/>
  <c r="BE499" i="5" s="1"/>
  <c r="BI495" i="5"/>
  <c r="BH495" i="5"/>
  <c r="BG495" i="5"/>
  <c r="BF495" i="5"/>
  <c r="BE495" i="5"/>
  <c r="T495" i="5"/>
  <c r="R495" i="5"/>
  <c r="P495" i="5"/>
  <c r="BK495" i="5"/>
  <c r="J495" i="5"/>
  <c r="BI492" i="5"/>
  <c r="BH492" i="5"/>
  <c r="BG492" i="5"/>
  <c r="BF492" i="5"/>
  <c r="T492" i="5"/>
  <c r="R492" i="5"/>
  <c r="P492" i="5"/>
  <c r="BK492" i="5"/>
  <c r="J492" i="5"/>
  <c r="BE492" i="5" s="1"/>
  <c r="BI484" i="5"/>
  <c r="BH484" i="5"/>
  <c r="BG484" i="5"/>
  <c r="BF484" i="5"/>
  <c r="BE484" i="5"/>
  <c r="T484" i="5"/>
  <c r="R484" i="5"/>
  <c r="P484" i="5"/>
  <c r="BK484" i="5"/>
  <c r="J484" i="5"/>
  <c r="BI476" i="5"/>
  <c r="BH476" i="5"/>
  <c r="BG476" i="5"/>
  <c r="BF476" i="5"/>
  <c r="T476" i="5"/>
  <c r="R476" i="5"/>
  <c r="P476" i="5"/>
  <c r="BK476" i="5"/>
  <c r="J476" i="5"/>
  <c r="BE476" i="5" s="1"/>
  <c r="BI468" i="5"/>
  <c r="BH468" i="5"/>
  <c r="BG468" i="5"/>
  <c r="BF468" i="5"/>
  <c r="BE468" i="5"/>
  <c r="T468" i="5"/>
  <c r="R468" i="5"/>
  <c r="P468" i="5"/>
  <c r="BK468" i="5"/>
  <c r="J468" i="5"/>
  <c r="BI455" i="5"/>
  <c r="BH455" i="5"/>
  <c r="BG455" i="5"/>
  <c r="BF455" i="5"/>
  <c r="T455" i="5"/>
  <c r="R455" i="5"/>
  <c r="P455" i="5"/>
  <c r="BK455" i="5"/>
  <c r="J455" i="5"/>
  <c r="BE455" i="5" s="1"/>
  <c r="BI452" i="5"/>
  <c r="BH452" i="5"/>
  <c r="BG452" i="5"/>
  <c r="BF452" i="5"/>
  <c r="BE452" i="5"/>
  <c r="T452" i="5"/>
  <c r="R452" i="5"/>
  <c r="P452" i="5"/>
  <c r="BK452" i="5"/>
  <c r="J452" i="5"/>
  <c r="BI447" i="5"/>
  <c r="BH447" i="5"/>
  <c r="BG447" i="5"/>
  <c r="BF447" i="5"/>
  <c r="T447" i="5"/>
  <c r="R447" i="5"/>
  <c r="P447" i="5"/>
  <c r="BK447" i="5"/>
  <c r="J447" i="5"/>
  <c r="BE447" i="5" s="1"/>
  <c r="BI444" i="5"/>
  <c r="BH444" i="5"/>
  <c r="BG444" i="5"/>
  <c r="BF444" i="5"/>
  <c r="BE444" i="5"/>
  <c r="T444" i="5"/>
  <c r="R444" i="5"/>
  <c r="P444" i="5"/>
  <c r="BK444" i="5"/>
  <c r="J444" i="5"/>
  <c r="BI440" i="5"/>
  <c r="BH440" i="5"/>
  <c r="BG440" i="5"/>
  <c r="BF440" i="5"/>
  <c r="T440" i="5"/>
  <c r="R440" i="5"/>
  <c r="P440" i="5"/>
  <c r="BK440" i="5"/>
  <c r="J440" i="5"/>
  <c r="BE440" i="5" s="1"/>
  <c r="BI433" i="5"/>
  <c r="BH433" i="5"/>
  <c r="BG433" i="5"/>
  <c r="BF433" i="5"/>
  <c r="BE433" i="5"/>
  <c r="T433" i="5"/>
  <c r="R433" i="5"/>
  <c r="P433" i="5"/>
  <c r="BK433" i="5"/>
  <c r="J433" i="5"/>
  <c r="BI429" i="5"/>
  <c r="BH429" i="5"/>
  <c r="BG429" i="5"/>
  <c r="BF429" i="5"/>
  <c r="T429" i="5"/>
  <c r="R429" i="5"/>
  <c r="P429" i="5"/>
  <c r="BK429" i="5"/>
  <c r="J429" i="5"/>
  <c r="BE429" i="5" s="1"/>
  <c r="BI418" i="5"/>
  <c r="BH418" i="5"/>
  <c r="BG418" i="5"/>
  <c r="BF418" i="5"/>
  <c r="BE418" i="5"/>
  <c r="T418" i="5"/>
  <c r="R418" i="5"/>
  <c r="P418" i="5"/>
  <c r="BK418" i="5"/>
  <c r="J418" i="5"/>
  <c r="BI416" i="5"/>
  <c r="BH416" i="5"/>
  <c r="BG416" i="5"/>
  <c r="BF416" i="5"/>
  <c r="BE416" i="5"/>
  <c r="T416" i="5"/>
  <c r="R416" i="5"/>
  <c r="P416" i="5"/>
  <c r="BK416" i="5"/>
  <c r="J416" i="5"/>
  <c r="BI413" i="5"/>
  <c r="BH413" i="5"/>
  <c r="BG413" i="5"/>
  <c r="BF413" i="5"/>
  <c r="BE413" i="5"/>
  <c r="T413" i="5"/>
  <c r="R413" i="5"/>
  <c r="P413" i="5"/>
  <c r="BK413" i="5"/>
  <c r="J413" i="5"/>
  <c r="BI410" i="5"/>
  <c r="BH410" i="5"/>
  <c r="BG410" i="5"/>
  <c r="BF410" i="5"/>
  <c r="BE410" i="5"/>
  <c r="T410" i="5"/>
  <c r="T409" i="5" s="1"/>
  <c r="R410" i="5"/>
  <c r="R409" i="5" s="1"/>
  <c r="P410" i="5"/>
  <c r="P409" i="5" s="1"/>
  <c r="BK410" i="5"/>
  <c r="BK409" i="5" s="1"/>
  <c r="J409" i="5" s="1"/>
  <c r="J68" i="5" s="1"/>
  <c r="J410" i="5"/>
  <c r="BI406" i="5"/>
  <c r="BH406" i="5"/>
  <c r="BG406" i="5"/>
  <c r="BF406" i="5"/>
  <c r="T406" i="5"/>
  <c r="R406" i="5"/>
  <c r="P406" i="5"/>
  <c r="BK406" i="5"/>
  <c r="J406" i="5"/>
  <c r="BE406" i="5" s="1"/>
  <c r="BI401" i="5"/>
  <c r="BH401" i="5"/>
  <c r="BG401" i="5"/>
  <c r="BF401" i="5"/>
  <c r="T401" i="5"/>
  <c r="R401" i="5"/>
  <c r="P401" i="5"/>
  <c r="BK401" i="5"/>
  <c r="J401" i="5"/>
  <c r="BE401" i="5" s="1"/>
  <c r="BI389" i="5"/>
  <c r="BH389" i="5"/>
  <c r="BG389" i="5"/>
  <c r="BF389" i="5"/>
  <c r="T389" i="5"/>
  <c r="R389" i="5"/>
  <c r="P389" i="5"/>
  <c r="BK389" i="5"/>
  <c r="J389" i="5"/>
  <c r="BE389" i="5" s="1"/>
  <c r="BI388" i="5"/>
  <c r="BH388" i="5"/>
  <c r="BG388" i="5"/>
  <c r="BF388" i="5"/>
  <c r="T388" i="5"/>
  <c r="R388" i="5"/>
  <c r="P388" i="5"/>
  <c r="BK388" i="5"/>
  <c r="J388" i="5"/>
  <c r="BE388" i="5" s="1"/>
  <c r="BI386" i="5"/>
  <c r="BH386" i="5"/>
  <c r="BG386" i="5"/>
  <c r="BF386" i="5"/>
  <c r="T386" i="5"/>
  <c r="R386" i="5"/>
  <c r="P386" i="5"/>
  <c r="BK386" i="5"/>
  <c r="J386" i="5"/>
  <c r="BE386" i="5" s="1"/>
  <c r="BI383" i="5"/>
  <c r="BH383" i="5"/>
  <c r="BG383" i="5"/>
  <c r="BF383" i="5"/>
  <c r="T383" i="5"/>
  <c r="R383" i="5"/>
  <c r="P383" i="5"/>
  <c r="BK383" i="5"/>
  <c r="J383" i="5"/>
  <c r="BE383" i="5" s="1"/>
  <c r="BI370" i="5"/>
  <c r="BH370" i="5"/>
  <c r="BG370" i="5"/>
  <c r="BF370" i="5"/>
  <c r="BE370" i="5"/>
  <c r="T370" i="5"/>
  <c r="R370" i="5"/>
  <c r="P370" i="5"/>
  <c r="BK370" i="5"/>
  <c r="J370" i="5"/>
  <c r="BI366" i="5"/>
  <c r="BH366" i="5"/>
  <c r="BG366" i="5"/>
  <c r="BF366" i="5"/>
  <c r="T366" i="5"/>
  <c r="R366" i="5"/>
  <c r="P366" i="5"/>
  <c r="BK366" i="5"/>
  <c r="J366" i="5"/>
  <c r="BE366" i="5" s="1"/>
  <c r="BI363" i="5"/>
  <c r="BH363" i="5"/>
  <c r="BG363" i="5"/>
  <c r="BF363" i="5"/>
  <c r="BE363" i="5"/>
  <c r="T363" i="5"/>
  <c r="R363" i="5"/>
  <c r="P363" i="5"/>
  <c r="BK363" i="5"/>
  <c r="J363" i="5"/>
  <c r="BI349" i="5"/>
  <c r="BH349" i="5"/>
  <c r="BG349" i="5"/>
  <c r="BF349" i="5"/>
  <c r="T349" i="5"/>
  <c r="R349" i="5"/>
  <c r="P349" i="5"/>
  <c r="BK349" i="5"/>
  <c r="J349" i="5"/>
  <c r="BE349" i="5" s="1"/>
  <c r="BI331" i="5"/>
  <c r="BH331" i="5"/>
  <c r="BG331" i="5"/>
  <c r="BF331" i="5"/>
  <c r="BE331" i="5"/>
  <c r="T331" i="5"/>
  <c r="R331" i="5"/>
  <c r="P331" i="5"/>
  <c r="BK331" i="5"/>
  <c r="J331" i="5"/>
  <c r="BI329" i="5"/>
  <c r="BH329" i="5"/>
  <c r="BG329" i="5"/>
  <c r="BF329" i="5"/>
  <c r="T329" i="5"/>
  <c r="R329" i="5"/>
  <c r="P329" i="5"/>
  <c r="BK329" i="5"/>
  <c r="J329" i="5"/>
  <c r="BE329" i="5" s="1"/>
  <c r="BI320" i="5"/>
  <c r="BH320" i="5"/>
  <c r="BG320" i="5"/>
  <c r="BF320" i="5"/>
  <c r="BE320" i="5"/>
  <c r="T320" i="5"/>
  <c r="R320" i="5"/>
  <c r="P320" i="5"/>
  <c r="BK320" i="5"/>
  <c r="J320" i="5"/>
  <c r="BI318" i="5"/>
  <c r="BH318" i="5"/>
  <c r="BG318" i="5"/>
  <c r="BF318" i="5"/>
  <c r="T318" i="5"/>
  <c r="R318" i="5"/>
  <c r="P318" i="5"/>
  <c r="BK318" i="5"/>
  <c r="J318" i="5"/>
  <c r="BE318" i="5" s="1"/>
  <c r="BI315" i="5"/>
  <c r="BH315" i="5"/>
  <c r="BG315" i="5"/>
  <c r="BF315" i="5"/>
  <c r="BE315" i="5"/>
  <c r="T315" i="5"/>
  <c r="R315" i="5"/>
  <c r="P315" i="5"/>
  <c r="BK315" i="5"/>
  <c r="J315" i="5"/>
  <c r="BI312" i="5"/>
  <c r="BH312" i="5"/>
  <c r="BG312" i="5"/>
  <c r="BF312" i="5"/>
  <c r="T312" i="5"/>
  <c r="R312" i="5"/>
  <c r="P312" i="5"/>
  <c r="BK312" i="5"/>
  <c r="J312" i="5"/>
  <c r="BE312" i="5" s="1"/>
  <c r="BI307" i="5"/>
  <c r="BH307" i="5"/>
  <c r="BG307" i="5"/>
  <c r="BF307" i="5"/>
  <c r="BE307" i="5"/>
  <c r="T307" i="5"/>
  <c r="R307" i="5"/>
  <c r="P307" i="5"/>
  <c r="BK307" i="5"/>
  <c r="J307" i="5"/>
  <c r="BI304" i="5"/>
  <c r="BH304" i="5"/>
  <c r="BG304" i="5"/>
  <c r="BF304" i="5"/>
  <c r="T304" i="5"/>
  <c r="R304" i="5"/>
  <c r="P304" i="5"/>
  <c r="BK304" i="5"/>
  <c r="J304" i="5"/>
  <c r="BE304" i="5" s="1"/>
  <c r="BI295" i="5"/>
  <c r="BH295" i="5"/>
  <c r="BG295" i="5"/>
  <c r="BF295" i="5"/>
  <c r="BE295" i="5"/>
  <c r="T295" i="5"/>
  <c r="R295" i="5"/>
  <c r="P295" i="5"/>
  <c r="BK295" i="5"/>
  <c r="J295" i="5"/>
  <c r="BI293" i="5"/>
  <c r="BH293" i="5"/>
  <c r="BG293" i="5"/>
  <c r="BF293" i="5"/>
  <c r="T293" i="5"/>
  <c r="R293" i="5"/>
  <c r="P293" i="5"/>
  <c r="BK293" i="5"/>
  <c r="J293" i="5"/>
  <c r="BE293" i="5" s="1"/>
  <c r="BI283" i="5"/>
  <c r="BH283" i="5"/>
  <c r="BG283" i="5"/>
  <c r="BF283" i="5"/>
  <c r="BE283" i="5"/>
  <c r="T283" i="5"/>
  <c r="R283" i="5"/>
  <c r="P283" i="5"/>
  <c r="BK283" i="5"/>
  <c r="J283" i="5"/>
  <c r="BI281" i="5"/>
  <c r="BH281" i="5"/>
  <c r="BG281" i="5"/>
  <c r="BF281" i="5"/>
  <c r="T281" i="5"/>
  <c r="R281" i="5"/>
  <c r="P281" i="5"/>
  <c r="BK281" i="5"/>
  <c r="J281" i="5"/>
  <c r="BE281" i="5" s="1"/>
  <c r="BI277" i="5"/>
  <c r="BH277" i="5"/>
  <c r="BG277" i="5"/>
  <c r="BF277" i="5"/>
  <c r="BE277" i="5"/>
  <c r="T277" i="5"/>
  <c r="R277" i="5"/>
  <c r="P277" i="5"/>
  <c r="BK277" i="5"/>
  <c r="J277" i="5"/>
  <c r="BI272" i="5"/>
  <c r="BH272" i="5"/>
  <c r="BG272" i="5"/>
  <c r="BF272" i="5"/>
  <c r="T272" i="5"/>
  <c r="R272" i="5"/>
  <c r="P272" i="5"/>
  <c r="BK272" i="5"/>
  <c r="J272" i="5"/>
  <c r="BE272" i="5" s="1"/>
  <c r="BI258" i="5"/>
  <c r="BH258" i="5"/>
  <c r="BG258" i="5"/>
  <c r="BF258" i="5"/>
  <c r="BE258" i="5"/>
  <c r="T258" i="5"/>
  <c r="R258" i="5"/>
  <c r="P258" i="5"/>
  <c r="BK258" i="5"/>
  <c r="J258" i="5"/>
  <c r="BI256" i="5"/>
  <c r="BH256" i="5"/>
  <c r="BG256" i="5"/>
  <c r="BF256" i="5"/>
  <c r="T256" i="5"/>
  <c r="R256" i="5"/>
  <c r="P256" i="5"/>
  <c r="BK256" i="5"/>
  <c r="J256" i="5"/>
  <c r="BE256" i="5" s="1"/>
  <c r="BI254" i="5"/>
  <c r="BH254" i="5"/>
  <c r="BG254" i="5"/>
  <c r="BF254" i="5"/>
  <c r="BE254" i="5"/>
  <c r="T254" i="5"/>
  <c r="R254" i="5"/>
  <c r="P254" i="5"/>
  <c r="BK254" i="5"/>
  <c r="J254" i="5"/>
  <c r="BI232" i="5"/>
  <c r="BH232" i="5"/>
  <c r="BG232" i="5"/>
  <c r="BF232" i="5"/>
  <c r="T232" i="5"/>
  <c r="R232" i="5"/>
  <c r="P232" i="5"/>
  <c r="BK232" i="5"/>
  <c r="J232" i="5"/>
  <c r="BE232" i="5" s="1"/>
  <c r="BI228" i="5"/>
  <c r="BH228" i="5"/>
  <c r="BG228" i="5"/>
  <c r="BF228" i="5"/>
  <c r="BE228" i="5"/>
  <c r="T228" i="5"/>
  <c r="R228" i="5"/>
  <c r="P228" i="5"/>
  <c r="BK228" i="5"/>
  <c r="J228" i="5"/>
  <c r="BI219" i="5"/>
  <c r="BH219" i="5"/>
  <c r="BG219" i="5"/>
  <c r="BF219" i="5"/>
  <c r="T219" i="5"/>
  <c r="R219" i="5"/>
  <c r="P219" i="5"/>
  <c r="BK219" i="5"/>
  <c r="J219" i="5"/>
  <c r="BE219" i="5" s="1"/>
  <c r="BI205" i="5"/>
  <c r="BH205" i="5"/>
  <c r="BG205" i="5"/>
  <c r="BF205" i="5"/>
  <c r="BE205" i="5"/>
  <c r="T205" i="5"/>
  <c r="R205" i="5"/>
  <c r="P205" i="5"/>
  <c r="BK205" i="5"/>
  <c r="J205" i="5"/>
  <c r="BI191" i="5"/>
  <c r="BH191" i="5"/>
  <c r="BG191" i="5"/>
  <c r="BF191" i="5"/>
  <c r="T191" i="5"/>
  <c r="R191" i="5"/>
  <c r="P191" i="5"/>
  <c r="BK191" i="5"/>
  <c r="J191" i="5"/>
  <c r="BE191" i="5" s="1"/>
  <c r="BI189" i="5"/>
  <c r="BH189" i="5"/>
  <c r="BG189" i="5"/>
  <c r="BF189" i="5"/>
  <c r="BE189" i="5"/>
  <c r="T189" i="5"/>
  <c r="R189" i="5"/>
  <c r="P189" i="5"/>
  <c r="BK189" i="5"/>
  <c r="J189" i="5"/>
  <c r="BI174" i="5"/>
  <c r="BH174" i="5"/>
  <c r="BG174" i="5"/>
  <c r="BF174" i="5"/>
  <c r="T174" i="5"/>
  <c r="R174" i="5"/>
  <c r="P174" i="5"/>
  <c r="BK174" i="5"/>
  <c r="J174" i="5"/>
  <c r="BE174" i="5" s="1"/>
  <c r="BI172" i="5"/>
  <c r="BH172" i="5"/>
  <c r="BG172" i="5"/>
  <c r="BF172" i="5"/>
  <c r="BE172" i="5"/>
  <c r="T172" i="5"/>
  <c r="R172" i="5"/>
  <c r="P172" i="5"/>
  <c r="BK172" i="5"/>
  <c r="J172" i="5"/>
  <c r="BI165" i="5"/>
  <c r="BH165" i="5"/>
  <c r="BG165" i="5"/>
  <c r="BF165" i="5"/>
  <c r="T165" i="5"/>
  <c r="R165" i="5"/>
  <c r="P165" i="5"/>
  <c r="BK165" i="5"/>
  <c r="J165" i="5"/>
  <c r="BE165" i="5" s="1"/>
  <c r="BI150" i="5"/>
  <c r="BH150" i="5"/>
  <c r="BG150" i="5"/>
  <c r="BF150" i="5"/>
  <c r="BE150" i="5"/>
  <c r="T150" i="5"/>
  <c r="R150" i="5"/>
  <c r="P150" i="5"/>
  <c r="BK150" i="5"/>
  <c r="J150" i="5"/>
  <c r="BI128" i="5"/>
  <c r="BH128" i="5"/>
  <c r="BG128" i="5"/>
  <c r="BF128" i="5"/>
  <c r="BE128" i="5"/>
  <c r="T128" i="5"/>
  <c r="R128" i="5"/>
  <c r="P128" i="5"/>
  <c r="BK128" i="5"/>
  <c r="J128" i="5"/>
  <c r="BI125" i="5"/>
  <c r="BH125" i="5"/>
  <c r="BG125" i="5"/>
  <c r="BF125" i="5"/>
  <c r="BE125" i="5"/>
  <c r="T125" i="5"/>
  <c r="R125" i="5"/>
  <c r="P125" i="5"/>
  <c r="BK125" i="5"/>
  <c r="J125" i="5"/>
  <c r="BI121" i="5"/>
  <c r="BH121" i="5"/>
  <c r="BG121" i="5"/>
  <c r="BF121" i="5"/>
  <c r="BE121" i="5"/>
  <c r="T121" i="5"/>
  <c r="R121" i="5"/>
  <c r="P121" i="5"/>
  <c r="BK121" i="5"/>
  <c r="J121" i="5"/>
  <c r="BI114" i="5"/>
  <c r="BH114" i="5"/>
  <c r="BG114" i="5"/>
  <c r="BF114" i="5"/>
  <c r="BE114" i="5"/>
  <c r="T114" i="5"/>
  <c r="T113" i="5" s="1"/>
  <c r="R114" i="5"/>
  <c r="R113" i="5" s="1"/>
  <c r="P114" i="5"/>
  <c r="P113" i="5" s="1"/>
  <c r="BK114" i="5"/>
  <c r="BK113" i="5" s="1"/>
  <c r="J113" i="5" s="1"/>
  <c r="J67" i="5" s="1"/>
  <c r="J114" i="5"/>
  <c r="BI111" i="5"/>
  <c r="BH111" i="5"/>
  <c r="BG111" i="5"/>
  <c r="BF111" i="5"/>
  <c r="T111" i="5"/>
  <c r="R111" i="5"/>
  <c r="P111" i="5"/>
  <c r="BK111" i="5"/>
  <c r="J111" i="5"/>
  <c r="BE111" i="5" s="1"/>
  <c r="BI108" i="5"/>
  <c r="F38" i="5" s="1"/>
  <c r="BD58" i="1" s="1"/>
  <c r="BH108" i="5"/>
  <c r="F37" i="5" s="1"/>
  <c r="BC58" i="1" s="1"/>
  <c r="BG108" i="5"/>
  <c r="F36" i="5" s="1"/>
  <c r="BB58" i="1" s="1"/>
  <c r="BF108" i="5"/>
  <c r="J35" i="5" s="1"/>
  <c r="AW58" i="1" s="1"/>
  <c r="T108" i="5"/>
  <c r="T107" i="5" s="1"/>
  <c r="R108" i="5"/>
  <c r="R107" i="5" s="1"/>
  <c r="R106" i="5" s="1"/>
  <c r="R105" i="5" s="1"/>
  <c r="P108" i="5"/>
  <c r="P107" i="5" s="1"/>
  <c r="P106" i="5" s="1"/>
  <c r="P105" i="5" s="1"/>
  <c r="AU58" i="1" s="1"/>
  <c r="BK108" i="5"/>
  <c r="BK107" i="5" s="1"/>
  <c r="J108" i="5"/>
  <c r="BE108" i="5" s="1"/>
  <c r="J101" i="5"/>
  <c r="F101" i="5"/>
  <c r="F99" i="5"/>
  <c r="E97" i="5"/>
  <c r="F60" i="5"/>
  <c r="J59" i="5"/>
  <c r="F59" i="5"/>
  <c r="F57" i="5"/>
  <c r="E55" i="5"/>
  <c r="E49" i="5"/>
  <c r="J22" i="5"/>
  <c r="E22" i="5"/>
  <c r="F102" i="5" s="1"/>
  <c r="J21" i="5"/>
  <c r="J16" i="5"/>
  <c r="J57" i="5" s="1"/>
  <c r="E7" i="5"/>
  <c r="E91" i="5" s="1"/>
  <c r="R102" i="4"/>
  <c r="P99" i="4"/>
  <c r="J97" i="4"/>
  <c r="BK97" i="4"/>
  <c r="T95" i="4"/>
  <c r="AY56" i="1"/>
  <c r="AX56" i="1"/>
  <c r="BI103" i="4"/>
  <c r="BH103" i="4"/>
  <c r="BG103" i="4"/>
  <c r="BF103" i="4"/>
  <c r="BE103" i="4"/>
  <c r="T103" i="4"/>
  <c r="T102" i="4" s="1"/>
  <c r="R103" i="4"/>
  <c r="P103" i="4"/>
  <c r="P102" i="4" s="1"/>
  <c r="BK103" i="4"/>
  <c r="BK102" i="4" s="1"/>
  <c r="J102" i="4" s="1"/>
  <c r="J69" i="4" s="1"/>
  <c r="J103" i="4"/>
  <c r="BI100" i="4"/>
  <c r="BH100" i="4"/>
  <c r="BG100" i="4"/>
  <c r="BF100" i="4"/>
  <c r="T100" i="4"/>
  <c r="T99" i="4" s="1"/>
  <c r="R100" i="4"/>
  <c r="R99" i="4" s="1"/>
  <c r="P100" i="4"/>
  <c r="BK100" i="4"/>
  <c r="BK99" i="4" s="1"/>
  <c r="J99" i="4" s="1"/>
  <c r="J68" i="4" s="1"/>
  <c r="J100" i="4"/>
  <c r="BE100" i="4" s="1"/>
  <c r="BI98" i="4"/>
  <c r="BH98" i="4"/>
  <c r="BG98" i="4"/>
  <c r="F36" i="4" s="1"/>
  <c r="BB56" i="1" s="1"/>
  <c r="BF98" i="4"/>
  <c r="T98" i="4"/>
  <c r="T97" i="4" s="1"/>
  <c r="R98" i="4"/>
  <c r="R97" i="4" s="1"/>
  <c r="R94" i="4" s="1"/>
  <c r="R93" i="4" s="1"/>
  <c r="P98" i="4"/>
  <c r="P97" i="4" s="1"/>
  <c r="BK98" i="4"/>
  <c r="J98" i="4"/>
  <c r="BE98" i="4" s="1"/>
  <c r="J67" i="4"/>
  <c r="BI96" i="4"/>
  <c r="F38" i="4" s="1"/>
  <c r="BD56" i="1" s="1"/>
  <c r="BH96" i="4"/>
  <c r="F37" i="4" s="1"/>
  <c r="BC56" i="1" s="1"/>
  <c r="BG96" i="4"/>
  <c r="BF96" i="4"/>
  <c r="F35" i="4" s="1"/>
  <c r="BA56" i="1" s="1"/>
  <c r="BE96" i="4"/>
  <c r="T96" i="4"/>
  <c r="R96" i="4"/>
  <c r="R95" i="4" s="1"/>
  <c r="P96" i="4"/>
  <c r="P95" i="4" s="1"/>
  <c r="P94" i="4" s="1"/>
  <c r="P93" i="4" s="1"/>
  <c r="AU56" i="1" s="1"/>
  <c r="BK96" i="4"/>
  <c r="BK95" i="4" s="1"/>
  <c r="J96" i="4"/>
  <c r="J89" i="4"/>
  <c r="F89" i="4"/>
  <c r="F87" i="4"/>
  <c r="E85" i="4"/>
  <c r="J59" i="4"/>
  <c r="F59" i="4"/>
  <c r="F57" i="4"/>
  <c r="E55" i="4"/>
  <c r="J22" i="4"/>
  <c r="E22" i="4"/>
  <c r="F60" i="4" s="1"/>
  <c r="J21" i="4"/>
  <c r="J16" i="4"/>
  <c r="J87" i="4" s="1"/>
  <c r="E7" i="4"/>
  <c r="E49" i="4" s="1"/>
  <c r="AY55" i="1"/>
  <c r="AX55" i="1"/>
  <c r="BI333" i="3"/>
  <c r="BH333" i="3"/>
  <c r="BG333" i="3"/>
  <c r="BF333" i="3"/>
  <c r="T333" i="3"/>
  <c r="R333" i="3"/>
  <c r="R327" i="3" s="1"/>
  <c r="P333" i="3"/>
  <c r="BK333" i="3"/>
  <c r="J333" i="3"/>
  <c r="BE333" i="3" s="1"/>
  <c r="BI328" i="3"/>
  <c r="BH328" i="3"/>
  <c r="BG328" i="3"/>
  <c r="BF328" i="3"/>
  <c r="BE328" i="3"/>
  <c r="T328" i="3"/>
  <c r="T327" i="3" s="1"/>
  <c r="R328" i="3"/>
  <c r="P328" i="3"/>
  <c r="P327" i="3" s="1"/>
  <c r="BK328" i="3"/>
  <c r="BK327" i="3" s="1"/>
  <c r="J327" i="3" s="1"/>
  <c r="J78" i="3" s="1"/>
  <c r="J328" i="3"/>
  <c r="BI325" i="3"/>
  <c r="BH325" i="3"/>
  <c r="BG325" i="3"/>
  <c r="BF325" i="3"/>
  <c r="T325" i="3"/>
  <c r="R325" i="3"/>
  <c r="P325" i="3"/>
  <c r="BK325" i="3"/>
  <c r="J325" i="3"/>
  <c r="BE325" i="3" s="1"/>
  <c r="BI320" i="3"/>
  <c r="BH320" i="3"/>
  <c r="BG320" i="3"/>
  <c r="BF320" i="3"/>
  <c r="BE320" i="3"/>
  <c r="T320" i="3"/>
  <c r="R320" i="3"/>
  <c r="P320" i="3"/>
  <c r="BK320" i="3"/>
  <c r="J320" i="3"/>
  <c r="BI316" i="3"/>
  <c r="BH316" i="3"/>
  <c r="BG316" i="3"/>
  <c r="BF316" i="3"/>
  <c r="T316" i="3"/>
  <c r="R316" i="3"/>
  <c r="P316" i="3"/>
  <c r="BK316" i="3"/>
  <c r="J316" i="3"/>
  <c r="BE316" i="3" s="1"/>
  <c r="BI312" i="3"/>
  <c r="BH312" i="3"/>
  <c r="BG312" i="3"/>
  <c r="BF312" i="3"/>
  <c r="BE312" i="3"/>
  <c r="T312" i="3"/>
  <c r="R312" i="3"/>
  <c r="P312" i="3"/>
  <c r="BK312" i="3"/>
  <c r="J312" i="3"/>
  <c r="BI308" i="3"/>
  <c r="BH308" i="3"/>
  <c r="BG308" i="3"/>
  <c r="BF308" i="3"/>
  <c r="T308" i="3"/>
  <c r="R308" i="3"/>
  <c r="P308" i="3"/>
  <c r="BK308" i="3"/>
  <c r="J308" i="3"/>
  <c r="BE308" i="3" s="1"/>
  <c r="BI304" i="3"/>
  <c r="BH304" i="3"/>
  <c r="BG304" i="3"/>
  <c r="BF304" i="3"/>
  <c r="BE304" i="3"/>
  <c r="T304" i="3"/>
  <c r="R304" i="3"/>
  <c r="P304" i="3"/>
  <c r="BK304" i="3"/>
  <c r="J304" i="3"/>
  <c r="BI300" i="3"/>
  <c r="BH300" i="3"/>
  <c r="BG300" i="3"/>
  <c r="BF300" i="3"/>
  <c r="BE300" i="3"/>
  <c r="T300" i="3"/>
  <c r="T295" i="3" s="1"/>
  <c r="R300" i="3"/>
  <c r="P300" i="3"/>
  <c r="BK300" i="3"/>
  <c r="J300" i="3"/>
  <c r="BI296" i="3"/>
  <c r="BH296" i="3"/>
  <c r="BG296" i="3"/>
  <c r="BF296" i="3"/>
  <c r="BE296" i="3"/>
  <c r="T296" i="3"/>
  <c r="R296" i="3"/>
  <c r="R295" i="3" s="1"/>
  <c r="P296" i="3"/>
  <c r="P295" i="3" s="1"/>
  <c r="BK296" i="3"/>
  <c r="BK295" i="3" s="1"/>
  <c r="J295" i="3" s="1"/>
  <c r="J77" i="3" s="1"/>
  <c r="J296" i="3"/>
  <c r="BI294" i="3"/>
  <c r="BH294" i="3"/>
  <c r="BG294" i="3"/>
  <c r="BF294" i="3"/>
  <c r="T294" i="3"/>
  <c r="R294" i="3"/>
  <c r="P294" i="3"/>
  <c r="BK294" i="3"/>
  <c r="J294" i="3"/>
  <c r="BE294" i="3" s="1"/>
  <c r="BI293" i="3"/>
  <c r="BH293" i="3"/>
  <c r="BG293" i="3"/>
  <c r="BF293" i="3"/>
  <c r="T293" i="3"/>
  <c r="R293" i="3"/>
  <c r="P293" i="3"/>
  <c r="BK293" i="3"/>
  <c r="J293" i="3"/>
  <c r="BE293" i="3" s="1"/>
  <c r="BI291" i="3"/>
  <c r="BH291" i="3"/>
  <c r="BG291" i="3"/>
  <c r="BF291" i="3"/>
  <c r="T291" i="3"/>
  <c r="R291" i="3"/>
  <c r="P291" i="3"/>
  <c r="BK291" i="3"/>
  <c r="J291" i="3"/>
  <c r="BE291" i="3" s="1"/>
  <c r="BI287" i="3"/>
  <c r="BH287" i="3"/>
  <c r="BG287" i="3"/>
  <c r="BF287" i="3"/>
  <c r="T287" i="3"/>
  <c r="R287" i="3"/>
  <c r="P287" i="3"/>
  <c r="BK287" i="3"/>
  <c r="J287" i="3"/>
  <c r="BE287" i="3" s="1"/>
  <c r="BI283" i="3"/>
  <c r="BH283" i="3"/>
  <c r="BG283" i="3"/>
  <c r="BF283" i="3"/>
  <c r="BE283" i="3"/>
  <c r="T283" i="3"/>
  <c r="T282" i="3" s="1"/>
  <c r="R283" i="3"/>
  <c r="R282" i="3" s="1"/>
  <c r="P283" i="3"/>
  <c r="P282" i="3" s="1"/>
  <c r="BK283" i="3"/>
  <c r="BK282" i="3" s="1"/>
  <c r="J282" i="3" s="1"/>
  <c r="J76" i="3" s="1"/>
  <c r="J283" i="3"/>
  <c r="BI280" i="3"/>
  <c r="BH280" i="3"/>
  <c r="BG280" i="3"/>
  <c r="BF280" i="3"/>
  <c r="T280" i="3"/>
  <c r="T279" i="3" s="1"/>
  <c r="R280" i="3"/>
  <c r="R279" i="3" s="1"/>
  <c r="P280" i="3"/>
  <c r="P279" i="3" s="1"/>
  <c r="BK280" i="3"/>
  <c r="BK279" i="3" s="1"/>
  <c r="J279" i="3" s="1"/>
  <c r="J75" i="3" s="1"/>
  <c r="J280" i="3"/>
  <c r="BE280" i="3" s="1"/>
  <c r="BI273" i="3"/>
  <c r="BH273" i="3"/>
  <c r="BG273" i="3"/>
  <c r="BF273" i="3"/>
  <c r="T273" i="3"/>
  <c r="T272" i="3" s="1"/>
  <c r="R273" i="3"/>
  <c r="R272" i="3" s="1"/>
  <c r="P273" i="3"/>
  <c r="P272" i="3" s="1"/>
  <c r="BK273" i="3"/>
  <c r="BK272" i="3" s="1"/>
  <c r="J272" i="3" s="1"/>
  <c r="J74" i="3" s="1"/>
  <c r="J273" i="3"/>
  <c r="BE273" i="3" s="1"/>
  <c r="BI271" i="3"/>
  <c r="BH271" i="3"/>
  <c r="BG271" i="3"/>
  <c r="BF271" i="3"/>
  <c r="BE271" i="3"/>
  <c r="T271" i="3"/>
  <c r="R271" i="3"/>
  <c r="P271" i="3"/>
  <c r="BK271" i="3"/>
  <c r="J271" i="3"/>
  <c r="BI267" i="3"/>
  <c r="BH267" i="3"/>
  <c r="BG267" i="3"/>
  <c r="BF267" i="3"/>
  <c r="T267" i="3"/>
  <c r="R267" i="3"/>
  <c r="P267" i="3"/>
  <c r="BK267" i="3"/>
  <c r="J267" i="3"/>
  <c r="BE267" i="3" s="1"/>
  <c r="BI266" i="3"/>
  <c r="BH266" i="3"/>
  <c r="BG266" i="3"/>
  <c r="BF266" i="3"/>
  <c r="BE266" i="3"/>
  <c r="T266" i="3"/>
  <c r="R266" i="3"/>
  <c r="P266" i="3"/>
  <c r="BK266" i="3"/>
  <c r="J266" i="3"/>
  <c r="BI265" i="3"/>
  <c r="BH265" i="3"/>
  <c r="BG265" i="3"/>
  <c r="BF265" i="3"/>
  <c r="BE265" i="3"/>
  <c r="T265" i="3"/>
  <c r="R265" i="3"/>
  <c r="P265" i="3"/>
  <c r="BK265" i="3"/>
  <c r="J265" i="3"/>
  <c r="BI264" i="3"/>
  <c r="BH264" i="3"/>
  <c r="BG264" i="3"/>
  <c r="BF264" i="3"/>
  <c r="BE264" i="3"/>
  <c r="T264" i="3"/>
  <c r="T263" i="3" s="1"/>
  <c r="R264" i="3"/>
  <c r="R263" i="3" s="1"/>
  <c r="P264" i="3"/>
  <c r="P263" i="3" s="1"/>
  <c r="BK264" i="3"/>
  <c r="BK263" i="3" s="1"/>
  <c r="J263" i="3" s="1"/>
  <c r="J73" i="3" s="1"/>
  <c r="J264" i="3"/>
  <c r="BI262" i="3"/>
  <c r="BH262" i="3"/>
  <c r="BG262" i="3"/>
  <c r="BF262" i="3"/>
  <c r="T262" i="3"/>
  <c r="R262" i="3"/>
  <c r="P262" i="3"/>
  <c r="BK262" i="3"/>
  <c r="J262" i="3"/>
  <c r="BE262" i="3" s="1"/>
  <c r="BI260" i="3"/>
  <c r="BH260" i="3"/>
  <c r="BG260" i="3"/>
  <c r="BF260" i="3"/>
  <c r="T260" i="3"/>
  <c r="R260" i="3"/>
  <c r="P260" i="3"/>
  <c r="BK260" i="3"/>
  <c r="J260" i="3"/>
  <c r="BE260" i="3" s="1"/>
  <c r="BI257" i="3"/>
  <c r="BH257" i="3"/>
  <c r="BG257" i="3"/>
  <c r="BF257" i="3"/>
  <c r="T257" i="3"/>
  <c r="R257" i="3"/>
  <c r="P257" i="3"/>
  <c r="BK257" i="3"/>
  <c r="J257" i="3"/>
  <c r="BE257" i="3" s="1"/>
  <c r="BI252" i="3"/>
  <c r="BH252" i="3"/>
  <c r="BG252" i="3"/>
  <c r="BF252" i="3"/>
  <c r="T252" i="3"/>
  <c r="R252" i="3"/>
  <c r="P252" i="3"/>
  <c r="BK252" i="3"/>
  <c r="J252" i="3"/>
  <c r="BE252" i="3" s="1"/>
  <c r="BI248" i="3"/>
  <c r="BH248" i="3"/>
  <c r="BG248" i="3"/>
  <c r="BF248" i="3"/>
  <c r="BE248" i="3"/>
  <c r="T248" i="3"/>
  <c r="R248" i="3"/>
  <c r="P248" i="3"/>
  <c r="BK248" i="3"/>
  <c r="J248" i="3"/>
  <c r="BI242" i="3"/>
  <c r="BH242" i="3"/>
  <c r="BG242" i="3"/>
  <c r="BF242" i="3"/>
  <c r="T242" i="3"/>
  <c r="R242" i="3"/>
  <c r="P242" i="3"/>
  <c r="BK242" i="3"/>
  <c r="J242" i="3"/>
  <c r="BE242" i="3" s="1"/>
  <c r="BI236" i="3"/>
  <c r="BH236" i="3"/>
  <c r="BG236" i="3"/>
  <c r="BF236" i="3"/>
  <c r="BE236" i="3"/>
  <c r="T236" i="3"/>
  <c r="R236" i="3"/>
  <c r="P236" i="3"/>
  <c r="BK236" i="3"/>
  <c r="J236" i="3"/>
  <c r="BI230" i="3"/>
  <c r="BH230" i="3"/>
  <c r="BG230" i="3"/>
  <c r="BF230" i="3"/>
  <c r="T230" i="3"/>
  <c r="R230" i="3"/>
  <c r="P230" i="3"/>
  <c r="BK230" i="3"/>
  <c r="J230" i="3"/>
  <c r="BE230" i="3" s="1"/>
  <c r="BI224" i="3"/>
  <c r="BH224" i="3"/>
  <c r="BG224" i="3"/>
  <c r="BF224" i="3"/>
  <c r="BE224" i="3"/>
  <c r="T224" i="3"/>
  <c r="R224" i="3"/>
  <c r="P224" i="3"/>
  <c r="BK224" i="3"/>
  <c r="J224" i="3"/>
  <c r="BI220" i="3"/>
  <c r="BH220" i="3"/>
  <c r="BG220" i="3"/>
  <c r="BF220" i="3"/>
  <c r="T220" i="3"/>
  <c r="R220" i="3"/>
  <c r="P220" i="3"/>
  <c r="BK220" i="3"/>
  <c r="J220" i="3"/>
  <c r="BE220" i="3" s="1"/>
  <c r="BI218" i="3"/>
  <c r="BH218" i="3"/>
  <c r="BG218" i="3"/>
  <c r="BF218" i="3"/>
  <c r="BE218" i="3"/>
  <c r="T218" i="3"/>
  <c r="T217" i="3" s="1"/>
  <c r="R218" i="3"/>
  <c r="R217" i="3" s="1"/>
  <c r="P218" i="3"/>
  <c r="P217" i="3" s="1"/>
  <c r="BK218" i="3"/>
  <c r="BK217" i="3" s="1"/>
  <c r="J217" i="3" s="1"/>
  <c r="J72" i="3" s="1"/>
  <c r="J218" i="3"/>
  <c r="BI216" i="3"/>
  <c r="BH216" i="3"/>
  <c r="BG216" i="3"/>
  <c r="BF216" i="3"/>
  <c r="T216" i="3"/>
  <c r="R216" i="3"/>
  <c r="P216" i="3"/>
  <c r="BK216" i="3"/>
  <c r="J216" i="3"/>
  <c r="BE216" i="3" s="1"/>
  <c r="BI214" i="3"/>
  <c r="BH214" i="3"/>
  <c r="BG214" i="3"/>
  <c r="BF214" i="3"/>
  <c r="BE214" i="3"/>
  <c r="T214" i="3"/>
  <c r="R214" i="3"/>
  <c r="P214" i="3"/>
  <c r="BK214" i="3"/>
  <c r="J214" i="3"/>
  <c r="BI209" i="3"/>
  <c r="BH209" i="3"/>
  <c r="BG209" i="3"/>
  <c r="BF209" i="3"/>
  <c r="T209" i="3"/>
  <c r="R209" i="3"/>
  <c r="P209" i="3"/>
  <c r="BK209" i="3"/>
  <c r="J209" i="3"/>
  <c r="BE209" i="3" s="1"/>
  <c r="BI207" i="3"/>
  <c r="BH207" i="3"/>
  <c r="BG207" i="3"/>
  <c r="BF207" i="3"/>
  <c r="BE207" i="3"/>
  <c r="T207" i="3"/>
  <c r="R207" i="3"/>
  <c r="P207" i="3"/>
  <c r="BK207" i="3"/>
  <c r="J207" i="3"/>
  <c r="BI202" i="3"/>
  <c r="BH202" i="3"/>
  <c r="BG202" i="3"/>
  <c r="BF202" i="3"/>
  <c r="T202" i="3"/>
  <c r="R202" i="3"/>
  <c r="P202" i="3"/>
  <c r="BK202" i="3"/>
  <c r="J202" i="3"/>
  <c r="BE202" i="3" s="1"/>
  <c r="BI196" i="3"/>
  <c r="BH196" i="3"/>
  <c r="BG196" i="3"/>
  <c r="BF196" i="3"/>
  <c r="BE196" i="3"/>
  <c r="T196" i="3"/>
  <c r="R196" i="3"/>
  <c r="P196" i="3"/>
  <c r="BK196" i="3"/>
  <c r="J196" i="3"/>
  <c r="BI189" i="3"/>
  <c r="BH189" i="3"/>
  <c r="BG189" i="3"/>
  <c r="BF189" i="3"/>
  <c r="BE189" i="3"/>
  <c r="T189" i="3"/>
  <c r="R189" i="3"/>
  <c r="P189" i="3"/>
  <c r="BK189" i="3"/>
  <c r="J189" i="3"/>
  <c r="BI185" i="3"/>
  <c r="BH185" i="3"/>
  <c r="BG185" i="3"/>
  <c r="BF185" i="3"/>
  <c r="BE185" i="3"/>
  <c r="T185" i="3"/>
  <c r="R185" i="3"/>
  <c r="P185" i="3"/>
  <c r="BK185" i="3"/>
  <c r="J185" i="3"/>
  <c r="BI181" i="3"/>
  <c r="BH181" i="3"/>
  <c r="BG181" i="3"/>
  <c r="BF181" i="3"/>
  <c r="BE181" i="3"/>
  <c r="T181" i="3"/>
  <c r="R181" i="3"/>
  <c r="P181" i="3"/>
  <c r="BK181" i="3"/>
  <c r="J181" i="3"/>
  <c r="BI179" i="3"/>
  <c r="BH179" i="3"/>
  <c r="BG179" i="3"/>
  <c r="BF179" i="3"/>
  <c r="BE179" i="3"/>
  <c r="T179" i="3"/>
  <c r="R179" i="3"/>
  <c r="P179" i="3"/>
  <c r="BK179" i="3"/>
  <c r="J179" i="3"/>
  <c r="BI174" i="3"/>
  <c r="BH174" i="3"/>
  <c r="BG174" i="3"/>
  <c r="BF174" i="3"/>
  <c r="BE174" i="3"/>
  <c r="T174" i="3"/>
  <c r="R174" i="3"/>
  <c r="P174" i="3"/>
  <c r="BK174" i="3"/>
  <c r="J174" i="3"/>
  <c r="BI172" i="3"/>
  <c r="BH172" i="3"/>
  <c r="BG172" i="3"/>
  <c r="BF172" i="3"/>
  <c r="BE172" i="3"/>
  <c r="T172" i="3"/>
  <c r="R172" i="3"/>
  <c r="P172" i="3"/>
  <c r="BK172" i="3"/>
  <c r="J172" i="3"/>
  <c r="BI167" i="3"/>
  <c r="BH167" i="3"/>
  <c r="BG167" i="3"/>
  <c r="BF167" i="3"/>
  <c r="BE167" i="3"/>
  <c r="T167" i="3"/>
  <c r="R167" i="3"/>
  <c r="P167" i="3"/>
  <c r="BK167" i="3"/>
  <c r="J167" i="3"/>
  <c r="BI165" i="3"/>
  <c r="BH165" i="3"/>
  <c r="BG165" i="3"/>
  <c r="BF165" i="3"/>
  <c r="BE165" i="3"/>
  <c r="T165" i="3"/>
  <c r="R165" i="3"/>
  <c r="P165" i="3"/>
  <c r="BK165" i="3"/>
  <c r="J165" i="3"/>
  <c r="BI164" i="3"/>
  <c r="BH164" i="3"/>
  <c r="BG164" i="3"/>
  <c r="BF164" i="3"/>
  <c r="BE164" i="3"/>
  <c r="T164" i="3"/>
  <c r="R164" i="3"/>
  <c r="P164" i="3"/>
  <c r="BK164" i="3"/>
  <c r="J164" i="3"/>
  <c r="BI160" i="3"/>
  <c r="BH160" i="3"/>
  <c r="BG160" i="3"/>
  <c r="BF160" i="3"/>
  <c r="BE160" i="3"/>
  <c r="T160" i="3"/>
  <c r="T159" i="3" s="1"/>
  <c r="T158" i="3" s="1"/>
  <c r="R160" i="3"/>
  <c r="R159" i="3" s="1"/>
  <c r="R158" i="3" s="1"/>
  <c r="P160" i="3"/>
  <c r="P159" i="3" s="1"/>
  <c r="P158" i="3" s="1"/>
  <c r="BK160" i="3"/>
  <c r="BK159" i="3" s="1"/>
  <c r="J160" i="3"/>
  <c r="BI156" i="3"/>
  <c r="BH156" i="3"/>
  <c r="BG156" i="3"/>
  <c r="BF156" i="3"/>
  <c r="BE156" i="3"/>
  <c r="T156" i="3"/>
  <c r="T155" i="3" s="1"/>
  <c r="R156" i="3"/>
  <c r="R155" i="3" s="1"/>
  <c r="P156" i="3"/>
  <c r="P155" i="3" s="1"/>
  <c r="BK156" i="3"/>
  <c r="BK155" i="3" s="1"/>
  <c r="J155" i="3" s="1"/>
  <c r="J69" i="3" s="1"/>
  <c r="J156" i="3"/>
  <c r="BI153" i="3"/>
  <c r="BH153" i="3"/>
  <c r="BG153" i="3"/>
  <c r="BF153" i="3"/>
  <c r="T153" i="3"/>
  <c r="R153" i="3"/>
  <c r="P153" i="3"/>
  <c r="BK153" i="3"/>
  <c r="J153" i="3"/>
  <c r="BE153" i="3" s="1"/>
  <c r="BI152" i="3"/>
  <c r="BH152" i="3"/>
  <c r="BG152" i="3"/>
  <c r="BF152" i="3"/>
  <c r="T152" i="3"/>
  <c r="R152" i="3"/>
  <c r="P152" i="3"/>
  <c r="BK152" i="3"/>
  <c r="J152" i="3"/>
  <c r="BE152" i="3" s="1"/>
  <c r="BI151" i="3"/>
  <c r="BH151" i="3"/>
  <c r="BG151" i="3"/>
  <c r="BF151" i="3"/>
  <c r="T151" i="3"/>
  <c r="R151" i="3"/>
  <c r="P151" i="3"/>
  <c r="BK151" i="3"/>
  <c r="J151" i="3"/>
  <c r="BE151" i="3" s="1"/>
  <c r="BI150" i="3"/>
  <c r="BH150" i="3"/>
  <c r="BG150" i="3"/>
  <c r="BF150" i="3"/>
  <c r="T150" i="3"/>
  <c r="R150" i="3"/>
  <c r="P150" i="3"/>
  <c r="BK150" i="3"/>
  <c r="J150" i="3"/>
  <c r="BE150" i="3" s="1"/>
  <c r="BI149" i="3"/>
  <c r="BH149" i="3"/>
  <c r="BG149" i="3"/>
  <c r="BF149" i="3"/>
  <c r="T149" i="3"/>
  <c r="R149" i="3"/>
  <c r="P149" i="3"/>
  <c r="BK149" i="3"/>
  <c r="J149" i="3"/>
  <c r="BE149" i="3" s="1"/>
  <c r="BI148" i="3"/>
  <c r="BH148" i="3"/>
  <c r="BG148" i="3"/>
  <c r="BF148" i="3"/>
  <c r="T148" i="3"/>
  <c r="R148" i="3"/>
  <c r="P148" i="3"/>
  <c r="BK148" i="3"/>
  <c r="J148" i="3"/>
  <c r="BE148" i="3" s="1"/>
  <c r="BI146" i="3"/>
  <c r="BH146" i="3"/>
  <c r="BG146" i="3"/>
  <c r="BF146" i="3"/>
  <c r="T146" i="3"/>
  <c r="R146" i="3"/>
  <c r="P146" i="3"/>
  <c r="BK146" i="3"/>
  <c r="J146" i="3"/>
  <c r="BE146" i="3" s="1"/>
  <c r="BI145" i="3"/>
  <c r="BH145" i="3"/>
  <c r="BG145" i="3"/>
  <c r="BF145" i="3"/>
  <c r="T145" i="3"/>
  <c r="R145" i="3"/>
  <c r="P145" i="3"/>
  <c r="BK145" i="3"/>
  <c r="J145" i="3"/>
  <c r="BE145" i="3" s="1"/>
  <c r="BI144" i="3"/>
  <c r="BH144" i="3"/>
  <c r="BG144" i="3"/>
  <c r="BF144" i="3"/>
  <c r="T144" i="3"/>
  <c r="T143" i="3" s="1"/>
  <c r="R144" i="3"/>
  <c r="R143" i="3" s="1"/>
  <c r="P144" i="3"/>
  <c r="P143" i="3" s="1"/>
  <c r="BK144" i="3"/>
  <c r="BK143" i="3" s="1"/>
  <c r="J143" i="3" s="1"/>
  <c r="J68" i="3" s="1"/>
  <c r="J144" i="3"/>
  <c r="BE144" i="3" s="1"/>
  <c r="BI138" i="3"/>
  <c r="BH138" i="3"/>
  <c r="BG138" i="3"/>
  <c r="BF138" i="3"/>
  <c r="BE138" i="3"/>
  <c r="T138" i="3"/>
  <c r="R138" i="3"/>
  <c r="P138" i="3"/>
  <c r="BK138" i="3"/>
  <c r="J138" i="3"/>
  <c r="BI134" i="3"/>
  <c r="BH134" i="3"/>
  <c r="BG134" i="3"/>
  <c r="BF134" i="3"/>
  <c r="BE134" i="3"/>
  <c r="T134" i="3"/>
  <c r="R134" i="3"/>
  <c r="P134" i="3"/>
  <c r="BK134" i="3"/>
  <c r="J134" i="3"/>
  <c r="BI130" i="3"/>
  <c r="BH130" i="3"/>
  <c r="BG130" i="3"/>
  <c r="BF130" i="3"/>
  <c r="BE130" i="3"/>
  <c r="T130" i="3"/>
  <c r="R130" i="3"/>
  <c r="P130" i="3"/>
  <c r="BK130" i="3"/>
  <c r="J130" i="3"/>
  <c r="BI126" i="3"/>
  <c r="BH126" i="3"/>
  <c r="BG126" i="3"/>
  <c r="BF126" i="3"/>
  <c r="BE126" i="3"/>
  <c r="T126" i="3"/>
  <c r="R126" i="3"/>
  <c r="P126" i="3"/>
  <c r="BK126" i="3"/>
  <c r="J126" i="3"/>
  <c r="BI122" i="3"/>
  <c r="BH122" i="3"/>
  <c r="BG122" i="3"/>
  <c r="BF122" i="3"/>
  <c r="BE122" i="3"/>
  <c r="T122" i="3"/>
  <c r="T121" i="3" s="1"/>
  <c r="R122" i="3"/>
  <c r="R121" i="3" s="1"/>
  <c r="P122" i="3"/>
  <c r="P121" i="3" s="1"/>
  <c r="BK122" i="3"/>
  <c r="BK121" i="3" s="1"/>
  <c r="J121" i="3" s="1"/>
  <c r="J67" i="3" s="1"/>
  <c r="J122" i="3"/>
  <c r="BI116" i="3"/>
  <c r="BH116" i="3"/>
  <c r="BG116" i="3"/>
  <c r="BF116" i="3"/>
  <c r="T116" i="3"/>
  <c r="R116" i="3"/>
  <c r="P116" i="3"/>
  <c r="BK116" i="3"/>
  <c r="J116" i="3"/>
  <c r="BE116" i="3" s="1"/>
  <c r="BI111" i="3"/>
  <c r="BH111" i="3"/>
  <c r="BG111" i="3"/>
  <c r="BF111" i="3"/>
  <c r="T111" i="3"/>
  <c r="R111" i="3"/>
  <c r="P111" i="3"/>
  <c r="BK111" i="3"/>
  <c r="J111" i="3"/>
  <c r="BE111" i="3" s="1"/>
  <c r="BI106" i="3"/>
  <c r="BH106" i="3"/>
  <c r="BG106" i="3"/>
  <c r="BF106" i="3"/>
  <c r="T106" i="3"/>
  <c r="R106" i="3"/>
  <c r="P106" i="3"/>
  <c r="BK106" i="3"/>
  <c r="J106" i="3"/>
  <c r="BE106" i="3" s="1"/>
  <c r="BI105" i="3"/>
  <c r="F38" i="3" s="1"/>
  <c r="BD55" i="1" s="1"/>
  <c r="BH105" i="3"/>
  <c r="F37" i="3" s="1"/>
  <c r="BC55" i="1" s="1"/>
  <c r="BG105" i="3"/>
  <c r="F36" i="3" s="1"/>
  <c r="BB55" i="1" s="1"/>
  <c r="BF105" i="3"/>
  <c r="F35" i="3" s="1"/>
  <c r="BA55" i="1" s="1"/>
  <c r="T105" i="3"/>
  <c r="T104" i="3" s="1"/>
  <c r="T103" i="3" s="1"/>
  <c r="T102" i="3" s="1"/>
  <c r="R105" i="3"/>
  <c r="R104" i="3" s="1"/>
  <c r="R103" i="3" s="1"/>
  <c r="R102" i="3" s="1"/>
  <c r="P105" i="3"/>
  <c r="P104" i="3" s="1"/>
  <c r="BK105" i="3"/>
  <c r="BK104" i="3" s="1"/>
  <c r="J105" i="3"/>
  <c r="BE105" i="3" s="1"/>
  <c r="J98" i="3"/>
  <c r="F98" i="3"/>
  <c r="J96" i="3"/>
  <c r="F96" i="3"/>
  <c r="E94" i="3"/>
  <c r="J59" i="3"/>
  <c r="F59" i="3"/>
  <c r="F57" i="3"/>
  <c r="E55" i="3"/>
  <c r="J22" i="3"/>
  <c r="E22" i="3"/>
  <c r="F60" i="3" s="1"/>
  <c r="J21" i="3"/>
  <c r="J16" i="3"/>
  <c r="J57" i="3" s="1"/>
  <c r="E7" i="3"/>
  <c r="E49" i="3" s="1"/>
  <c r="AY54" i="1"/>
  <c r="AX54" i="1"/>
  <c r="BI491" i="2"/>
  <c r="BH491" i="2"/>
  <c r="BG491" i="2"/>
  <c r="BF491" i="2"/>
  <c r="BE491" i="2"/>
  <c r="T491" i="2"/>
  <c r="T490" i="2" s="1"/>
  <c r="R491" i="2"/>
  <c r="R490" i="2" s="1"/>
  <c r="P491" i="2"/>
  <c r="P490" i="2" s="1"/>
  <c r="BK491" i="2"/>
  <c r="BK490" i="2" s="1"/>
  <c r="J490" i="2" s="1"/>
  <c r="J78" i="2" s="1"/>
  <c r="J491" i="2"/>
  <c r="BI478" i="2"/>
  <c r="BH478" i="2"/>
  <c r="BG478" i="2"/>
  <c r="BF478" i="2"/>
  <c r="T478" i="2"/>
  <c r="R478" i="2"/>
  <c r="P478" i="2"/>
  <c r="BK478" i="2"/>
  <c r="J478" i="2"/>
  <c r="BE478" i="2" s="1"/>
  <c r="BI467" i="2"/>
  <c r="BH467" i="2"/>
  <c r="BG467" i="2"/>
  <c r="BF467" i="2"/>
  <c r="BE467" i="2"/>
  <c r="T467" i="2"/>
  <c r="R467" i="2"/>
  <c r="P467" i="2"/>
  <c r="BK467" i="2"/>
  <c r="J467" i="2"/>
  <c r="BI461" i="2"/>
  <c r="BH461" i="2"/>
  <c r="BG461" i="2"/>
  <c r="BF461" i="2"/>
  <c r="T461" i="2"/>
  <c r="R461" i="2"/>
  <c r="P461" i="2"/>
  <c r="BK461" i="2"/>
  <c r="J461" i="2"/>
  <c r="BE461" i="2" s="1"/>
  <c r="BI455" i="2"/>
  <c r="BH455" i="2"/>
  <c r="BG455" i="2"/>
  <c r="BF455" i="2"/>
  <c r="BE455" i="2"/>
  <c r="T455" i="2"/>
  <c r="R455" i="2"/>
  <c r="P455" i="2"/>
  <c r="BK455" i="2"/>
  <c r="BK448" i="2" s="1"/>
  <c r="J448" i="2" s="1"/>
  <c r="J77" i="2" s="1"/>
  <c r="J455" i="2"/>
  <c r="BI449" i="2"/>
  <c r="BH449" i="2"/>
  <c r="BG449" i="2"/>
  <c r="BF449" i="2"/>
  <c r="T449" i="2"/>
  <c r="T448" i="2" s="1"/>
  <c r="R449" i="2"/>
  <c r="R448" i="2" s="1"/>
  <c r="P449" i="2"/>
  <c r="P448" i="2" s="1"/>
  <c r="BK449" i="2"/>
  <c r="J449" i="2"/>
  <c r="BE449" i="2" s="1"/>
  <c r="BI446" i="2"/>
  <c r="BH446" i="2"/>
  <c r="BG446" i="2"/>
  <c r="BF446" i="2"/>
  <c r="BE446" i="2"/>
  <c r="T446" i="2"/>
  <c r="R446" i="2"/>
  <c r="P446" i="2"/>
  <c r="BK446" i="2"/>
  <c r="J446" i="2"/>
  <c r="BI444" i="2"/>
  <c r="BH444" i="2"/>
  <c r="BG444" i="2"/>
  <c r="BF444" i="2"/>
  <c r="T444" i="2"/>
  <c r="R444" i="2"/>
  <c r="P444" i="2"/>
  <c r="BK444" i="2"/>
  <c r="J444" i="2"/>
  <c r="BE444" i="2" s="1"/>
  <c r="BI442" i="2"/>
  <c r="BH442" i="2"/>
  <c r="BG442" i="2"/>
  <c r="BF442" i="2"/>
  <c r="BE442" i="2"/>
  <c r="T442" i="2"/>
  <c r="R442" i="2"/>
  <c r="P442" i="2"/>
  <c r="BK442" i="2"/>
  <c r="J442" i="2"/>
  <c r="BI440" i="2"/>
  <c r="BH440" i="2"/>
  <c r="BG440" i="2"/>
  <c r="BF440" i="2"/>
  <c r="BE440" i="2"/>
  <c r="T440" i="2"/>
  <c r="R440" i="2"/>
  <c r="P440" i="2"/>
  <c r="BK440" i="2"/>
  <c r="J440" i="2"/>
  <c r="BI438" i="2"/>
  <c r="BH438" i="2"/>
  <c r="BG438" i="2"/>
  <c r="BF438" i="2"/>
  <c r="BE438" i="2"/>
  <c r="T438" i="2"/>
  <c r="R438" i="2"/>
  <c r="P438" i="2"/>
  <c r="BK438" i="2"/>
  <c r="J438" i="2"/>
  <c r="BI435" i="2"/>
  <c r="BH435" i="2"/>
  <c r="BG435" i="2"/>
  <c r="BF435" i="2"/>
  <c r="BE435" i="2"/>
  <c r="T435" i="2"/>
  <c r="R435" i="2"/>
  <c r="P435" i="2"/>
  <c r="BK435" i="2"/>
  <c r="J435" i="2"/>
  <c r="BI432" i="2"/>
  <c r="BH432" i="2"/>
  <c r="BG432" i="2"/>
  <c r="BF432" i="2"/>
  <c r="BE432" i="2"/>
  <c r="T432" i="2"/>
  <c r="R432" i="2"/>
  <c r="P432" i="2"/>
  <c r="BK432" i="2"/>
  <c r="J432" i="2"/>
  <c r="BI429" i="2"/>
  <c r="BH429" i="2"/>
  <c r="BG429" i="2"/>
  <c r="BF429" i="2"/>
  <c r="BE429" i="2"/>
  <c r="T429" i="2"/>
  <c r="T428" i="2" s="1"/>
  <c r="R429" i="2"/>
  <c r="R428" i="2" s="1"/>
  <c r="P429" i="2"/>
  <c r="P428" i="2" s="1"/>
  <c r="BK429" i="2"/>
  <c r="BK428" i="2" s="1"/>
  <c r="J428" i="2" s="1"/>
  <c r="J76" i="2" s="1"/>
  <c r="J429" i="2"/>
  <c r="BI426" i="2"/>
  <c r="BH426" i="2"/>
  <c r="BG426" i="2"/>
  <c r="BF426" i="2"/>
  <c r="T426" i="2"/>
  <c r="R426" i="2"/>
  <c r="P426" i="2"/>
  <c r="BK426" i="2"/>
  <c r="J426" i="2"/>
  <c r="BE426" i="2" s="1"/>
  <c r="BI425" i="2"/>
  <c r="BH425" i="2"/>
  <c r="BG425" i="2"/>
  <c r="BF425" i="2"/>
  <c r="T425" i="2"/>
  <c r="R425" i="2"/>
  <c r="P425" i="2"/>
  <c r="BK425" i="2"/>
  <c r="J425" i="2"/>
  <c r="BE425" i="2" s="1"/>
  <c r="BI423" i="2"/>
  <c r="BH423" i="2"/>
  <c r="BG423" i="2"/>
  <c r="BF423" i="2"/>
  <c r="T423" i="2"/>
  <c r="R423" i="2"/>
  <c r="P423" i="2"/>
  <c r="BK423" i="2"/>
  <c r="J423" i="2"/>
  <c r="BE423" i="2" s="1"/>
  <c r="BI422" i="2"/>
  <c r="BH422" i="2"/>
  <c r="BG422" i="2"/>
  <c r="BF422" i="2"/>
  <c r="T422" i="2"/>
  <c r="R422" i="2"/>
  <c r="P422" i="2"/>
  <c r="BK422" i="2"/>
  <c r="J422" i="2"/>
  <c r="BE422" i="2" s="1"/>
  <c r="BI421" i="2"/>
  <c r="BH421" i="2"/>
  <c r="BG421" i="2"/>
  <c r="BF421" i="2"/>
  <c r="T421" i="2"/>
  <c r="R421" i="2"/>
  <c r="P421" i="2"/>
  <c r="BK421" i="2"/>
  <c r="J421" i="2"/>
  <c r="BE421" i="2" s="1"/>
  <c r="BI420" i="2"/>
  <c r="BH420" i="2"/>
  <c r="BG420" i="2"/>
  <c r="BF420" i="2"/>
  <c r="BE420" i="2"/>
  <c r="T420" i="2"/>
  <c r="R420" i="2"/>
  <c r="P420" i="2"/>
  <c r="BK420" i="2"/>
  <c r="J420" i="2"/>
  <c r="BI416" i="2"/>
  <c r="BH416" i="2"/>
  <c r="BG416" i="2"/>
  <c r="BF416" i="2"/>
  <c r="T416" i="2"/>
  <c r="R416" i="2"/>
  <c r="P416" i="2"/>
  <c r="BK416" i="2"/>
  <c r="J416" i="2"/>
  <c r="BE416" i="2" s="1"/>
  <c r="BI411" i="2"/>
  <c r="BH411" i="2"/>
  <c r="BG411" i="2"/>
  <c r="BF411" i="2"/>
  <c r="BE411" i="2"/>
  <c r="T411" i="2"/>
  <c r="T410" i="2" s="1"/>
  <c r="R411" i="2"/>
  <c r="R410" i="2" s="1"/>
  <c r="P411" i="2"/>
  <c r="P410" i="2" s="1"/>
  <c r="BK411" i="2"/>
  <c r="BK410" i="2" s="1"/>
  <c r="J410" i="2" s="1"/>
  <c r="J75" i="2" s="1"/>
  <c r="J411" i="2"/>
  <c r="BI408" i="2"/>
  <c r="BH408" i="2"/>
  <c r="BG408" i="2"/>
  <c r="BF408" i="2"/>
  <c r="T408" i="2"/>
  <c r="R408" i="2"/>
  <c r="P408" i="2"/>
  <c r="BK408" i="2"/>
  <c r="J408" i="2"/>
  <c r="BE408" i="2" s="1"/>
  <c r="BI407" i="2"/>
  <c r="BH407" i="2"/>
  <c r="BG407" i="2"/>
  <c r="BF407" i="2"/>
  <c r="BE407" i="2"/>
  <c r="T407" i="2"/>
  <c r="R407" i="2"/>
  <c r="P407" i="2"/>
  <c r="BK407" i="2"/>
  <c r="J407" i="2"/>
  <c r="BI404" i="2"/>
  <c r="BH404" i="2"/>
  <c r="BG404" i="2"/>
  <c r="BF404" i="2"/>
  <c r="T404" i="2"/>
  <c r="R404" i="2"/>
  <c r="P404" i="2"/>
  <c r="BK404" i="2"/>
  <c r="J404" i="2"/>
  <c r="BE404" i="2" s="1"/>
  <c r="BI403" i="2"/>
  <c r="BH403" i="2"/>
  <c r="BG403" i="2"/>
  <c r="BF403" i="2"/>
  <c r="BE403" i="2"/>
  <c r="T403" i="2"/>
  <c r="R403" i="2"/>
  <c r="P403" i="2"/>
  <c r="BK403" i="2"/>
  <c r="J403" i="2"/>
  <c r="BI401" i="2"/>
  <c r="BH401" i="2"/>
  <c r="BG401" i="2"/>
  <c r="BF401" i="2"/>
  <c r="BE401" i="2"/>
  <c r="T401" i="2"/>
  <c r="T400" i="2" s="1"/>
  <c r="R401" i="2"/>
  <c r="R400" i="2" s="1"/>
  <c r="P401" i="2"/>
  <c r="P400" i="2" s="1"/>
  <c r="BK401" i="2"/>
  <c r="BK400" i="2" s="1"/>
  <c r="J400" i="2" s="1"/>
  <c r="J74" i="2" s="1"/>
  <c r="J401" i="2"/>
  <c r="BI398" i="2"/>
  <c r="BH398" i="2"/>
  <c r="BG398" i="2"/>
  <c r="BF398" i="2"/>
  <c r="T398" i="2"/>
  <c r="R398" i="2"/>
  <c r="P398" i="2"/>
  <c r="BK398" i="2"/>
  <c r="J398" i="2"/>
  <c r="BE398" i="2" s="1"/>
  <c r="BI395" i="2"/>
  <c r="BH395" i="2"/>
  <c r="BG395" i="2"/>
  <c r="BF395" i="2"/>
  <c r="BE395" i="2"/>
  <c r="T395" i="2"/>
  <c r="R395" i="2"/>
  <c r="P395" i="2"/>
  <c r="BK395" i="2"/>
  <c r="J395" i="2"/>
  <c r="BI394" i="2"/>
  <c r="BH394" i="2"/>
  <c r="BG394" i="2"/>
  <c r="BF394" i="2"/>
  <c r="T394" i="2"/>
  <c r="R394" i="2"/>
  <c r="P394" i="2"/>
  <c r="BK394" i="2"/>
  <c r="J394" i="2"/>
  <c r="BE394" i="2" s="1"/>
  <c r="BI391" i="2"/>
  <c r="BH391" i="2"/>
  <c r="BG391" i="2"/>
  <c r="BF391" i="2"/>
  <c r="BE391" i="2"/>
  <c r="T391" i="2"/>
  <c r="R391" i="2"/>
  <c r="P391" i="2"/>
  <c r="BK391" i="2"/>
  <c r="J391" i="2"/>
  <c r="BI388" i="2"/>
  <c r="BH388" i="2"/>
  <c r="BG388" i="2"/>
  <c r="BF388" i="2"/>
  <c r="T388" i="2"/>
  <c r="R388" i="2"/>
  <c r="P388" i="2"/>
  <c r="BK388" i="2"/>
  <c r="J388" i="2"/>
  <c r="BE388" i="2" s="1"/>
  <c r="BI385" i="2"/>
  <c r="BH385" i="2"/>
  <c r="BG385" i="2"/>
  <c r="BF385" i="2"/>
  <c r="BE385" i="2"/>
  <c r="T385" i="2"/>
  <c r="R385" i="2"/>
  <c r="P385" i="2"/>
  <c r="BK385" i="2"/>
  <c r="J385" i="2"/>
  <c r="BI382" i="2"/>
  <c r="BH382" i="2"/>
  <c r="BG382" i="2"/>
  <c r="BF382" i="2"/>
  <c r="T382" i="2"/>
  <c r="R382" i="2"/>
  <c r="P382" i="2"/>
  <c r="BK382" i="2"/>
  <c r="J382" i="2"/>
  <c r="BE382" i="2" s="1"/>
  <c r="BI379" i="2"/>
  <c r="BH379" i="2"/>
  <c r="BG379" i="2"/>
  <c r="BF379" i="2"/>
  <c r="BE379" i="2"/>
  <c r="T379" i="2"/>
  <c r="R379" i="2"/>
  <c r="P379" i="2"/>
  <c r="BK379" i="2"/>
  <c r="J379" i="2"/>
  <c r="BI373" i="2"/>
  <c r="BH373" i="2"/>
  <c r="BG373" i="2"/>
  <c r="BF373" i="2"/>
  <c r="T373" i="2"/>
  <c r="R373" i="2"/>
  <c r="P373" i="2"/>
  <c r="BK373" i="2"/>
  <c r="J373" i="2"/>
  <c r="BE373" i="2" s="1"/>
  <c r="BI370" i="2"/>
  <c r="BH370" i="2"/>
  <c r="BG370" i="2"/>
  <c r="BF370" i="2"/>
  <c r="BE370" i="2"/>
  <c r="T370" i="2"/>
  <c r="R370" i="2"/>
  <c r="P370" i="2"/>
  <c r="BK370" i="2"/>
  <c r="J370" i="2"/>
  <c r="BI367" i="2"/>
  <c r="BH367" i="2"/>
  <c r="BG367" i="2"/>
  <c r="BF367" i="2"/>
  <c r="T367" i="2"/>
  <c r="R367" i="2"/>
  <c r="P367" i="2"/>
  <c r="BK367" i="2"/>
  <c r="J367" i="2"/>
  <c r="BE367" i="2" s="1"/>
  <c r="BI361" i="2"/>
  <c r="BH361" i="2"/>
  <c r="BG361" i="2"/>
  <c r="BF361" i="2"/>
  <c r="BE361" i="2"/>
  <c r="T361" i="2"/>
  <c r="T360" i="2" s="1"/>
  <c r="R361" i="2"/>
  <c r="R360" i="2" s="1"/>
  <c r="P361" i="2"/>
  <c r="P360" i="2" s="1"/>
  <c r="BK361" i="2"/>
  <c r="BK360" i="2" s="1"/>
  <c r="J360" i="2" s="1"/>
  <c r="J73" i="2" s="1"/>
  <c r="J361" i="2"/>
  <c r="BI359" i="2"/>
  <c r="BH359" i="2"/>
  <c r="BG359" i="2"/>
  <c r="BF359" i="2"/>
  <c r="T359" i="2"/>
  <c r="R359" i="2"/>
  <c r="P359" i="2"/>
  <c r="BK359" i="2"/>
  <c r="J359" i="2"/>
  <c r="BE359" i="2" s="1"/>
  <c r="BI358" i="2"/>
  <c r="BH358" i="2"/>
  <c r="BG358" i="2"/>
  <c r="BF358" i="2"/>
  <c r="BE358" i="2"/>
  <c r="T358" i="2"/>
  <c r="R358" i="2"/>
  <c r="P358" i="2"/>
  <c r="BK358" i="2"/>
  <c r="J358" i="2"/>
  <c r="BI351" i="2"/>
  <c r="BH351" i="2"/>
  <c r="BG351" i="2"/>
  <c r="BF351" i="2"/>
  <c r="T351" i="2"/>
  <c r="T350" i="2" s="1"/>
  <c r="T349" i="2" s="1"/>
  <c r="R351" i="2"/>
  <c r="R350" i="2" s="1"/>
  <c r="R349" i="2" s="1"/>
  <c r="P351" i="2"/>
  <c r="P350" i="2" s="1"/>
  <c r="BK351" i="2"/>
  <c r="BK350" i="2" s="1"/>
  <c r="J351" i="2"/>
  <c r="BE351" i="2" s="1"/>
  <c r="BI347" i="2"/>
  <c r="BH347" i="2"/>
  <c r="BG347" i="2"/>
  <c r="BF347" i="2"/>
  <c r="T347" i="2"/>
  <c r="T346" i="2" s="1"/>
  <c r="R347" i="2"/>
  <c r="R346" i="2" s="1"/>
  <c r="P347" i="2"/>
  <c r="P346" i="2" s="1"/>
  <c r="BK347" i="2"/>
  <c r="BK346" i="2" s="1"/>
  <c r="J346" i="2" s="1"/>
  <c r="J70" i="2" s="1"/>
  <c r="J347" i="2"/>
  <c r="BE347" i="2" s="1"/>
  <c r="BI344" i="2"/>
  <c r="BH344" i="2"/>
  <c r="BG344" i="2"/>
  <c r="BF344" i="2"/>
  <c r="T344" i="2"/>
  <c r="R344" i="2"/>
  <c r="P344" i="2"/>
  <c r="BK344" i="2"/>
  <c r="J344" i="2"/>
  <c r="BE344" i="2" s="1"/>
  <c r="BI342" i="2"/>
  <c r="BH342" i="2"/>
  <c r="BG342" i="2"/>
  <c r="BF342" i="2"/>
  <c r="BE342" i="2"/>
  <c r="T342" i="2"/>
  <c r="R342" i="2"/>
  <c r="P342" i="2"/>
  <c r="BK342" i="2"/>
  <c r="J342" i="2"/>
  <c r="BI340" i="2"/>
  <c r="BH340" i="2"/>
  <c r="BG340" i="2"/>
  <c r="BF340" i="2"/>
  <c r="T340" i="2"/>
  <c r="R340" i="2"/>
  <c r="P340" i="2"/>
  <c r="BK340" i="2"/>
  <c r="J340" i="2"/>
  <c r="BE340" i="2" s="1"/>
  <c r="BI338" i="2"/>
  <c r="BH338" i="2"/>
  <c r="BG338" i="2"/>
  <c r="BF338" i="2"/>
  <c r="BE338" i="2"/>
  <c r="T338" i="2"/>
  <c r="R338" i="2"/>
  <c r="P338" i="2"/>
  <c r="BK338" i="2"/>
  <c r="J338" i="2"/>
  <c r="BI337" i="2"/>
  <c r="BH337" i="2"/>
  <c r="BG337" i="2"/>
  <c r="BF337" i="2"/>
  <c r="T337" i="2"/>
  <c r="R337" i="2"/>
  <c r="P337" i="2"/>
  <c r="BK337" i="2"/>
  <c r="J337" i="2"/>
  <c r="BE337" i="2" s="1"/>
  <c r="BI336" i="2"/>
  <c r="BH336" i="2"/>
  <c r="BG336" i="2"/>
  <c r="BF336" i="2"/>
  <c r="BE336" i="2"/>
  <c r="T336" i="2"/>
  <c r="T335" i="2" s="1"/>
  <c r="R336" i="2"/>
  <c r="R335" i="2" s="1"/>
  <c r="P336" i="2"/>
  <c r="P335" i="2" s="1"/>
  <c r="BK336" i="2"/>
  <c r="BK335" i="2" s="1"/>
  <c r="J335" i="2" s="1"/>
  <c r="J69" i="2" s="1"/>
  <c r="J336" i="2"/>
  <c r="BI334" i="2"/>
  <c r="BH334" i="2"/>
  <c r="BG334" i="2"/>
  <c r="BF334" i="2"/>
  <c r="T334" i="2"/>
  <c r="R334" i="2"/>
  <c r="P334" i="2"/>
  <c r="BK334" i="2"/>
  <c r="J334" i="2"/>
  <c r="BE334" i="2" s="1"/>
  <c r="BI332" i="2"/>
  <c r="BH332" i="2"/>
  <c r="BG332" i="2"/>
  <c r="BF332" i="2"/>
  <c r="BE332" i="2"/>
  <c r="T332" i="2"/>
  <c r="R332" i="2"/>
  <c r="P332" i="2"/>
  <c r="BK332" i="2"/>
  <c r="J332" i="2"/>
  <c r="BI330" i="2"/>
  <c r="BH330" i="2"/>
  <c r="BG330" i="2"/>
  <c r="BF330" i="2"/>
  <c r="T330" i="2"/>
  <c r="R330" i="2"/>
  <c r="P330" i="2"/>
  <c r="BK330" i="2"/>
  <c r="J330" i="2"/>
  <c r="BE330" i="2" s="1"/>
  <c r="BI328" i="2"/>
  <c r="BH328" i="2"/>
  <c r="BG328" i="2"/>
  <c r="BF328" i="2"/>
  <c r="BE328" i="2"/>
  <c r="T328" i="2"/>
  <c r="R328" i="2"/>
  <c r="P328" i="2"/>
  <c r="BK328" i="2"/>
  <c r="J328" i="2"/>
  <c r="BI324" i="2"/>
  <c r="BH324" i="2"/>
  <c r="BG324" i="2"/>
  <c r="BF324" i="2"/>
  <c r="T324" i="2"/>
  <c r="R324" i="2"/>
  <c r="P324" i="2"/>
  <c r="BK324" i="2"/>
  <c r="J324" i="2"/>
  <c r="BE324" i="2" s="1"/>
  <c r="BI318" i="2"/>
  <c r="BH318" i="2"/>
  <c r="BG318" i="2"/>
  <c r="BF318" i="2"/>
  <c r="BE318" i="2"/>
  <c r="T318" i="2"/>
  <c r="R318" i="2"/>
  <c r="P318" i="2"/>
  <c r="BK318" i="2"/>
  <c r="J318" i="2"/>
  <c r="BI313" i="2"/>
  <c r="BH313" i="2"/>
  <c r="BG313" i="2"/>
  <c r="BF313" i="2"/>
  <c r="T313" i="2"/>
  <c r="R313" i="2"/>
  <c r="P313" i="2"/>
  <c r="BK313" i="2"/>
  <c r="J313" i="2"/>
  <c r="BE313" i="2" s="1"/>
  <c r="BI307" i="2"/>
  <c r="BH307" i="2"/>
  <c r="BG307" i="2"/>
  <c r="BF307" i="2"/>
  <c r="BE307" i="2"/>
  <c r="T307" i="2"/>
  <c r="R307" i="2"/>
  <c r="P307" i="2"/>
  <c r="BK307" i="2"/>
  <c r="J307" i="2"/>
  <c r="BI304" i="2"/>
  <c r="BH304" i="2"/>
  <c r="BG304" i="2"/>
  <c r="BF304" i="2"/>
  <c r="BE304" i="2"/>
  <c r="T304" i="2"/>
  <c r="R304" i="2"/>
  <c r="P304" i="2"/>
  <c r="BK304" i="2"/>
  <c r="J304" i="2"/>
  <c r="BI300" i="2"/>
  <c r="BH300" i="2"/>
  <c r="BG300" i="2"/>
  <c r="BF300" i="2"/>
  <c r="BE300" i="2"/>
  <c r="T300" i="2"/>
  <c r="R300" i="2"/>
  <c r="P300" i="2"/>
  <c r="BK300" i="2"/>
  <c r="J300" i="2"/>
  <c r="BI297" i="2"/>
  <c r="BH297" i="2"/>
  <c r="BG297" i="2"/>
  <c r="BF297" i="2"/>
  <c r="BE297" i="2"/>
  <c r="T297" i="2"/>
  <c r="R297" i="2"/>
  <c r="P297" i="2"/>
  <c r="BK297" i="2"/>
  <c r="J297" i="2"/>
  <c r="BI291" i="2"/>
  <c r="BH291" i="2"/>
  <c r="BG291" i="2"/>
  <c r="BF291" i="2"/>
  <c r="BE291" i="2"/>
  <c r="T291" i="2"/>
  <c r="R291" i="2"/>
  <c r="P291" i="2"/>
  <c r="BK291" i="2"/>
  <c r="J291" i="2"/>
  <c r="BI287" i="2"/>
  <c r="BH287" i="2"/>
  <c r="BG287" i="2"/>
  <c r="BF287" i="2"/>
  <c r="BE287" i="2"/>
  <c r="T287" i="2"/>
  <c r="R287" i="2"/>
  <c r="P287" i="2"/>
  <c r="BK287" i="2"/>
  <c r="J287" i="2"/>
  <c r="BI285" i="2"/>
  <c r="BH285" i="2"/>
  <c r="BG285" i="2"/>
  <c r="BF285" i="2"/>
  <c r="BE285" i="2"/>
  <c r="T285" i="2"/>
  <c r="R285" i="2"/>
  <c r="P285" i="2"/>
  <c r="BK285" i="2"/>
  <c r="J285" i="2"/>
  <c r="BI282" i="2"/>
  <c r="BH282" i="2"/>
  <c r="BG282" i="2"/>
  <c r="BF282" i="2"/>
  <c r="BE282" i="2"/>
  <c r="T282" i="2"/>
  <c r="R282" i="2"/>
  <c r="P282" i="2"/>
  <c r="BK282" i="2"/>
  <c r="J282" i="2"/>
  <c r="BI279" i="2"/>
  <c r="BH279" i="2"/>
  <c r="BG279" i="2"/>
  <c r="BF279" i="2"/>
  <c r="BE279" i="2"/>
  <c r="T279" i="2"/>
  <c r="T278" i="2" s="1"/>
  <c r="R279" i="2"/>
  <c r="R278" i="2" s="1"/>
  <c r="P279" i="2"/>
  <c r="P278" i="2" s="1"/>
  <c r="BK279" i="2"/>
  <c r="BK278" i="2" s="1"/>
  <c r="J278" i="2" s="1"/>
  <c r="J68" i="2" s="1"/>
  <c r="J279" i="2"/>
  <c r="BI275" i="2"/>
  <c r="BH275" i="2"/>
  <c r="BG275" i="2"/>
  <c r="BF275" i="2"/>
  <c r="T275" i="2"/>
  <c r="R275" i="2"/>
  <c r="P275" i="2"/>
  <c r="BK275" i="2"/>
  <c r="J275" i="2"/>
  <c r="BE275" i="2" s="1"/>
  <c r="BI264" i="2"/>
  <c r="BH264" i="2"/>
  <c r="BG264" i="2"/>
  <c r="BF264" i="2"/>
  <c r="T264" i="2"/>
  <c r="R264" i="2"/>
  <c r="P264" i="2"/>
  <c r="BK264" i="2"/>
  <c r="J264" i="2"/>
  <c r="BE264" i="2" s="1"/>
  <c r="BI263" i="2"/>
  <c r="BH263" i="2"/>
  <c r="BG263" i="2"/>
  <c r="BF263" i="2"/>
  <c r="T263" i="2"/>
  <c r="R263" i="2"/>
  <c r="P263" i="2"/>
  <c r="BK263" i="2"/>
  <c r="J263" i="2"/>
  <c r="BE263" i="2" s="1"/>
  <c r="BI256" i="2"/>
  <c r="BH256" i="2"/>
  <c r="BG256" i="2"/>
  <c r="BF256" i="2"/>
  <c r="T256" i="2"/>
  <c r="R256" i="2"/>
  <c r="P256" i="2"/>
  <c r="BK256" i="2"/>
  <c r="J256" i="2"/>
  <c r="BE256" i="2" s="1"/>
  <c r="BI255" i="2"/>
  <c r="BH255" i="2"/>
  <c r="BG255" i="2"/>
  <c r="BF255" i="2"/>
  <c r="T255" i="2"/>
  <c r="R255" i="2"/>
  <c r="P255" i="2"/>
  <c r="BK255" i="2"/>
  <c r="J255" i="2"/>
  <c r="BE255" i="2" s="1"/>
  <c r="BI250" i="2"/>
  <c r="BH250" i="2"/>
  <c r="BG250" i="2"/>
  <c r="BF250" i="2"/>
  <c r="T250" i="2"/>
  <c r="R250" i="2"/>
  <c r="P250" i="2"/>
  <c r="BK250" i="2"/>
  <c r="J250" i="2"/>
  <c r="BE250" i="2" s="1"/>
  <c r="BI231" i="2"/>
  <c r="BH231" i="2"/>
  <c r="BG231" i="2"/>
  <c r="BF231" i="2"/>
  <c r="BE231" i="2"/>
  <c r="T231" i="2"/>
  <c r="R231" i="2"/>
  <c r="P231" i="2"/>
  <c r="BK231" i="2"/>
  <c r="J231" i="2"/>
  <c r="BI220" i="2"/>
  <c r="BH220" i="2"/>
  <c r="BG220" i="2"/>
  <c r="BF220" i="2"/>
  <c r="T220" i="2"/>
  <c r="R220" i="2"/>
  <c r="P220" i="2"/>
  <c r="BK220" i="2"/>
  <c r="J220" i="2"/>
  <c r="BE220" i="2" s="1"/>
  <c r="BI218" i="2"/>
  <c r="BH218" i="2"/>
  <c r="BG218" i="2"/>
  <c r="BF218" i="2"/>
  <c r="BE218" i="2"/>
  <c r="T218" i="2"/>
  <c r="R218" i="2"/>
  <c r="P218" i="2"/>
  <c r="BK218" i="2"/>
  <c r="J218" i="2"/>
  <c r="BI216" i="2"/>
  <c r="BH216" i="2"/>
  <c r="BG216" i="2"/>
  <c r="BF216" i="2"/>
  <c r="T216" i="2"/>
  <c r="R216" i="2"/>
  <c r="P216" i="2"/>
  <c r="BK216" i="2"/>
  <c r="J216" i="2"/>
  <c r="BE216" i="2" s="1"/>
  <c r="BI214" i="2"/>
  <c r="BH214" i="2"/>
  <c r="BG214" i="2"/>
  <c r="BF214" i="2"/>
  <c r="BE214" i="2"/>
  <c r="T214" i="2"/>
  <c r="R214" i="2"/>
  <c r="P214" i="2"/>
  <c r="BK214" i="2"/>
  <c r="J214" i="2"/>
  <c r="BI212" i="2"/>
  <c r="BH212" i="2"/>
  <c r="BG212" i="2"/>
  <c r="BF212" i="2"/>
  <c r="T212" i="2"/>
  <c r="R212" i="2"/>
  <c r="P212" i="2"/>
  <c r="BK212" i="2"/>
  <c r="J212" i="2"/>
  <c r="BE212" i="2" s="1"/>
  <c r="BI210" i="2"/>
  <c r="BH210" i="2"/>
  <c r="BG210" i="2"/>
  <c r="BF210" i="2"/>
  <c r="BE210" i="2"/>
  <c r="T210" i="2"/>
  <c r="R210" i="2"/>
  <c r="P210" i="2"/>
  <c r="BK210" i="2"/>
  <c r="J210" i="2"/>
  <c r="BI196" i="2"/>
  <c r="BH196" i="2"/>
  <c r="BG196" i="2"/>
  <c r="BF196" i="2"/>
  <c r="T196" i="2"/>
  <c r="R196" i="2"/>
  <c r="P196" i="2"/>
  <c r="BK196" i="2"/>
  <c r="J196" i="2"/>
  <c r="BE196" i="2" s="1"/>
  <c r="BI194" i="2"/>
  <c r="BH194" i="2"/>
  <c r="BG194" i="2"/>
  <c r="BF194" i="2"/>
  <c r="BE194" i="2"/>
  <c r="T194" i="2"/>
  <c r="R194" i="2"/>
  <c r="P194" i="2"/>
  <c r="BK194" i="2"/>
  <c r="J194" i="2"/>
  <c r="BI192" i="2"/>
  <c r="BH192" i="2"/>
  <c r="BG192" i="2"/>
  <c r="BF192" i="2"/>
  <c r="T192" i="2"/>
  <c r="R192" i="2"/>
  <c r="P192" i="2"/>
  <c r="BK192" i="2"/>
  <c r="J192" i="2"/>
  <c r="BE192" i="2" s="1"/>
  <c r="BI186" i="2"/>
  <c r="BH186" i="2"/>
  <c r="BG186" i="2"/>
  <c r="BF186" i="2"/>
  <c r="BE186" i="2"/>
  <c r="T186" i="2"/>
  <c r="R186" i="2"/>
  <c r="P186" i="2"/>
  <c r="BK186" i="2"/>
  <c r="J186" i="2"/>
  <c r="BI180" i="2"/>
  <c r="BH180" i="2"/>
  <c r="BG180" i="2"/>
  <c r="BF180" i="2"/>
  <c r="T180" i="2"/>
  <c r="R180" i="2"/>
  <c r="P180" i="2"/>
  <c r="BK180" i="2"/>
  <c r="J180" i="2"/>
  <c r="BE180" i="2" s="1"/>
  <c r="BI175" i="2"/>
  <c r="BH175" i="2"/>
  <c r="BG175" i="2"/>
  <c r="BF175" i="2"/>
  <c r="BE175" i="2"/>
  <c r="T175" i="2"/>
  <c r="R175" i="2"/>
  <c r="P175" i="2"/>
  <c r="BK175" i="2"/>
  <c r="J175" i="2"/>
  <c r="BI170" i="2"/>
  <c r="BH170" i="2"/>
  <c r="BG170" i="2"/>
  <c r="BF170" i="2"/>
  <c r="T170" i="2"/>
  <c r="R170" i="2"/>
  <c r="P170" i="2"/>
  <c r="BK170" i="2"/>
  <c r="J170" i="2"/>
  <c r="BE170" i="2" s="1"/>
  <c r="BI168" i="2"/>
  <c r="BH168" i="2"/>
  <c r="BG168" i="2"/>
  <c r="BF168" i="2"/>
  <c r="BE168" i="2"/>
  <c r="T168" i="2"/>
  <c r="R168" i="2"/>
  <c r="P168" i="2"/>
  <c r="BK168" i="2"/>
  <c r="J168" i="2"/>
  <c r="BI166" i="2"/>
  <c r="BH166" i="2"/>
  <c r="BG166" i="2"/>
  <c r="BF166" i="2"/>
  <c r="T166" i="2"/>
  <c r="R166" i="2"/>
  <c r="P166" i="2"/>
  <c r="BK166" i="2"/>
  <c r="J166" i="2"/>
  <c r="BE166" i="2" s="1"/>
  <c r="BI145" i="2"/>
  <c r="BH145" i="2"/>
  <c r="BG145" i="2"/>
  <c r="BF145" i="2"/>
  <c r="BE145" i="2"/>
  <c r="T145" i="2"/>
  <c r="R145" i="2"/>
  <c r="P145" i="2"/>
  <c r="BK145" i="2"/>
  <c r="J145" i="2"/>
  <c r="BI141" i="2"/>
  <c r="BH141" i="2"/>
  <c r="BG141" i="2"/>
  <c r="BF141" i="2"/>
  <c r="T141" i="2"/>
  <c r="R141" i="2"/>
  <c r="P141" i="2"/>
  <c r="BK141" i="2"/>
  <c r="J141" i="2"/>
  <c r="BE141" i="2" s="1"/>
  <c r="BI137" i="2"/>
  <c r="BH137" i="2"/>
  <c r="BG137" i="2"/>
  <c r="BF137" i="2"/>
  <c r="BE137" i="2"/>
  <c r="T137" i="2"/>
  <c r="R137" i="2"/>
  <c r="P137" i="2"/>
  <c r="BK137" i="2"/>
  <c r="J137" i="2"/>
  <c r="BI135" i="2"/>
  <c r="BH135" i="2"/>
  <c r="BG135" i="2"/>
  <c r="BF135" i="2"/>
  <c r="T135" i="2"/>
  <c r="R135" i="2"/>
  <c r="P135" i="2"/>
  <c r="BK135" i="2"/>
  <c r="J135" i="2"/>
  <c r="BE135" i="2" s="1"/>
  <c r="BI133" i="2"/>
  <c r="BH133" i="2"/>
  <c r="BG133" i="2"/>
  <c r="BF133" i="2"/>
  <c r="BE133" i="2"/>
  <c r="T133" i="2"/>
  <c r="R133" i="2"/>
  <c r="P133" i="2"/>
  <c r="BK133" i="2"/>
  <c r="J133" i="2"/>
  <c r="BI130" i="2"/>
  <c r="BH130" i="2"/>
  <c r="BG130" i="2"/>
  <c r="BF130" i="2"/>
  <c r="T130" i="2"/>
  <c r="R130" i="2"/>
  <c r="P130" i="2"/>
  <c r="BK130" i="2"/>
  <c r="J130" i="2"/>
  <c r="BE130" i="2" s="1"/>
  <c r="BI128" i="2"/>
  <c r="BH128" i="2"/>
  <c r="BG128" i="2"/>
  <c r="BF128" i="2"/>
  <c r="BE128" i="2"/>
  <c r="T128" i="2"/>
  <c r="R128" i="2"/>
  <c r="P128" i="2"/>
  <c r="BK128" i="2"/>
  <c r="J128" i="2"/>
  <c r="BI125" i="2"/>
  <c r="BH125" i="2"/>
  <c r="BG125" i="2"/>
  <c r="BF125" i="2"/>
  <c r="T125" i="2"/>
  <c r="R125" i="2"/>
  <c r="P125" i="2"/>
  <c r="BK125" i="2"/>
  <c r="J125" i="2"/>
  <c r="BE125" i="2" s="1"/>
  <c r="BI122" i="2"/>
  <c r="BH122" i="2"/>
  <c r="BG122" i="2"/>
  <c r="BF122" i="2"/>
  <c r="BE122" i="2"/>
  <c r="T122" i="2"/>
  <c r="R122" i="2"/>
  <c r="P122" i="2"/>
  <c r="BK122" i="2"/>
  <c r="J122" i="2"/>
  <c r="BI110" i="2"/>
  <c r="BH110" i="2"/>
  <c r="BG110" i="2"/>
  <c r="BF110" i="2"/>
  <c r="T110" i="2"/>
  <c r="T109" i="2" s="1"/>
  <c r="R110" i="2"/>
  <c r="R109" i="2" s="1"/>
  <c r="P110" i="2"/>
  <c r="P109" i="2" s="1"/>
  <c r="BK110" i="2"/>
  <c r="BK109" i="2" s="1"/>
  <c r="J109" i="2" s="1"/>
  <c r="J67" i="2" s="1"/>
  <c r="J110" i="2"/>
  <c r="BE110" i="2" s="1"/>
  <c r="BI105" i="2"/>
  <c r="F38" i="2" s="1"/>
  <c r="BD54" i="1" s="1"/>
  <c r="BD53" i="1" s="1"/>
  <c r="BH105" i="2"/>
  <c r="F37" i="2" s="1"/>
  <c r="BC54" i="1" s="1"/>
  <c r="BC53" i="1" s="1"/>
  <c r="BG105" i="2"/>
  <c r="F36" i="2" s="1"/>
  <c r="BB54" i="1" s="1"/>
  <c r="BB53" i="1" s="1"/>
  <c r="BF105" i="2"/>
  <c r="J35" i="2" s="1"/>
  <c r="AW54" i="1" s="1"/>
  <c r="BE105" i="2"/>
  <c r="T105" i="2"/>
  <c r="T104" i="2" s="1"/>
  <c r="T103" i="2" s="1"/>
  <c r="T102" i="2" s="1"/>
  <c r="R105" i="2"/>
  <c r="R104" i="2" s="1"/>
  <c r="P105" i="2"/>
  <c r="P104" i="2" s="1"/>
  <c r="BK105" i="2"/>
  <c r="BK104" i="2" s="1"/>
  <c r="J105" i="2"/>
  <c r="J98" i="2"/>
  <c r="F98" i="2"/>
  <c r="J96" i="2"/>
  <c r="F96" i="2"/>
  <c r="E94" i="2"/>
  <c r="F60" i="2"/>
  <c r="J59" i="2"/>
  <c r="F59" i="2"/>
  <c r="F57" i="2"/>
  <c r="E55" i="2"/>
  <c r="J22" i="2"/>
  <c r="E22" i="2"/>
  <c r="F99" i="2" s="1"/>
  <c r="J21" i="2"/>
  <c r="J16" i="2"/>
  <c r="J57" i="2" s="1"/>
  <c r="E7" i="2"/>
  <c r="E88" i="2" s="1"/>
  <c r="BB64" i="1"/>
  <c r="AX64" i="1"/>
  <c r="AS64" i="1"/>
  <c r="AS52" i="1" s="1"/>
  <c r="AS51" i="1" s="1"/>
  <c r="AS57" i="1"/>
  <c r="AS53" i="1"/>
  <c r="AT70" i="1"/>
  <c r="AT63" i="1"/>
  <c r="L47" i="1"/>
  <c r="AM46" i="1"/>
  <c r="L46" i="1"/>
  <c r="AM44" i="1"/>
  <c r="L44" i="1"/>
  <c r="L42" i="1"/>
  <c r="L41" i="1"/>
  <c r="AY53" i="1" l="1"/>
  <c r="R103" i="2"/>
  <c r="R102" i="2" s="1"/>
  <c r="AX53" i="1"/>
  <c r="P349" i="2"/>
  <c r="P103" i="3"/>
  <c r="P102" i="3" s="1"/>
  <c r="AU55" i="1" s="1"/>
  <c r="BK158" i="3"/>
  <c r="J158" i="3" s="1"/>
  <c r="J70" i="3" s="1"/>
  <c r="J159" i="3"/>
  <c r="J71" i="3" s="1"/>
  <c r="J95" i="4"/>
  <c r="J66" i="4" s="1"/>
  <c r="BK94" i="4"/>
  <c r="J34" i="3"/>
  <c r="AV55" i="1" s="1"/>
  <c r="F34" i="3"/>
  <c r="AZ55" i="1" s="1"/>
  <c r="J104" i="2"/>
  <c r="J66" i="2" s="1"/>
  <c r="BK103" i="2"/>
  <c r="J34" i="2"/>
  <c r="AV54" i="1" s="1"/>
  <c r="AT54" i="1" s="1"/>
  <c r="P103" i="2"/>
  <c r="P102" i="2" s="1"/>
  <c r="AU54" i="1" s="1"/>
  <c r="AU53" i="1" s="1"/>
  <c r="BK349" i="2"/>
  <c r="J349" i="2" s="1"/>
  <c r="J71" i="2" s="1"/>
  <c r="J350" i="2"/>
  <c r="J72" i="2" s="1"/>
  <c r="BK103" i="3"/>
  <c r="J104" i="3"/>
  <c r="J66" i="3" s="1"/>
  <c r="E49" i="2"/>
  <c r="F34" i="2"/>
  <c r="AZ54" i="1" s="1"/>
  <c r="E88" i="3"/>
  <c r="J35" i="3"/>
  <c r="AW55" i="1" s="1"/>
  <c r="J57" i="4"/>
  <c r="E79" i="4"/>
  <c r="J35" i="4"/>
  <c r="AW56" i="1" s="1"/>
  <c r="J34" i="5"/>
  <c r="AV58" i="1" s="1"/>
  <c r="AT58" i="1" s="1"/>
  <c r="F34" i="5"/>
  <c r="AZ58" i="1" s="1"/>
  <c r="T106" i="5"/>
  <c r="T543" i="5"/>
  <c r="P102" i="6"/>
  <c r="P101" i="6" s="1"/>
  <c r="AU59" i="1" s="1"/>
  <c r="R323" i="6"/>
  <c r="BK102" i="7"/>
  <c r="J103" i="7"/>
  <c r="J66" i="7" s="1"/>
  <c r="BK106" i="5"/>
  <c r="J107" i="5"/>
  <c r="J66" i="5" s="1"/>
  <c r="J544" i="5"/>
  <c r="J72" i="5" s="1"/>
  <c r="BK543" i="5"/>
  <c r="J543" i="5" s="1"/>
  <c r="J71" i="5" s="1"/>
  <c r="R101" i="6"/>
  <c r="T323" i="6"/>
  <c r="F35" i="2"/>
  <c r="BA54" i="1" s="1"/>
  <c r="BA53" i="1" s="1"/>
  <c r="F99" i="3"/>
  <c r="F90" i="4"/>
  <c r="J34" i="4"/>
  <c r="AV56" i="1" s="1"/>
  <c r="F34" i="4"/>
  <c r="AZ56" i="1" s="1"/>
  <c r="T94" i="4"/>
  <c r="T93" i="4" s="1"/>
  <c r="F34" i="6"/>
  <c r="AZ59" i="1" s="1"/>
  <c r="J34" i="6"/>
  <c r="AV59" i="1" s="1"/>
  <c r="AT59" i="1" s="1"/>
  <c r="T101" i="6"/>
  <c r="BK323" i="6"/>
  <c r="J323" i="6" s="1"/>
  <c r="J72" i="6" s="1"/>
  <c r="J324" i="6"/>
  <c r="J73" i="6" s="1"/>
  <c r="J103" i="6"/>
  <c r="J66" i="6" s="1"/>
  <c r="BK102" i="6"/>
  <c r="F34" i="7"/>
  <c r="AZ60" i="1" s="1"/>
  <c r="J34" i="7"/>
  <c r="AV60" i="1" s="1"/>
  <c r="AT60" i="1" s="1"/>
  <c r="F35" i="5"/>
  <c r="BA58" i="1" s="1"/>
  <c r="F60" i="6"/>
  <c r="J95" i="6"/>
  <c r="P235" i="7"/>
  <c r="P142" i="7" s="1"/>
  <c r="P98" i="8"/>
  <c r="P97" i="8" s="1"/>
  <c r="AU61" i="1" s="1"/>
  <c r="J35" i="8"/>
  <c r="AW61" i="1" s="1"/>
  <c r="F35" i="8"/>
  <c r="BA61" i="1" s="1"/>
  <c r="R110" i="8"/>
  <c r="R94" i="9"/>
  <c r="R93" i="9" s="1"/>
  <c r="P94" i="10"/>
  <c r="P93" i="10" s="1"/>
  <c r="AU63" i="1" s="1"/>
  <c r="F34" i="10"/>
  <c r="AZ63" i="1" s="1"/>
  <c r="J99" i="5"/>
  <c r="F35" i="6"/>
  <c r="BA59" i="1" s="1"/>
  <c r="J95" i="7"/>
  <c r="P103" i="7"/>
  <c r="P102" i="7" s="1"/>
  <c r="T121" i="7"/>
  <c r="T102" i="7" s="1"/>
  <c r="T101" i="7" s="1"/>
  <c r="R130" i="7"/>
  <c r="R102" i="7" s="1"/>
  <c r="T143" i="7"/>
  <c r="T142" i="7" s="1"/>
  <c r="R191" i="7"/>
  <c r="R142" i="7" s="1"/>
  <c r="R235" i="7"/>
  <c r="R260" i="7"/>
  <c r="F35" i="7"/>
  <c r="BA60" i="1" s="1"/>
  <c r="BK142" i="7"/>
  <c r="J142" i="7" s="1"/>
  <c r="J71" i="7" s="1"/>
  <c r="F36" i="8"/>
  <c r="BB61" i="1" s="1"/>
  <c r="BB57" i="1" s="1"/>
  <c r="AX57" i="1" s="1"/>
  <c r="R102" i="8"/>
  <c r="R98" i="8" s="1"/>
  <c r="R97" i="8" s="1"/>
  <c r="J34" i="9"/>
  <c r="AV62" i="1" s="1"/>
  <c r="AT62" i="1" s="1"/>
  <c r="F34" i="9"/>
  <c r="AZ62" i="1" s="1"/>
  <c r="R94" i="10"/>
  <c r="R93" i="10" s="1"/>
  <c r="J34" i="11"/>
  <c r="AV65" i="1" s="1"/>
  <c r="F34" i="11"/>
  <c r="AZ65" i="1" s="1"/>
  <c r="E83" i="8"/>
  <c r="T94" i="10"/>
  <c r="T93" i="10" s="1"/>
  <c r="F37" i="7"/>
  <c r="BC60" i="1" s="1"/>
  <c r="BC57" i="1" s="1"/>
  <c r="AY57" i="1" s="1"/>
  <c r="J99" i="8"/>
  <c r="J66" i="8" s="1"/>
  <c r="BK98" i="8"/>
  <c r="F34" i="8"/>
  <c r="AZ61" i="1" s="1"/>
  <c r="F38" i="8"/>
  <c r="BD61" i="1" s="1"/>
  <c r="BD57" i="1" s="1"/>
  <c r="BD52" i="1" s="1"/>
  <c r="BD51" i="1" s="1"/>
  <c r="W30" i="1" s="1"/>
  <c r="BK102" i="8"/>
  <c r="J102" i="8" s="1"/>
  <c r="J67" i="8" s="1"/>
  <c r="J95" i="9"/>
  <c r="J66" i="9" s="1"/>
  <c r="BK94" i="9"/>
  <c r="J95" i="10"/>
  <c r="J66" i="10" s="1"/>
  <c r="BK94" i="10"/>
  <c r="J34" i="8"/>
  <c r="AV61" i="1" s="1"/>
  <c r="AT61" i="1" s="1"/>
  <c r="E49" i="10"/>
  <c r="J107" i="11"/>
  <c r="J66" i="11" s="1"/>
  <c r="F38" i="11"/>
  <c r="BD65" i="1" s="1"/>
  <c r="BD64" i="1" s="1"/>
  <c r="P114" i="11"/>
  <c r="BK398" i="11"/>
  <c r="J398" i="11" s="1"/>
  <c r="J68" i="11" s="1"/>
  <c r="P530" i="11"/>
  <c r="BK553" i="11"/>
  <c r="P562" i="11"/>
  <c r="R578" i="11"/>
  <c r="R552" i="11" s="1"/>
  <c r="T633" i="11"/>
  <c r="BK661" i="11"/>
  <c r="J661" i="11" s="1"/>
  <c r="J76" i="11" s="1"/>
  <c r="T685" i="11"/>
  <c r="BK716" i="11"/>
  <c r="J716" i="11" s="1"/>
  <c r="J78" i="11" s="1"/>
  <c r="BK735" i="11"/>
  <c r="J735" i="11" s="1"/>
  <c r="J79" i="11" s="1"/>
  <c r="R803" i="11"/>
  <c r="R98" i="12"/>
  <c r="R97" i="12" s="1"/>
  <c r="J265" i="12"/>
  <c r="J72" i="12" s="1"/>
  <c r="BK264" i="12"/>
  <c r="J264" i="12" s="1"/>
  <c r="J71" i="12" s="1"/>
  <c r="J87" i="9"/>
  <c r="F35" i="10"/>
  <c r="BA63" i="1" s="1"/>
  <c r="J99" i="11"/>
  <c r="F35" i="11"/>
  <c r="BA65" i="1" s="1"/>
  <c r="J35" i="11"/>
  <c r="AW65" i="1" s="1"/>
  <c r="R114" i="11"/>
  <c r="P398" i="11"/>
  <c r="P106" i="11" s="1"/>
  <c r="R530" i="11"/>
  <c r="P553" i="11"/>
  <c r="R562" i="11"/>
  <c r="T578" i="11"/>
  <c r="BK633" i="11"/>
  <c r="J633" i="11" s="1"/>
  <c r="J75" i="11" s="1"/>
  <c r="P661" i="11"/>
  <c r="BK685" i="11"/>
  <c r="J685" i="11" s="1"/>
  <c r="J77" i="11" s="1"/>
  <c r="P716" i="11"/>
  <c r="P735" i="11"/>
  <c r="T98" i="12"/>
  <c r="T97" i="12" s="1"/>
  <c r="J143" i="13"/>
  <c r="J72" i="13" s="1"/>
  <c r="R106" i="11"/>
  <c r="R735" i="11"/>
  <c r="BK98" i="12"/>
  <c r="J99" i="12"/>
  <c r="J66" i="12" s="1"/>
  <c r="J34" i="12"/>
  <c r="AV66" i="1" s="1"/>
  <c r="AT66" i="1" s="1"/>
  <c r="BK102" i="13"/>
  <c r="J103" i="13"/>
  <c r="J66" i="13" s="1"/>
  <c r="T106" i="11"/>
  <c r="F37" i="11"/>
  <c r="BC65" i="1" s="1"/>
  <c r="BC64" i="1" s="1"/>
  <c r="AY64" i="1" s="1"/>
  <c r="T552" i="11"/>
  <c r="E83" i="12"/>
  <c r="F35" i="12"/>
  <c r="BA66" i="1" s="1"/>
  <c r="F60" i="13"/>
  <c r="J95" i="13"/>
  <c r="BK260" i="13"/>
  <c r="J260" i="13" s="1"/>
  <c r="J77" i="13" s="1"/>
  <c r="J34" i="13"/>
  <c r="AV67" i="1" s="1"/>
  <c r="AT67" i="1" s="1"/>
  <c r="R98" i="14"/>
  <c r="R97" i="14" s="1"/>
  <c r="F37" i="14"/>
  <c r="BC68" i="1" s="1"/>
  <c r="J95" i="15"/>
  <c r="J66" i="15" s="1"/>
  <c r="BK94" i="15"/>
  <c r="F34" i="15"/>
  <c r="AZ69" i="1" s="1"/>
  <c r="R94" i="16"/>
  <c r="R93" i="16" s="1"/>
  <c r="R103" i="13"/>
  <c r="R102" i="13" s="1"/>
  <c r="T130" i="13"/>
  <c r="T102" i="13" s="1"/>
  <c r="T191" i="13"/>
  <c r="T142" i="13" s="1"/>
  <c r="R235" i="13"/>
  <c r="R142" i="13" s="1"/>
  <c r="P260" i="13"/>
  <c r="P142" i="13" s="1"/>
  <c r="P101" i="13" s="1"/>
  <c r="AU67" i="1" s="1"/>
  <c r="F35" i="13"/>
  <c r="BA67" i="1" s="1"/>
  <c r="J34" i="14"/>
  <c r="AV68" i="1" s="1"/>
  <c r="F34" i="14"/>
  <c r="AZ68" i="1" s="1"/>
  <c r="T99" i="14"/>
  <c r="T98" i="14" s="1"/>
  <c r="T97" i="14" s="1"/>
  <c r="BK102" i="14"/>
  <c r="J102" i="14" s="1"/>
  <c r="J67" i="14" s="1"/>
  <c r="F94" i="12"/>
  <c r="F34" i="12"/>
  <c r="AZ66" i="1" s="1"/>
  <c r="J99" i="14"/>
  <c r="J66" i="14" s="1"/>
  <c r="J35" i="14"/>
  <c r="AW68" i="1" s="1"/>
  <c r="F35" i="14"/>
  <c r="BA68" i="1" s="1"/>
  <c r="BK94" i="16"/>
  <c r="J95" i="16"/>
  <c r="J66" i="16" s="1"/>
  <c r="P94" i="16"/>
  <c r="P93" i="16" s="1"/>
  <c r="AU70" i="1" s="1"/>
  <c r="F60" i="15"/>
  <c r="J87" i="15"/>
  <c r="J34" i="15"/>
  <c r="AV69" i="1" s="1"/>
  <c r="AT69" i="1" s="1"/>
  <c r="F90" i="16"/>
  <c r="F35" i="16"/>
  <c r="BA70" i="1" s="1"/>
  <c r="E79" i="15"/>
  <c r="F35" i="15"/>
  <c r="BA69" i="1" s="1"/>
  <c r="J87" i="16"/>
  <c r="E79" i="16"/>
  <c r="F34" i="16"/>
  <c r="AZ70" i="1" s="1"/>
  <c r="R101" i="7" l="1"/>
  <c r="T101" i="13"/>
  <c r="AT68" i="1"/>
  <c r="R105" i="11"/>
  <c r="P552" i="11"/>
  <c r="P105" i="11" s="1"/>
  <c r="AU65" i="1" s="1"/>
  <c r="AU64" i="1" s="1"/>
  <c r="BK106" i="11"/>
  <c r="AZ64" i="1"/>
  <c r="AV64" i="1" s="1"/>
  <c r="P101" i="7"/>
  <c r="AU60" i="1" s="1"/>
  <c r="AU57" i="1" s="1"/>
  <c r="AT56" i="1"/>
  <c r="BK101" i="7"/>
  <c r="J101" i="7" s="1"/>
  <c r="J102" i="7"/>
  <c r="J65" i="7" s="1"/>
  <c r="T105" i="5"/>
  <c r="AZ53" i="1"/>
  <c r="J103" i="2"/>
  <c r="J65" i="2" s="1"/>
  <c r="BK102" i="2"/>
  <c r="J102" i="2" s="1"/>
  <c r="BK97" i="12"/>
  <c r="J97" i="12" s="1"/>
  <c r="J98" i="12"/>
  <c r="J65" i="12" s="1"/>
  <c r="BK142" i="13"/>
  <c r="J142" i="13" s="1"/>
  <c r="J71" i="13" s="1"/>
  <c r="BA64" i="1"/>
  <c r="AW64" i="1" s="1"/>
  <c r="J94" i="9"/>
  <c r="J65" i="9" s="1"/>
  <c r="BK93" i="9"/>
  <c r="J93" i="9" s="1"/>
  <c r="AT65" i="1"/>
  <c r="AZ57" i="1"/>
  <c r="AV57" i="1" s="1"/>
  <c r="BK93" i="4"/>
  <c r="J93" i="4" s="1"/>
  <c r="J94" i="4"/>
  <c r="J65" i="4" s="1"/>
  <c r="J102" i="13"/>
  <c r="J65" i="13" s="1"/>
  <c r="BK97" i="8"/>
  <c r="J97" i="8" s="1"/>
  <c r="J98" i="8"/>
  <c r="J65" i="8" s="1"/>
  <c r="BA57" i="1"/>
  <c r="AW57" i="1" s="1"/>
  <c r="BK101" i="6"/>
  <c r="J101" i="6" s="1"/>
  <c r="J102" i="6"/>
  <c r="J65" i="6" s="1"/>
  <c r="BK105" i="5"/>
  <c r="J105" i="5" s="1"/>
  <c r="J106" i="5"/>
  <c r="J65" i="5" s="1"/>
  <c r="BC52" i="1"/>
  <c r="BK93" i="15"/>
  <c r="J93" i="15" s="1"/>
  <c r="J94" i="15"/>
  <c r="J65" i="15" s="1"/>
  <c r="BK93" i="16"/>
  <c r="J93" i="16" s="1"/>
  <c r="J94" i="16"/>
  <c r="J65" i="16" s="1"/>
  <c r="BK98" i="14"/>
  <c r="R101" i="13"/>
  <c r="J553" i="11"/>
  <c r="J72" i="11" s="1"/>
  <c r="BK552" i="11"/>
  <c r="J552" i="11" s="1"/>
  <c r="J71" i="11" s="1"/>
  <c r="T105" i="11"/>
  <c r="BK93" i="10"/>
  <c r="J93" i="10" s="1"/>
  <c r="J94" i="10"/>
  <c r="J65" i="10" s="1"/>
  <c r="AW53" i="1"/>
  <c r="J103" i="3"/>
  <c r="J65" i="3" s="1"/>
  <c r="BK102" i="3"/>
  <c r="J102" i="3" s="1"/>
  <c r="AT55" i="1"/>
  <c r="BB52" i="1"/>
  <c r="AU52" i="1" l="1"/>
  <c r="AU51" i="1" s="1"/>
  <c r="BB51" i="1"/>
  <c r="AX52" i="1"/>
  <c r="BK97" i="14"/>
  <c r="J97" i="14" s="1"/>
  <c r="J98" i="14"/>
  <c r="J65" i="14" s="1"/>
  <c r="J64" i="15"/>
  <c r="J31" i="15"/>
  <c r="J64" i="7"/>
  <c r="J31" i="7"/>
  <c r="J106" i="11"/>
  <c r="J65" i="11" s="1"/>
  <c r="BK105" i="11"/>
  <c r="J105" i="11" s="1"/>
  <c r="BA52" i="1"/>
  <c r="AY52" i="1"/>
  <c r="BC51" i="1"/>
  <c r="J64" i="5"/>
  <c r="J31" i="5"/>
  <c r="J31" i="9"/>
  <c r="J64" i="9"/>
  <c r="AV53" i="1"/>
  <c r="AT53" i="1" s="1"/>
  <c r="AZ52" i="1"/>
  <c r="J64" i="3"/>
  <c r="J31" i="3"/>
  <c r="J64" i="16"/>
  <c r="J31" i="16"/>
  <c r="J64" i="8"/>
  <c r="J31" i="8"/>
  <c r="J31" i="4"/>
  <c r="J64" i="4"/>
  <c r="J64" i="12"/>
  <c r="J31" i="12"/>
  <c r="J64" i="10"/>
  <c r="J31" i="10"/>
  <c r="J64" i="6"/>
  <c r="J31" i="6"/>
  <c r="BK101" i="13"/>
  <c r="J101" i="13" s="1"/>
  <c r="AT57" i="1"/>
  <c r="J31" i="2"/>
  <c r="J64" i="2"/>
  <c r="AT64" i="1"/>
  <c r="J64" i="13" l="1"/>
  <c r="J31" i="13"/>
  <c r="AG56" i="1"/>
  <c r="AN56" i="1" s="1"/>
  <c r="J40" i="4"/>
  <c r="J40" i="6"/>
  <c r="AG59" i="1"/>
  <c r="AN59" i="1" s="1"/>
  <c r="AG61" i="1"/>
  <c r="AN61" i="1" s="1"/>
  <c r="J40" i="8"/>
  <c r="AG55" i="1"/>
  <c r="AN55" i="1" s="1"/>
  <c r="J40" i="3"/>
  <c r="J40" i="2"/>
  <c r="AG54" i="1"/>
  <c r="J40" i="9"/>
  <c r="AG62" i="1"/>
  <c r="AN62" i="1" s="1"/>
  <c r="AG60" i="1"/>
  <c r="AN60" i="1" s="1"/>
  <c r="J40" i="7"/>
  <c r="J40" i="10"/>
  <c r="AG63" i="1"/>
  <c r="AN63" i="1" s="1"/>
  <c r="AG70" i="1"/>
  <c r="AN70" i="1" s="1"/>
  <c r="J40" i="16"/>
  <c r="AV52" i="1"/>
  <c r="AZ51" i="1"/>
  <c r="AG58" i="1"/>
  <c r="J40" i="5"/>
  <c r="AW52" i="1"/>
  <c r="BA51" i="1"/>
  <c r="J64" i="14"/>
  <c r="J31" i="14"/>
  <c r="J64" i="11"/>
  <c r="J31" i="11"/>
  <c r="J40" i="15"/>
  <c r="AG69" i="1"/>
  <c r="AN69" i="1" s="1"/>
  <c r="AG66" i="1"/>
  <c r="AN66" i="1" s="1"/>
  <c r="J40" i="12"/>
  <c r="W29" i="1"/>
  <c r="AY51" i="1"/>
  <c r="W28" i="1"/>
  <c r="AX51" i="1"/>
  <c r="AG65" i="1" l="1"/>
  <c r="J40" i="11"/>
  <c r="AW51" i="1"/>
  <c r="AK27" i="1" s="1"/>
  <c r="W27" i="1"/>
  <c r="AT52" i="1"/>
  <c r="AG68" i="1"/>
  <c r="AN68" i="1" s="1"/>
  <c r="J40" i="14"/>
  <c r="AG53" i="1"/>
  <c r="AN54" i="1"/>
  <c r="W26" i="1"/>
  <c r="AV51" i="1"/>
  <c r="J40" i="13"/>
  <c r="AG67" i="1"/>
  <c r="AN67" i="1" s="1"/>
  <c r="AG57" i="1"/>
  <c r="AN57" i="1" s="1"/>
  <c r="AN58" i="1"/>
  <c r="AG64" i="1" l="1"/>
  <c r="AN64" i="1" s="1"/>
  <c r="AN65" i="1"/>
  <c r="AG52" i="1"/>
  <c r="AN53" i="1"/>
  <c r="AT51" i="1"/>
  <c r="AK26" i="1"/>
  <c r="AN52" i="1" l="1"/>
  <c r="AG51" i="1"/>
  <c r="AK23" i="1" l="1"/>
  <c r="AK32" i="1" s="1"/>
  <c r="AN51" i="1"/>
</calcChain>
</file>

<file path=xl/sharedStrings.xml><?xml version="1.0" encoding="utf-8"?>
<sst xmlns="http://schemas.openxmlformats.org/spreadsheetml/2006/main" count="37144" uniqueCount="3294">
  <si>
    <t>Export VZ</t>
  </si>
  <si>
    <t>List obsahuje:</t>
  </si>
  <si>
    <t>1) Rekapitulace stavby</t>
  </si>
  <si>
    <t>2) Rekapitulace objektů stavby a soupisů prací</t>
  </si>
  <si>
    <t>3.0</t>
  </si>
  <si>
    <t>ZAMOK</t>
  </si>
  <si>
    <t>False</t>
  </si>
  <si>
    <t>{a1b00cb2-7f70-4809-9daa-2e75b74c1f2b}</t>
  </si>
  <si>
    <t>0,01</t>
  </si>
  <si>
    <t>21</t>
  </si>
  <si>
    <t>15</t>
  </si>
  <si>
    <t>REKAPITULACE STAVBY</t>
  </si>
  <si>
    <t>v ---  níže se nacházejí doplnkové a pomocné údaje k sestavám  --- v</t>
  </si>
  <si>
    <t>Návod na vyplnění</t>
  </si>
  <si>
    <t>0,001</t>
  </si>
  <si>
    <t>Kód:</t>
  </si>
  <si>
    <t>S-16-023_DPS_r2a1_1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</si>
  <si>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</si>
  <si>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</si>
  <si>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Beroun - MŠ Pod Homolkou - zateplení</t>
  </si>
  <si>
    <t>KSO:</t>
  </si>
  <si>
    <t/>
  </si>
  <si>
    <t>CC-CZ:</t>
  </si>
  <si>
    <t>Místo:</t>
  </si>
  <si>
    <t>Beroun</t>
  </si>
  <si>
    <t>Datum:</t>
  </si>
  <si>
    <t>11.09.2017</t>
  </si>
  <si>
    <t>Zadavatel:</t>
  </si>
  <si>
    <t>IČ:</t>
  </si>
  <si>
    <t>00233129</t>
  </si>
  <si>
    <t>Město Beroun</t>
  </si>
  <si>
    <t>DIČ:</t>
  </si>
  <si>
    <t>CZ00233129</t>
  </si>
  <si>
    <t>Uchazeč:</t>
  </si>
  <si>
    <t>Vyplň údaj</t>
  </si>
  <si>
    <t>Projektant:</t>
  </si>
  <si>
    <t>27305350</t>
  </si>
  <si>
    <t>SPECTA, s.r.o.</t>
  </si>
  <si>
    <t>CZ27305350</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</si>
  <si>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</si>
  <si>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</si>
  <si>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</si>
  <si>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</si>
  <si>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</si>
  <si>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</si>
  <si>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</si>
  <si>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</si>
  <si>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</si>
  <si>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</si>
  <si>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</si>
  <si>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</si>
  <si>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</si>
  <si>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</si>
  <si>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</si>
  <si>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</si>
  <si>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</si>
  <si>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</si>
  <si>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</si>
  <si>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</si>
  <si>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</si>
  <si>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</si>
  <si>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</si>
  <si>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</si>
  <si>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</si>
  <si>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</si>
  <si>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</si>
  <si>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</si>
  <si>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</si>
  <si>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</si>
  <si>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</si>
  <si>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</si>
  <si>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</si>
  <si>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</si>
  <si>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</si>
  <si>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</si>
  <si>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</si>
  <si>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</si>
  <si>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</si>
  <si>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</si>
  <si>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</si>
  <si>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Část 1 - Zateplení</t>
  </si>
  <si>
    <t>STA</t>
  </si>
  <si>
    <t>{18ddcc17-00c1-44fd-bddd-df294b8c8ba8}</t>
  </si>
  <si>
    <t>2</t>
  </si>
  <si>
    <t>SO 01</t>
  </si>
  <si>
    <t>Hospodářský pavilon</t>
  </si>
  <si>
    <t>Soupis</t>
  </si>
  <si>
    <t>{f67cfe40-5a06-43b2-8021-ec4f41a9e639}</t>
  </si>
  <si>
    <t>/</t>
  </si>
  <si>
    <t>D.1-01.1.1a</t>
  </si>
  <si>
    <t>Architektonicko stavební řešení - zateplení</t>
  </si>
  <si>
    <t>3</t>
  </si>
  <si>
    <t>{a1025fc7-1b66-403d-b519-f4e38c192c4d}</t>
  </si>
  <si>
    <t>D.1-01.1.1b</t>
  </si>
  <si>
    <t>Architektonicko stavební řešení - zateplení střechy - Doplněk 2</t>
  </si>
  <si>
    <t>{98ad3648-67d5-4f4f-bdd5-a387478bc903}</t>
  </si>
  <si>
    <t>99_01</t>
  </si>
  <si>
    <t>Vedlejší a ostatní náklady - hospodářský pavilon</t>
  </si>
  <si>
    <t>{a679ba22-f668-415a-b19d-3a8fa6769add}</t>
  </si>
  <si>
    <t>SO 02</t>
  </si>
  <si>
    <t>Školka</t>
  </si>
  <si>
    <t>{90388df7-003e-47ac-834c-f062b69c0e3e}</t>
  </si>
  <si>
    <t>D.1-02.1.1a</t>
  </si>
  <si>
    <t>{7bd8a39b-b37d-4d52-88f8-6cd72c051b64}</t>
  </si>
  <si>
    <t>D.1-02.1.1b</t>
  </si>
  <si>
    <t>Architektonicko stavební řešení - SÚ pro VZT - Doplněk 1</t>
  </si>
  <si>
    <t>{5a24e06e-cd5b-4a11-b89c-d1058f8ee0bf}</t>
  </si>
  <si>
    <t>D.1-02.1.1c</t>
  </si>
  <si>
    <t>{c655dc90-91cf-46b1-99d2-125227d22227}</t>
  </si>
  <si>
    <t>D.1-02.1.4.1</t>
  </si>
  <si>
    <t>Zařízení vzduchotechniky - školka - Doplněk 1</t>
  </si>
  <si>
    <t>{b70c6ea1-c9fc-4668-8cd8-37023ce99b2c}</t>
  </si>
  <si>
    <t>D.1-02.1.4.2</t>
  </si>
  <si>
    <t>Zařízení silnoproudé elektrotechniky pro VZT - školka - Doplněk 1</t>
  </si>
  <si>
    <t>{6f44467a-0224-4651-b2aa-9c0f4e08e809}</t>
  </si>
  <si>
    <t>99_02</t>
  </si>
  <si>
    <t>Vedlejší a ostatní náklady - školka</t>
  </si>
  <si>
    <t>{a8e5363e-a578-4b63-afaa-9814bf843a84}</t>
  </si>
  <si>
    <t>SO 04</t>
  </si>
  <si>
    <t>Jesle</t>
  </si>
  <si>
    <t>{a2934511-320f-46fb-acd8-618016ae94a0}</t>
  </si>
  <si>
    <t>D.1-04.1.1a</t>
  </si>
  <si>
    <t>{d0d441e0-e62e-4174-820f-e3d8aeb91152}</t>
  </si>
  <si>
    <t>D.1-04.1.1b</t>
  </si>
  <si>
    <t>{bca7299b-4d4b-41d7-a2eb-e60da80467de}</t>
  </si>
  <si>
    <t>D.1-04.1.1c</t>
  </si>
  <si>
    <t>{43a7ce4d-39a9-46a0-a3c9-632d95510c2c}</t>
  </si>
  <si>
    <t>D.1-04.1.4.1</t>
  </si>
  <si>
    <t>VZT - pavilon jesle - Doplněk 1</t>
  </si>
  <si>
    <t>{8af836f3-c0ed-4429-ba0a-ada1144a7b7b}</t>
  </si>
  <si>
    <t>D.1-04.1.4.2</t>
  </si>
  <si>
    <t>Elektro silnoproud - připojení VZT - pavilon jesle - Doplněk 1</t>
  </si>
  <si>
    <t>{a41aeaa2-08aa-43ad-a3eb-82b22f05a512}</t>
  </si>
  <si>
    <t>99_04</t>
  </si>
  <si>
    <t>Vedlejší a ostatní náklady - jesle</t>
  </si>
  <si>
    <t>{fc1bd331-5f7f-4b70-9058-66dff772717a}</t>
  </si>
  <si>
    <t>1) Krycí list soupisu</t>
  </si>
  <si>
    <t>2) Rekapitulace</t>
  </si>
  <si>
    <t>3) Soupis prací</t>
  </si>
  <si>
    <t>Zpět na list:</t>
  </si>
  <si>
    <t>Rekapitulace stavby</t>
  </si>
  <si>
    <t>KRYCÍ LIST SOUPISU</t>
  </si>
  <si>
    <t>Objekt:</t>
  </si>
  <si>
    <t>1 - Část 1 - Zateplení</t>
  </si>
  <si>
    <t>Soupis:</t>
  </si>
  <si>
    <t>SO 01 - Hospodářský pavilon</t>
  </si>
  <si>
    <t>Úroveň 3:</t>
  </si>
  <si>
    <t>D.1-01.1.1a - Architektonicko stavební řešení - zateplení</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</si>
  <si>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</si>
  <si>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</si>
  <si>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</si>
  <si>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</si>
  <si>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</si>
  <si>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</si>
  <si>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</si>
  <si>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</si>
  <si>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</si>
  <si>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</si>
  <si>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</si>
  <si>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</si>
  <si>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</si>
  <si>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</si>
  <si>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</si>
  <si>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</si>
  <si>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</si>
  <si>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</si>
  <si>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 xml:space="preserve">    786 - Dokončovací práce - čalounické úpravy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</si>
  <si>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</si>
  <si>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</si>
  <si>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</si>
  <si>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</si>
  <si>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</si>
  <si>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</si>
  <si>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</si>
  <si>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</si>
  <si>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</si>
  <si>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</si>
  <si>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</si>
  <si>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</si>
  <si>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</si>
  <si>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</si>
  <si>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</si>
  <si>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</si>
  <si>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</si>
  <si>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Svislé a kompletní konstrukce</t>
  </si>
  <si>
    <t>K</t>
  </si>
  <si>
    <t>348171120.1</t>
  </si>
  <si>
    <t>Osazení oplocení z dílců kovových rámových, na ocelové sloupky do 15 st. sklonu svahu, výšky přes 1,0 do 1,5 m</t>
  </si>
  <si>
    <t>m</t>
  </si>
  <si>
    <t>4</t>
  </si>
  <si>
    <t>1145574</t>
  </si>
  <si>
    <t>PSC</t>
  </si>
  <si>
    <t xml:space="preserve">Poznámka k souboru cen:_x000D_
1. V cenách nejsou započteny náklady na dodávku dílců, tyto se oceňují ve specifikaci. </t>
  </si>
  <si>
    <t>VV</t>
  </si>
  <si>
    <t>,,zpětné osazení,,</t>
  </si>
  <si>
    <t>6</t>
  </si>
  <si>
    <t>Úpravy povrchů, podlahy a osazování výplní</t>
  </si>
  <si>
    <t>451577777</t>
  </si>
  <si>
    <t>Podklad nebo lože pod dlažbu (přídlažbu) v ploše vodorovné nebo ve sklonu do 1:5, tloušťky od 30 do 100 mm z kameniva těženého</t>
  </si>
  <si>
    <t>m2</t>
  </si>
  <si>
    <t>CS ÚRS 2017 01</t>
  </si>
  <si>
    <t>-286208384</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</si>
  <si>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</si>
  <si>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,,okapový chodník,,</t>
  </si>
  <si>
    <t>14*0,45</t>
  </si>
  <si>
    <t>9,25*2,05-2,70*1,05</t>
  </si>
  <si>
    <t>20,30*0,95+3,15*0,30</t>
  </si>
  <si>
    <t>2,10*0,45</t>
  </si>
  <si>
    <t>2,75*0,45</t>
  </si>
  <si>
    <t>4,55*0,45</t>
  </si>
  <si>
    <t>20,35*0,45</t>
  </si>
  <si>
    <t>5,90*0,45</t>
  </si>
  <si>
    <t>Součet</t>
  </si>
  <si>
    <t>621135011</t>
  </si>
  <si>
    <t>Vyrovnání nerovností podkladu vnějších omítaných ploch tmelem, tloušťky do 2 mm podhledů</t>
  </si>
  <si>
    <t>-524618880</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</si>
  <si>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</si>
  <si>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13*1</t>
  </si>
  <si>
    <t>621211031</t>
  </si>
  <si>
    <t>Montáž kontaktního zateplení z polystyrenových desek nebo z kombinovaných desek na vnější podhledy, tloušťky desek přes 120 do 160 mm</t>
  </si>
  <si>
    <t>289353544</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</si>
  <si>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</si>
  <si>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5</t>
  </si>
  <si>
    <t>M</t>
  </si>
  <si>
    <t>283759520</t>
  </si>
  <si>
    <t>deska fasádní polystyrénová EPS 70 F 1000 x 500 x 160 mm</t>
  </si>
  <si>
    <t>8</t>
  </si>
  <si>
    <t>2091033281</t>
  </si>
  <si>
    <t>13*1,02 'Přepočtené koeficientem množství</t>
  </si>
  <si>
    <t>621325102</t>
  </si>
  <si>
    <t>Oprava vápenocementové omítky vnějších ploch stupně členitosti 1 hladké podhledů, v rozsahu opravované plochy přes 10 do 30%</t>
  </si>
  <si>
    <t>2134808610</t>
  </si>
  <si>
    <t>,,podhled,,</t>
  </si>
  <si>
    <t>7</t>
  </si>
  <si>
    <t>621521001</t>
  </si>
  <si>
    <t>Omítka tenkovrstvá silikátová vnějších ploch probarvená, včetně penetrace podkladu zrnitá, tloušťky 1,0 mm podhledů</t>
  </si>
  <si>
    <t>-1004087661</t>
  </si>
  <si>
    <t>622135011</t>
  </si>
  <si>
    <t>Vyrovnání nerovností podkladu vnějších omítaných ploch tmelem, tloušťky do 2 mm stěn</t>
  </si>
  <si>
    <t>1499953652</t>
  </si>
  <si>
    <t>9</t>
  </si>
  <si>
    <t>622211021</t>
  </si>
  <si>
    <t>Montáž kontaktního zateplení z polystyrenových desek nebo z kombinovaných desek na vnější stěny, tloušťky desek přes 80 do 120 mm</t>
  </si>
  <si>
    <t>-1588670938</t>
  </si>
  <si>
    <t>,,zateplení na atice,,</t>
  </si>
  <si>
    <t>(0,28+13,493+13,493+13,01)*2*0,45</t>
  </si>
  <si>
    <t>10</t>
  </si>
  <si>
    <t>283763720</t>
  </si>
  <si>
    <t>deska z polystyrénu XPS, hrana rovná, polo či pero drážka a hladký povrch 1250 x 600 x 100 mm</t>
  </si>
  <si>
    <t>-1107707604</t>
  </si>
  <si>
    <t>36,248*1,02 'Přepočtené koeficientem množství</t>
  </si>
  <si>
    <t>11</t>
  </si>
  <si>
    <t>622211031</t>
  </si>
  <si>
    <t>Montáž kontaktního zateplení z polystyrenových desek nebo z kombinovaných desek na vnější stěny, tloušťky desek přes 120 do 160 mm</t>
  </si>
  <si>
    <t>1314508829</t>
  </si>
  <si>
    <t>,,EPS ,,</t>
  </si>
  <si>
    <t>13,47*2,50</t>
  </si>
  <si>
    <t>-0,80*1,97*4</t>
  </si>
  <si>
    <t>13,47*3,70</t>
  </si>
  <si>
    <t>25,935*4</t>
  </si>
  <si>
    <t>25,935*3,50</t>
  </si>
  <si>
    <t>-1,20*1,80*26</t>
  </si>
  <si>
    <t>-0,80*2,50</t>
  </si>
  <si>
    <t>-0,80*2*4</t>
  </si>
  <si>
    <t>1,405*0,895*2</t>
  </si>
  <si>
    <t>Mezisoučet</t>
  </si>
  <si>
    <t>,,XPS,,</t>
  </si>
  <si>
    <t>13,47*0,30</t>
  </si>
  <si>
    <t>13,47*0,80</t>
  </si>
  <si>
    <t>25,935*0,80</t>
  </si>
  <si>
    <t>25,935*0,90</t>
  </si>
  <si>
    <t>12</t>
  </si>
  <si>
    <t>-2117160629</t>
  </si>
  <si>
    <t>207,678*1,02 'Přepočtené koeficientem množství</t>
  </si>
  <si>
    <t>13</t>
  </si>
  <si>
    <t>283764250</t>
  </si>
  <si>
    <t>deska z polystyrénu XPS, hrana polodrážková a hladký povrch tl 160 mm</t>
  </si>
  <si>
    <t>-1673622818</t>
  </si>
  <si>
    <t>58,907*1,02 'Přepočtené koeficientem množství</t>
  </si>
  <si>
    <t>14</t>
  </si>
  <si>
    <t>622212001</t>
  </si>
  <si>
    <t>Montáž kontaktního zateplení vnějšího ostění, nadpraží nebo parapetu z polystyrenových desek hloubky špalet do 200 mm, tloušťky desek do 40 mm</t>
  </si>
  <si>
    <t>12117951</t>
  </si>
  <si>
    <t xml:space="preserve">Poznámka k souboru cen:_x000D_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t>
  </si>
  <si>
    <t>1,421+2+2</t>
  </si>
  <si>
    <t>(1,20+1,80)*2*26</t>
  </si>
  <si>
    <t>283759320</t>
  </si>
  <si>
    <t>deska fasádní polystyrénová EPS 70 F 1000 x 500 x 40 mm</t>
  </si>
  <si>
    <t>-893740954</t>
  </si>
  <si>
    <t>(1,421+2+2)*0,20</t>
  </si>
  <si>
    <t>(1,20+1,80)*2*26*0,20</t>
  </si>
  <si>
    <t>32,284*1,02 'Přepočtené koeficientem množství</t>
  </si>
  <si>
    <t>16</t>
  </si>
  <si>
    <t>622212011</t>
  </si>
  <si>
    <t>Montáž kontaktního zateplení vnějšího ostění, nadpraží nebo parapetu z polystyrenových desek hloubky špalet do 200 mm, tloušťky desek přes 40 do 80 mm</t>
  </si>
  <si>
    <t>1031186826</t>
  </si>
  <si>
    <t>,,dveře,,</t>
  </si>
  <si>
    <t>(0,94+2,50+2,50)</t>
  </si>
  <si>
    <t>(0,94+2+2)*4</t>
  </si>
  <si>
    <t>17</t>
  </si>
  <si>
    <t>283759360</t>
  </si>
  <si>
    <t>deska fasádní polystyrénová EPS 70 F 1000 x 500 x 80 mm</t>
  </si>
  <si>
    <t>-989729339</t>
  </si>
  <si>
    <t>(0,94+2,50+2,50)*0,20</t>
  </si>
  <si>
    <t>(0,94+2+2)*4*0,10</t>
  </si>
  <si>
    <t>3,164*1,02 'Přepočtené koeficientem množství</t>
  </si>
  <si>
    <t>18</t>
  </si>
  <si>
    <t>622252001</t>
  </si>
  <si>
    <t>Montáž lišt kontaktního zateplení zakládacích soklových připevněných hmoždinkami</t>
  </si>
  <si>
    <t>-465409054</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</si>
  <si>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</si>
  <si>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19</t>
  </si>
  <si>
    <t>590516530</t>
  </si>
  <si>
    <t>lišta soklová Al s okapničkou, zakládací U 16 cm, 0,95/200 cm</t>
  </si>
  <si>
    <t>1086507414</t>
  </si>
  <si>
    <t>73,402*1,05 'Přepočtené koeficientem množství</t>
  </si>
  <si>
    <t>20</t>
  </si>
  <si>
    <t>622252002</t>
  </si>
  <si>
    <t>Montáž lišt kontaktního zateplení ostatních stěnových, dilatačních apod. lepených do tmelu</t>
  </si>
  <si>
    <t>-230566541</t>
  </si>
  <si>
    <t>,,profil okenní,,</t>
  </si>
  <si>
    <t>(2,02+0,94+2,02)*5</t>
  </si>
  <si>
    <t>(2,70+1,42+2,02)*1</t>
  </si>
  <si>
    <t>,,profil parapetní,,</t>
  </si>
  <si>
    <t>1,20*26</t>
  </si>
  <si>
    <t>,,profil rohový,,</t>
  </si>
  <si>
    <t>3,80*2*4,40*2</t>
  </si>
  <si>
    <t>,,profil rohový s okapničkou,,</t>
  </si>
  <si>
    <t>(13,47+0,16+0,16+25,935)*2</t>
  </si>
  <si>
    <t>590514780</t>
  </si>
  <si>
    <t>lišta profil ochranný rohový PVC délka 2,5 m</t>
  </si>
  <si>
    <t>1789820872</t>
  </si>
  <si>
    <t>66,88*1,05 'Přepočtené koeficientem množství</t>
  </si>
  <si>
    <t>22</t>
  </si>
  <si>
    <t>590514820</t>
  </si>
  <si>
    <t>lišta rohová Al ,10/15 cm s tkaninou bal. 2,5 m</t>
  </si>
  <si>
    <t>-1832551961</t>
  </si>
  <si>
    <t>77,8921568627451*1,02 'Přepočtené koeficientem množství</t>
  </si>
  <si>
    <t>23</t>
  </si>
  <si>
    <t>590514760</t>
  </si>
  <si>
    <t>profil okenní začišťovací se sklovláknitou armovací tkaninou 9 mm/2,4 m</t>
  </si>
  <si>
    <t>-1790321475</t>
  </si>
  <si>
    <t>187,04*1,05 'Přepočtené koeficientem množství</t>
  </si>
  <si>
    <t>24</t>
  </si>
  <si>
    <t>590515120</t>
  </si>
  <si>
    <t>profil parapetní se sklovláknitou armovací tkaninou PVC 2 m</t>
  </si>
  <si>
    <t>-1110797117</t>
  </si>
  <si>
    <t>31,2*1,05 'Přepočtené koeficientem množství</t>
  </si>
  <si>
    <t>25</t>
  </si>
  <si>
    <t>622325102</t>
  </si>
  <si>
    <t>Oprava vápenocementové omítky vnějších ploch stupně členitosti 1 hladké stěn, v rozsahu opravované plochy přes 10 do 30%</t>
  </si>
  <si>
    <t>-939314805</t>
  </si>
  <si>
    <t>239,886</t>
  </si>
  <si>
    <t>26</t>
  </si>
  <si>
    <t>622511101</t>
  </si>
  <si>
    <t>Omítka tenkovrstvá akrylátová vnějších ploch probarvená, včetně penetrace podkladu mozaiková jemnozrnná stěn</t>
  </si>
  <si>
    <t>-489190520</t>
  </si>
  <si>
    <t>,,sokl,,</t>
  </si>
  <si>
    <t>(22,935+13,45)*2*0,30+0,25*0,30*10</t>
  </si>
  <si>
    <t>-1,421*0,30</t>
  </si>
  <si>
    <t>-0,94*0,30*4</t>
  </si>
  <si>
    <t>schodišťová zeď</t>
  </si>
  <si>
    <t>1,75*1,15*2</t>
  </si>
  <si>
    <t>(2,70+1)*0,70</t>
  </si>
  <si>
    <t>27</t>
  </si>
  <si>
    <t>622521001</t>
  </si>
  <si>
    <t>Omítka tenkovrstvá silikátová vnějších ploch probarvená, včetně penetrace podkladu zrnitá, tloušťky 1,0 mm stěn</t>
  </si>
  <si>
    <t>-564530099</t>
  </si>
  <si>
    <t>,,ostění tl.8 cm,,</t>
  </si>
  <si>
    <t>,,ostění tl.4 cm,,</t>
  </si>
  <si>
    <t>28</t>
  </si>
  <si>
    <t>623135011</t>
  </si>
  <si>
    <t>Vyrovnání nerovností podkladu vnějších omítaných ploch tmelem, tloušťky do 2 mm pilířů nebo sloupů</t>
  </si>
  <si>
    <t>-1859140129</t>
  </si>
  <si>
    <t>1,50*2,90*2</t>
  </si>
  <si>
    <t>1,05*2,90</t>
  </si>
  <si>
    <t>29</t>
  </si>
  <si>
    <t>623521001</t>
  </si>
  <si>
    <t>Omítka tenkovrstvá silikátová vnějších ploch probarvená, včetně penetrace podkladu zrnitá, tloušťky 1,0 mm pilířů nebo sloupů</t>
  </si>
  <si>
    <t>-1918821017</t>
  </si>
  <si>
    <t>30</t>
  </si>
  <si>
    <t>629991011</t>
  </si>
  <si>
    <t>Zakrytí vnějších ploch před znečištěním včetně pozdějšího odkrytí výplní otvorů a svislých ploch fólií přilepenou lepící páskou</t>
  </si>
  <si>
    <t>877286736</t>
  </si>
  <si>
    <t xml:space="preserve">Poznámka k souboru cen:_x000D_
1. V ceně -1012 nejsou započteny náklady na dodávku a montáž začišťovací lišty; tyto se oceňují cenou 622 14-3004 této části katalogu a materiálem ve specifikaci. </t>
  </si>
  <si>
    <t>1,40*1,97</t>
  </si>
  <si>
    <t>0,80*2,50</t>
  </si>
  <si>
    <t>0,80*1,97*4</t>
  </si>
  <si>
    <t>1,20*1,80*26</t>
  </si>
  <si>
    <t>31</t>
  </si>
  <si>
    <t>629995101</t>
  </si>
  <si>
    <t>Očištění vnějších ploch tlakovou vodou omytím</t>
  </si>
  <si>
    <t>-2069103134</t>
  </si>
  <si>
    <t>32</t>
  </si>
  <si>
    <t>637211112</t>
  </si>
  <si>
    <t>Okapový chodník z dlaždic betonových se zalitím spár cementovou maltou do cementové malty MC-10, tl. dlaždic 60 mm</t>
  </si>
  <si>
    <t>1313149391</t>
  </si>
  <si>
    <t>33</t>
  </si>
  <si>
    <t>637311122</t>
  </si>
  <si>
    <t>Okapový chodník z obrubníků betonových chodníkových se zalitím spár cementovou maltou do lože z betonu prostého, z obrubníků stojatých</t>
  </si>
  <si>
    <t>-178962772</t>
  </si>
  <si>
    <t>14+9,25+1,10+20,30+1,30+2,10+2,75+4,55+20,35+0,50+0,50+6,30</t>
  </si>
  <si>
    <t>Ostatní konstrukce a práce, bourání</t>
  </si>
  <si>
    <t>34</t>
  </si>
  <si>
    <t>941211111</t>
  </si>
  <si>
    <t>Montáž lešení řadového rámového lehkého pracovního s podlahami s provozním zatížením tř. 3 do 200 kg/m2 šířky tř. SW06 přes 0,6 do 0,9 m, výšky do 10 m</t>
  </si>
  <si>
    <t>-739778149</t>
  </si>
  <si>
    <t xml:space="preserve">Poznámka k souboru cen:_x000D_
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 </t>
  </si>
  <si>
    <t>(27,285+13,47)*2*(4,40-1,80)</t>
  </si>
  <si>
    <t>35</t>
  </si>
  <si>
    <t>941211211</t>
  </si>
  <si>
    <t>Montáž lešení řadového rámového lehkého pracovního s podlahami s provozním zatížením tř. 3 do 200 kg/m2 Příplatek za první a každý další den použití lešení k ceně -1111 nebo -1112</t>
  </si>
  <si>
    <t>1765232967</t>
  </si>
  <si>
    <t>211,926*60 'Přepočtené koeficientem množství</t>
  </si>
  <si>
    <t>36</t>
  </si>
  <si>
    <t>941211811</t>
  </si>
  <si>
    <t>Demontáž lešení řadového rámového lehkého pracovního s provozním zatížením tř. 3 do 200 kg/m2 šířky tř. SW06 přes 0,6 do 0,9 m, výšky do 10 m</t>
  </si>
  <si>
    <t>-1769078966</t>
  </si>
  <si>
    <t xml:space="preserve">Poznámka k souboru cen:_x000D_
1. Demontáž lešení řadového rámového lehkého výšky přes 40 m se oceňuje individuálně. </t>
  </si>
  <si>
    <t>37</t>
  </si>
  <si>
    <t>949101112</t>
  </si>
  <si>
    <t>Lešení pomocné pracovní pro objekty pozemních staveb pro zatížení do 150 kg/m2, o výšce lešeňové podlahy přes 1,9 do 3,5 m</t>
  </si>
  <si>
    <t>-917408117</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</si>
  <si>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</si>
  <si>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,,pro podhled,,</t>
  </si>
  <si>
    <t>13*1,35</t>
  </si>
  <si>
    <t>38</t>
  </si>
  <si>
    <t>962032431</t>
  </si>
  <si>
    <t>Bourání zdiva nadzákladového z cihel nebo tvárnic z dutých cihel nebo tvárnic pálených nebo nepálených, na maltu vápennou nebo vápenocementovou, objemu do 1 m3</t>
  </si>
  <si>
    <t>m3</t>
  </si>
  <si>
    <t>496082665</t>
  </si>
  <si>
    <t xml:space="preserve">Poznámka k souboru cen:_x000D_
1. Bourání pilířů o průřezu přes 0,36 m2 se oceňuje příslušnými cenami -2230, -2231, -2240, -2241,-2253 a -2254 jako bourání zdiva nadzákladového cihelného. </t>
  </si>
  <si>
    <t>,,PB 05 - zděné zábradlí,,</t>
  </si>
  <si>
    <t>(1,75+1,85+1,85+2,50+0,40)*1*0,10</t>
  </si>
  <si>
    <t>(2,80+1,25)*1*0,10</t>
  </si>
  <si>
    <t>39</t>
  </si>
  <si>
    <t>965042241</t>
  </si>
  <si>
    <t>Bourání mazanin betonových nebo z litého asfaltu tl. přes 100 mm, plochy přes 4 m2</t>
  </si>
  <si>
    <t>1551303714</t>
  </si>
  <si>
    <t>,,PB 06-nášlapná plocha před vstupy,,</t>
  </si>
  <si>
    <t>19,9727*0,075</t>
  </si>
  <si>
    <t>40</t>
  </si>
  <si>
    <t>965081343</t>
  </si>
  <si>
    <t>Bourání podlah z dlaždic bez podkladního lože nebo mazaniny, s jakoukoliv výplní spár betonových, teracových nebo čedičových tl. do 40 mm, plochy přes 1 m2</t>
  </si>
  <si>
    <t>-236014479</t>
  </si>
  <si>
    <t xml:space="preserve">Poznámka k souboru cen:_x000D_
1. Odsekání soklíků se oceňuje cenami souboru cen 965 08. </t>
  </si>
  <si>
    <t>41,1265</t>
  </si>
  <si>
    <t>41</t>
  </si>
  <si>
    <t>965082941</t>
  </si>
  <si>
    <t>Odstranění násypu pod podlahami nebo ochranného násypu na střechách tl. přes 200 mm jakékoliv plochy</t>
  </si>
  <si>
    <t>-241610217</t>
  </si>
  <si>
    <t>41,1265*0,40</t>
  </si>
  <si>
    <t>42</t>
  </si>
  <si>
    <t>968072455</t>
  </si>
  <si>
    <t>Vybourání kovových rámů oken s křídly, dveřních zárubní, vrat, stěn, ostění nebo obkladů dveřních zárubní, plochy do 2 m2</t>
  </si>
  <si>
    <t>1962443814</t>
  </si>
  <si>
    <t xml:space="preserve">Poznámka k souboru cen:_x000D_
1. V cenách -2244 až -2559 jsou započteny i náklady na vyvěšení křídel. 2. Cenou -2641 se oceňuje i vybourání nosné ocelové konstrukce pro sádrokartonové příčky. </t>
  </si>
  <si>
    <t>,,BP 03,,</t>
  </si>
  <si>
    <t>43</t>
  </si>
  <si>
    <t>976071111</t>
  </si>
  <si>
    <t>Vybourání kovových madel, zábradlí, dvířek, zděří, kotevních želez madel a zábradlí</t>
  </si>
  <si>
    <t>1827060584</t>
  </si>
  <si>
    <t>,,PB 05 - madlo zábradlí,,</t>
  </si>
  <si>
    <t>(1,75+1,85+1,85+2,50)</t>
  </si>
  <si>
    <t>(2,80+1,25)</t>
  </si>
  <si>
    <t>44</t>
  </si>
  <si>
    <t>978015341</t>
  </si>
  <si>
    <t>Otlučení vápenných nebo vápenocementových omítek vnějších ploch s vyškrabáním spar a s očištěním zdiva stupně členitosti 1 a 2, v rozsahu přes 10 do 30 %</t>
  </si>
  <si>
    <t>1359474098</t>
  </si>
  <si>
    <t>,,PB 01,,</t>
  </si>
  <si>
    <t>45</t>
  </si>
  <si>
    <t>985311211</t>
  </si>
  <si>
    <t>Reprofilace betonu sanačními maltami na cementové bázi ručně líce kleneb a podhledů, tloušťky do 10 mm</t>
  </si>
  <si>
    <t>983721916</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</si>
  <si>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</si>
  <si>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,,podhled terasy,,</t>
  </si>
  <si>
    <t>46</t>
  </si>
  <si>
    <t>985311311</t>
  </si>
  <si>
    <t>Reprofilace betonu sanačními maltami na cementové bázi ručně rubu kleneb a podlah, tloušťky do 10 mm</t>
  </si>
  <si>
    <t>1165523636</t>
  </si>
  <si>
    <t>47</t>
  </si>
  <si>
    <t>985321111</t>
  </si>
  <si>
    <t>Ochranný nátěr betonářské výztuže 1 vrstva tloušťky 1 mm na cementové bázi stěn, líce kleneb a podhledů</t>
  </si>
  <si>
    <t>-1204080681</t>
  </si>
  <si>
    <t xml:space="preserve">Poznámka k souboru cen:_x000D_
1. Množství měrných jednotek se určuje v m2 rozvinuté betonové plochy, na které se výztuž ošetřuje. Je uvažováno 10 bm výztuže na 1 m2 plochy. </t>
  </si>
  <si>
    <t>48</t>
  </si>
  <si>
    <t>985321112</t>
  </si>
  <si>
    <t>Ochranný nátěr betonářské výztuže 1 vrstva tloušťky 1 mm na cementové bázi rubu kleneb a podlah</t>
  </si>
  <si>
    <t>-528450180</t>
  </si>
  <si>
    <t>49</t>
  </si>
  <si>
    <t>985323111</t>
  </si>
  <si>
    <t>Spojovací můstek reprofilovaného betonu na cementové bázi, tloušťky 1 mm</t>
  </si>
  <si>
    <t>-699714200</t>
  </si>
  <si>
    <t>997</t>
  </si>
  <si>
    <t>Přesun sutě</t>
  </si>
  <si>
    <t>50</t>
  </si>
  <si>
    <t>997013153</t>
  </si>
  <si>
    <t>Vnitrostaveništní doprava suti a vybouraných hmot vodorovně do 50 m svisle s omezením mechanizace pro budovy a haly výšky přes 9 do 12 m</t>
  </si>
  <si>
    <t>t</t>
  </si>
  <si>
    <t>-1260672867</t>
  </si>
  <si>
    <t>51</t>
  </si>
  <si>
    <t>997013501</t>
  </si>
  <si>
    <t>Odvoz suti a vybouraných hmot na skládku nebo meziskládku se složením, na vzdálenost do 1 km</t>
  </si>
  <si>
    <t>2135414568</t>
  </si>
  <si>
    <t>52</t>
  </si>
  <si>
    <t>997013509</t>
  </si>
  <si>
    <t>Odvoz suti a vybouraných hmot na skládku nebo meziskládku se složením, na vzdálenost Příplatek k ceně za každý další i započatý 1 km přes 1 km - t.j. 9x</t>
  </si>
  <si>
    <t>-431255384</t>
  </si>
  <si>
    <t>38,691*9 'Přepočtené koeficientem množství</t>
  </si>
  <si>
    <t>53</t>
  </si>
  <si>
    <t>997013801</t>
  </si>
  <si>
    <t>Poplatek za uložení stavebního odpadu na skládce (skládkovné) betonového</t>
  </si>
  <si>
    <t>805067400</t>
  </si>
  <si>
    <t>3,296+4,935</t>
  </si>
  <si>
    <t>54</t>
  </si>
  <si>
    <t>997013803</t>
  </si>
  <si>
    <t>Poplatek za uložení stavebního odpadu na skládce (skládkovné) z keramických materiálů</t>
  </si>
  <si>
    <t>-2136801991</t>
  </si>
  <si>
    <t>2,232+0,631+4,046+23,031</t>
  </si>
  <si>
    <t>55</t>
  </si>
  <si>
    <t>997013831</t>
  </si>
  <si>
    <t>Poplatek za uložení stavebního odpadu na skládce (skládkovné) směsného</t>
  </si>
  <si>
    <t>-351515587</t>
  </si>
  <si>
    <t>38,691-8,231-29,94</t>
  </si>
  <si>
    <t>998</t>
  </si>
  <si>
    <t>Přesun hmot</t>
  </si>
  <si>
    <t>56</t>
  </si>
  <si>
    <t>998017001</t>
  </si>
  <si>
    <t>Přesun hmot pro budovy občanské výstavby, bydlení, výrobu a služby s omezením mechanizace vodorovná dopravní vzdálenost do 100 m pro budovy s jakoukoliv nosnou konstrukcí výšky do 6 m</t>
  </si>
  <si>
    <t>-400855308</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</si>
  <si>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</si>
  <si>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</si>
  <si>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</si>
  <si>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741</t>
  </si>
  <si>
    <t>Elektroinstalace - silnoproud</t>
  </si>
  <si>
    <t>57</t>
  </si>
  <si>
    <t>741420001.1</t>
  </si>
  <si>
    <t>Montáž hromosvodného vedení svodových drátů nebo lan s podpěrami, D do 10 mm</t>
  </si>
  <si>
    <t>147699898</t>
  </si>
  <si>
    <t xml:space="preserve">Poznámka k souboru cen:_x000D_
1. Svodovými dráty se rozumí i jímací vedení na střeše. </t>
  </si>
  <si>
    <t>P</t>
  </si>
  <si>
    <t>Poznámka k položce:
pouze svody, střecha je součástí zateplení střechy</t>
  </si>
  <si>
    <t>,, ZPĚTNÁ MONTÁŽ DEMONTOVANÝCH LAN,,</t>
  </si>
  <si>
    <t>,,svisle,,</t>
  </si>
  <si>
    <t>11,895</t>
  </si>
  <si>
    <t>58</t>
  </si>
  <si>
    <t>741420002.1</t>
  </si>
  <si>
    <t>kpl</t>
  </si>
  <si>
    <t>136240270</t>
  </si>
  <si>
    <t>59</t>
  </si>
  <si>
    <t>741420003.1</t>
  </si>
  <si>
    <t>ks</t>
  </si>
  <si>
    <t>138588980</t>
  </si>
  <si>
    <t>764</t>
  </si>
  <si>
    <t>Konstrukce klempířské</t>
  </si>
  <si>
    <t>60</t>
  </si>
  <si>
    <t>764001821</t>
  </si>
  <si>
    <t>Demontáž klempířských konstrukcí krytiny ze svitků nebo tabulí do suti</t>
  </si>
  <si>
    <t>-1651652583</t>
  </si>
  <si>
    <t>"oplechování kiosků"</t>
  </si>
  <si>
    <t>0,65*0,45</t>
  </si>
  <si>
    <t>0,65*0,25</t>
  </si>
  <si>
    <t>0,5*0,5</t>
  </si>
  <si>
    <t>61</t>
  </si>
  <si>
    <t>764002841</t>
  </si>
  <si>
    <t>Demontáž klempířských konstrukcí oplechování horních ploch zdí a nadezdívek do suti</t>
  </si>
  <si>
    <t>1633506351</t>
  </si>
  <si>
    <t>"parapetní zídka"     2,27</t>
  </si>
  <si>
    <t>62</t>
  </si>
  <si>
    <t>764002851</t>
  </si>
  <si>
    <t>Demontáž klempířských konstrukcí oplechování parapetů do suti</t>
  </si>
  <si>
    <t>127486128</t>
  </si>
  <si>
    <t>,,BP 02,,</t>
  </si>
  <si>
    <t>1,25*26</t>
  </si>
  <si>
    <t>63</t>
  </si>
  <si>
    <t>764141401</t>
  </si>
  <si>
    <t>Krytina ze svitků nebo tabulí z titanzinkového předzvětralého plechu s úpravou u okapů, prostupů a výčnělků střechy rovné drážkováním ze svitků rš 500 mm, sklon střechy do 30 st.</t>
  </si>
  <si>
    <t>1379211266</t>
  </si>
  <si>
    <t>64</t>
  </si>
  <si>
    <t>764222437.1</t>
  </si>
  <si>
    <t>Oplechování střešních prvků z hliníkového plechu okapu okapovým plechem střechy rovné rš 670 mm</t>
  </si>
  <si>
    <t>-1378533524</t>
  </si>
  <si>
    <t>,,K 05 - balkonový profil,,</t>
  </si>
  <si>
    <t>15,20</t>
  </si>
  <si>
    <t>65</t>
  </si>
  <si>
    <t>764244403</t>
  </si>
  <si>
    <t>Oplechování horních ploch zdí a nadezdívek (atik) z titanzinkového předzvětralého plechu mechanicky kotvené rš 250 mm</t>
  </si>
  <si>
    <t>-1401082980</t>
  </si>
  <si>
    <t>,,K 06-hrana zateplení,,</t>
  </si>
  <si>
    <t>(25,935+13,47)*2-2,04*5-1,421</t>
  </si>
  <si>
    <t>66</t>
  </si>
  <si>
    <t>764244403.1</t>
  </si>
  <si>
    <t>485886620</t>
  </si>
  <si>
    <t>,,K 08,,</t>
  </si>
  <si>
    <t>0,70</t>
  </si>
  <si>
    <t>67</t>
  </si>
  <si>
    <t>764244405</t>
  </si>
  <si>
    <t>Oplechování horních ploch zdí a nadezdívek (atik) z titanzinkového předzvětralého plechu mechanicky kotvené rš 400 mm</t>
  </si>
  <si>
    <t>557826705</t>
  </si>
  <si>
    <t>,,K 07,,</t>
  </si>
  <si>
    <t>0,75</t>
  </si>
  <si>
    <t>68</t>
  </si>
  <si>
    <t>764244406.1</t>
  </si>
  <si>
    <t>Oplechování horních ploch zdí a nadezdívek (atik) z titanzinkového předzvětralého plechu mechanicky kotvené rš 500 mm</t>
  </si>
  <si>
    <t>-486678571</t>
  </si>
  <si>
    <t>,,K 02,,</t>
  </si>
  <si>
    <t>1,025*2</t>
  </si>
  <si>
    <t>69</t>
  </si>
  <si>
    <t>764244407</t>
  </si>
  <si>
    <t>Oplechování horních ploch zdí a nadezdívek (atik) z titanzinkového předzvětralého plechu mechanicky kotvené rš 670 mm - neoceňovat - součást zateplení střechy</t>
  </si>
  <si>
    <t>1986894295</t>
  </si>
  <si>
    <t>70</t>
  </si>
  <si>
    <t>764246405</t>
  </si>
  <si>
    <t>Oplechování parapetů z titanzinkového předzvětralého plechu rovných mechanicky kotvené, bez rohů rš 400 mm</t>
  </si>
  <si>
    <t>1922158812</t>
  </si>
  <si>
    <t>,,K 01,,</t>
  </si>
  <si>
    <t>71</t>
  </si>
  <si>
    <t>998764101</t>
  </si>
  <si>
    <t>Přesun hmot pro konstrukce klempířské stanovený z hmotnosti přesunovaného materiálu vodorovná dopravní vzdálenost do 50 m v objektech výšky do 6 m</t>
  </si>
  <si>
    <t>-362575470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</si>
  <si>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</si>
  <si>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</si>
  <si>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</si>
  <si>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72</t>
  </si>
  <si>
    <t>766660411</t>
  </si>
  <si>
    <t>Montáž dveřních křídel dřevěných nebo plastových vchodových dveří včetně rámu do zdiva jednokřídlových bez nadsvětlíku</t>
  </si>
  <si>
    <t>kus</t>
  </si>
  <si>
    <t>-188154870</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</si>
  <si>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</si>
  <si>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73</t>
  </si>
  <si>
    <t>611441630.3</t>
  </si>
  <si>
    <t>dveře plastové vchodové jednokřídlové otevíravé 80x200 cm</t>
  </si>
  <si>
    <t>1833229474</t>
  </si>
  <si>
    <t>74</t>
  </si>
  <si>
    <t>766660421</t>
  </si>
  <si>
    <t>Montáž dveřních křídel dřevěných nebo plastových vchodových dveří včetně rámu do zdiva jednokřídlových s nadsvětlíkem</t>
  </si>
  <si>
    <t>-17087378</t>
  </si>
  <si>
    <t>,,Dn 01,,</t>
  </si>
  <si>
    <t>75</t>
  </si>
  <si>
    <t>611441630.1</t>
  </si>
  <si>
    <t>dveře plastové vchodové 1křídlové otevíravé s nadsvětlíkem 80x200+50 cm DN 01</t>
  </si>
  <si>
    <t>-35463193</t>
  </si>
  <si>
    <t>76</t>
  </si>
  <si>
    <t>998766201</t>
  </si>
  <si>
    <t>Přesun hmot pro konstrukce truhlářské stanovený procentní sazbou (%) z ceny vodorovná dopravní vzdálenost do 50 m v objektech výšky do 6 m</t>
  </si>
  <si>
    <t>%</t>
  </si>
  <si>
    <t>-29899936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</si>
  <si>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</si>
  <si>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</si>
  <si>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</si>
  <si>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77</t>
  </si>
  <si>
    <t>767 R 1_Z</t>
  </si>
  <si>
    <t>1/Z - pozinkovaný ocelový fasádní žebřík délky cca 4,6 m, ocelové úhelníky + žebřiny z ocelové kulatiny + ochranný koš z ocelové pásoviny vč. bezpečnostních zamykatelných dvířek na skrytých pantech a opláštěných plechem - dod + mtž</t>
  </si>
  <si>
    <t>1422902881</t>
  </si>
  <si>
    <t xml:space="preserve">Poznámka k položce:
pozink
přes fasádní zateplení kotvit do zdiva
</t>
  </si>
  <si>
    <t>"tabulka zámečnických výrobků"</t>
  </si>
  <si>
    <t>"Z19"     1</t>
  </si>
  <si>
    <t>78</t>
  </si>
  <si>
    <t>767161223</t>
  </si>
  <si>
    <t>Montáž zábradlí rovného z profilové oceli do zdiva, hmotnosti 1 m zábradlí přes 60 kg</t>
  </si>
  <si>
    <t>1107330520</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</si>
  <si>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 </t>
  </si>
  <si>
    <t>,,Z8,,</t>
  </si>
  <si>
    <t>0,975*2+1,85*2+1,75+2,40</t>
  </si>
  <si>
    <t>79</t>
  </si>
  <si>
    <t>1541</t>
  </si>
  <si>
    <t>ocelové zábradlí ,,Z3,,s bezpečnostním sklem 5050x850 mm včetně nátěru</t>
  </si>
  <si>
    <t>1277034360</t>
  </si>
  <si>
    <t>80</t>
  </si>
  <si>
    <t>767584801.1</t>
  </si>
  <si>
    <t>Demontáž podhledů doplňků podhledů těles zářivkových</t>
  </si>
  <si>
    <t>-798518169</t>
  </si>
  <si>
    <t>81</t>
  </si>
  <si>
    <t>767584811.1</t>
  </si>
  <si>
    <t>Demontáž podhledů doplňků podhledů mřížek vzduchotechnických</t>
  </si>
  <si>
    <t>-1303278263</t>
  </si>
  <si>
    <t>82</t>
  </si>
  <si>
    <t>767646401</t>
  </si>
  <si>
    <t>Montáž dveří ocelových revizních dvířek s rámem jednokřídlových, výšky do 1000 mm</t>
  </si>
  <si>
    <t>266850960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</si>
  <si>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</si>
  <si>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83</t>
  </si>
  <si>
    <t>553435130</t>
  </si>
  <si>
    <t>dvířka na hlavní uzávěr plynu HUP nerez 600x600 mm</t>
  </si>
  <si>
    <t>793520189</t>
  </si>
  <si>
    <t>84</t>
  </si>
  <si>
    <t>998767201</t>
  </si>
  <si>
    <t>Přesun hmot pro zámečnické konstrukce stanovený procentní sazbou (%) z ceny vodorovná dopravní vzdálenost do 50 m v objektech výšky do 6 m</t>
  </si>
  <si>
    <t>-658391754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</si>
  <si>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</si>
  <si>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</si>
  <si>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</si>
  <si>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85</t>
  </si>
  <si>
    <t>771474112</t>
  </si>
  <si>
    <t>Montáž soklíků z dlaždic keramických lepených flexibilním lepidlem rovných výšky přes 65 do 90 mm</t>
  </si>
  <si>
    <t>1841868544</t>
  </si>
  <si>
    <t>,,terasa,,</t>
  </si>
  <si>
    <t>13,47-0,97*4+0,20*2*4+0,30*2*2+0,30+0,375*2</t>
  </si>
  <si>
    <t>86</t>
  </si>
  <si>
    <t>597614120</t>
  </si>
  <si>
    <t>dlaždice keramické slinuté neglazované mrazuvzdorné 29,5 x 29,5 x 0,8 cm</t>
  </si>
  <si>
    <t>865437442</t>
  </si>
  <si>
    <t>13,44*0,09</t>
  </si>
  <si>
    <t>1,21*1,1 'Přepočtené koeficientem množství</t>
  </si>
  <si>
    <t>87</t>
  </si>
  <si>
    <t>771574131</t>
  </si>
  <si>
    <t>Montáž podlah z dlaždic keramických lepených flexibilním lepidlem režných nebo glazovaných protiskluzných nebo reliefovaných do 50 ks/ m2</t>
  </si>
  <si>
    <t>-585641415</t>
  </si>
  <si>
    <t>13,47*1,25-0,30*0,30*3</t>
  </si>
  <si>
    <t>88</t>
  </si>
  <si>
    <t>-1525427682</t>
  </si>
  <si>
    <t>16,568*1,1 'Přepočtené koeficientem množství</t>
  </si>
  <si>
    <t>89</t>
  </si>
  <si>
    <t>771579196</t>
  </si>
  <si>
    <t>Montáž podlah z dlaždic keramických Příplatek k cenám za dvousložkový spárovací tmel</t>
  </si>
  <si>
    <t>-1415972508</t>
  </si>
  <si>
    <t>16,568+1,21</t>
  </si>
  <si>
    <t>90</t>
  </si>
  <si>
    <t>771591221</t>
  </si>
  <si>
    <t xml:space="preserve">Izolace, separace, odvodnění ve spojení s dlažbou kontaktní izolace v pásech celoplošně lepená </t>
  </si>
  <si>
    <t>-1229385976</t>
  </si>
  <si>
    <t xml:space="preserve">Poznámka k souboru cen:_x000D_
1. V cenách 77159-1217, 77159-1227, 77159-1237, 77159-1247, 77159-1257 nejsou započteny náklady na materiál, tyto se oceňují ve specifikaci. </t>
  </si>
  <si>
    <t>91</t>
  </si>
  <si>
    <t>771591264</t>
  </si>
  <si>
    <t xml:space="preserve">Izolace, separace, odvodnění ve spojení s dlažbou spoj izolace s napojení na stěnu z folie </t>
  </si>
  <si>
    <t>-323306797</t>
  </si>
  <si>
    <t>92</t>
  </si>
  <si>
    <t>998771101</t>
  </si>
  <si>
    <t>Přesun hmot pro podlahy z dlaždic stanovený z hmotnosti přesunovaného materiálu vodorovná dopravní vzdálenost do 50 m v objektech výšky do 6 m</t>
  </si>
  <si>
    <t>1645304874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</si>
  <si>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</si>
  <si>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</si>
  <si>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</si>
  <si>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93</t>
  </si>
  <si>
    <t>783301313</t>
  </si>
  <si>
    <t>Příprava podkladu zámečnických konstrukcí před provedením nátěru odmaštění odmašťovačem ředidlovým</t>
  </si>
  <si>
    <t>1672401064</t>
  </si>
  <si>
    <t>,,VZT mřížka,,</t>
  </si>
  <si>
    <t>1,05*0,55</t>
  </si>
  <si>
    <t>,,větrací mřížka,,</t>
  </si>
  <si>
    <t>0,60*0,15*2*5</t>
  </si>
  <si>
    <t>94</t>
  </si>
  <si>
    <t>783315103</t>
  </si>
  <si>
    <t>Mezinátěr zámečnických konstrukcí jednonásobný syntetický samozákladující</t>
  </si>
  <si>
    <t>-150069925</t>
  </si>
  <si>
    <t>95</t>
  </si>
  <si>
    <t>783317105</t>
  </si>
  <si>
    <t>Krycí nátěr (email) zámečnických konstrukcí jednonásobný syntetický samozákladující</t>
  </si>
  <si>
    <t>1736527683</t>
  </si>
  <si>
    <t>96</t>
  </si>
  <si>
    <t>783806811</t>
  </si>
  <si>
    <t>Odstranění nátěrů z omítek oškrábáním</t>
  </si>
  <si>
    <t>71386257</t>
  </si>
  <si>
    <t>,,PB 07-kiosky,,</t>
  </si>
  <si>
    <t>1,50*1,25</t>
  </si>
  <si>
    <t>1,15*0,60</t>
  </si>
  <si>
    <t>,,sloupy,,</t>
  </si>
  <si>
    <t>97</t>
  </si>
  <si>
    <t>783823101</t>
  </si>
  <si>
    <t>Penetrační nátěr omítek hladkých betonových povrchů akrylátový</t>
  </si>
  <si>
    <t>1044571698</t>
  </si>
  <si>
    <t>,,schodišťová zeď,,</t>
  </si>
  <si>
    <t>786</t>
  </si>
  <si>
    <t>Dokončovací práce - čalounické úpravy</t>
  </si>
  <si>
    <t>98</t>
  </si>
  <si>
    <t>786627121.7</t>
  </si>
  <si>
    <t>Montáž a dodávka žaluzie venkovní pro okna plastová 112x192 cm</t>
  </si>
  <si>
    <t>883741519</t>
  </si>
  <si>
    <t>D.1-01.1.1b - Architektonicko stavební řešení - zateplení střechy - Doplněk 2</t>
  </si>
  <si>
    <t xml:space="preserve">    712 - Povlakové krytiny</t>
  </si>
  <si>
    <t xml:space="preserve">    713 - Izolace tepelné</t>
  </si>
  <si>
    <t xml:space="preserve">    721 - Zdravotechnika - vnitřní kanalizace</t>
  </si>
  <si>
    <t xml:space="preserve">    751 - Vzduchotechnika</t>
  </si>
  <si>
    <t xml:space="preserve">    762 - Konstrukce tesařské</t>
  </si>
  <si>
    <t>622325109</t>
  </si>
  <si>
    <t>Oprava vápenocementové omítky vnějších ploch stupně členitosti 1 hladké stěn, v rozsahu opravované plochy přes 80 do 100%</t>
  </si>
  <si>
    <t>216865515</t>
  </si>
  <si>
    <t>-1772355068</t>
  </si>
  <si>
    <t>"ventilační komíny"</t>
  </si>
  <si>
    <t>(0,5+0,8)*2*0,85</t>
  </si>
  <si>
    <t>(0,6+0,6)*2*0,85</t>
  </si>
  <si>
    <t>629991001</t>
  </si>
  <si>
    <t>Zakrytí vnějších ploch před znečištěním včetně pozdějšího odkrytí ploch podélných rovných (např. chodníků) fólií položenou volně</t>
  </si>
  <si>
    <t>-328316744</t>
  </si>
  <si>
    <t>Poznámka k položce:
provizorní zakrytí střechy během stavebních prací</t>
  </si>
  <si>
    <t xml:space="preserve">"střecha"                        </t>
  </si>
  <si>
    <t>27,4*13,2</t>
  </si>
  <si>
    <t>632452421</t>
  </si>
  <si>
    <t>Doplnění cementového potěru na mazaninách a betonových podkladech (s dodáním hmot), hlazeného dřevěným nebo ocelovým hladítkem, plochy jednotlivě přes 1 m2 do 4 m2 a tl. přes 10 do 20 mm</t>
  </si>
  <si>
    <t>2006852896</t>
  </si>
  <si>
    <t>"vyrovnání povrchu panelů - cca 40% plochy"</t>
  </si>
  <si>
    <t>27,4*13,2*0,4</t>
  </si>
  <si>
    <t>952902021</t>
  </si>
  <si>
    <t>Čištění budov při provádění oprav a udržovacích prací podlah hladkých zametením</t>
  </si>
  <si>
    <t>-1971534727</t>
  </si>
  <si>
    <t>952902121</t>
  </si>
  <si>
    <t>Čištění budov při provádění oprav a udržovacích prací podlah drsných nebo chodníků zametením</t>
  </si>
  <si>
    <t>2065886638</t>
  </si>
  <si>
    <t>965045113</t>
  </si>
  <si>
    <t>Bourání potěrů tl. do 50 mm cementových nebo pískocementových, plochy přes 4 m2</t>
  </si>
  <si>
    <t>640839576</t>
  </si>
  <si>
    <t>973114763</t>
  </si>
  <si>
    <t>27,4*13,2*(0,08+0,28)/2</t>
  </si>
  <si>
    <t>978015391</t>
  </si>
  <si>
    <t>Otlučení vápenných nebo vápenocementových omítek vnějších ploch s vyškrabáním spar a s očištěním zdiva stupně členitosti 1 a 2, v rozsahu přes 80 do 100 %</t>
  </si>
  <si>
    <t>1533617972</t>
  </si>
  <si>
    <t>138,293*9 'Přepočtené koeficientem množství</t>
  </si>
  <si>
    <t>-1087526463</t>
  </si>
  <si>
    <t>704967278</t>
  </si>
  <si>
    <t>997013811</t>
  </si>
  <si>
    <t>Poplatek za uložení stavebního odpadu na skládce (skládkovné) dřevěného</t>
  </si>
  <si>
    <t>1691318967</t>
  </si>
  <si>
    <t>997013814</t>
  </si>
  <si>
    <t>Poplatek za uložení stavebního odpadu na skládce (skládkovné) z izolačních materiálů</t>
  </si>
  <si>
    <t>-818940420</t>
  </si>
  <si>
    <t>997013822</t>
  </si>
  <si>
    <t>Poplatek za uložení stavebního odpadu na skládce (skládkovné) s oleji nebo ropnými látkami</t>
  </si>
  <si>
    <t>-2123025423</t>
  </si>
  <si>
    <t>138,042-(32,551+91,143+0,487+0,651+13,02)</t>
  </si>
  <si>
    <t>712</t>
  </si>
  <si>
    <t>Povlakové krytiny</t>
  </si>
  <si>
    <t>712300832</t>
  </si>
  <si>
    <t>Odstranění ze střech plochých do 10 st. krytiny povlakové dvouvrstvé</t>
  </si>
  <si>
    <t>-441032662</t>
  </si>
  <si>
    <t>712300833</t>
  </si>
  <si>
    <t>Odstranění ze střech plochých do 10 st. krytiny povlakové třívrstvé</t>
  </si>
  <si>
    <t>-2146976030</t>
  </si>
  <si>
    <t>712300834</t>
  </si>
  <si>
    <t>Odstranění ze střech plochých do 10 st. krytiny povlakové Příplatek k ceně - 0833 za každou další vrstvu</t>
  </si>
  <si>
    <t>-1229518279</t>
  </si>
  <si>
    <t>361,68*2 'Přepočtené koeficientem množství</t>
  </si>
  <si>
    <t>712311101</t>
  </si>
  <si>
    <t>Provedení povlakové krytiny střech plochých do 10 st. natěradly a tmely za studena nátěrem lakem penetračním nebo asfaltovým</t>
  </si>
  <si>
    <t>-363129856</t>
  </si>
  <si>
    <t>(27,4+13,2)*2*0,55</t>
  </si>
  <si>
    <t>111631510</t>
  </si>
  <si>
    <t>lak asfaltový (MJ kg) bal 9 kg</t>
  </si>
  <si>
    <t>kg</t>
  </si>
  <si>
    <t>1359537845</t>
  </si>
  <si>
    <t>406,34*0,3 'Přepočtené koeficientem množství</t>
  </si>
  <si>
    <t>712341559</t>
  </si>
  <si>
    <t>Provedení povlakové krytiny střech plochých do 10 st. pásy přitavením NAIP v plné ploše</t>
  </si>
  <si>
    <t>-1702787142</t>
  </si>
  <si>
    <t>628 R 560000</t>
  </si>
  <si>
    <t>pás asfaltovaný modifikovaný SBS s vložkou Al kašírovanou skelnými vlákny</t>
  </si>
  <si>
    <t>-1191546473</t>
  </si>
  <si>
    <t>406,34*1,15 'Přepočtené koeficientem množství</t>
  </si>
  <si>
    <t>712363003</t>
  </si>
  <si>
    <t>Provedení povlakové krytiny střech plochých do 10 st. fólií termoplastickou mPVC (měkčené PVC) vytvoření spoje dvou pásů fólií horkovzdušným navařením</t>
  </si>
  <si>
    <t>-1048867819</t>
  </si>
  <si>
    <t>13,2*21</t>
  </si>
  <si>
    <t>712363005</t>
  </si>
  <si>
    <t>Provedení povlakové krytiny střech plochých do 10 st. fólií termoplastickou mPVC (měkčené PVC) aplikace fólie na oplechování (na tzv. fóliový plech) horkovzdušným navařením v plné ploše</t>
  </si>
  <si>
    <t>1028539134</t>
  </si>
  <si>
    <t xml:space="preserve">"atika"                        </t>
  </si>
  <si>
    <t>(27,4+13,2)*2*0,1</t>
  </si>
  <si>
    <t>712363601</t>
  </si>
  <si>
    <t>Provedení povlakové krytiny střech plochých do 10 st. s mechanicky kotvenou izolací včetně položení fólie a horkovzdušného svaření tl. tepelné izolace přes 240 mm budovy výšky do 18 m, kotvené do betonu nebo pórobetonu vnitřní plocha</t>
  </si>
  <si>
    <t>-1452906166</t>
  </si>
  <si>
    <t>Poznámka k položce:
střecha včetně dodání a montáže systémových prvků zesílení rohů vnějších, vnitřních i náběhových</t>
  </si>
  <si>
    <t xml:space="preserve">"střecha - vnitřní pole"                        </t>
  </si>
  <si>
    <t>395,784</t>
  </si>
  <si>
    <t>-63,84</t>
  </si>
  <si>
    <t>-33,6</t>
  </si>
  <si>
    <t>712363602</t>
  </si>
  <si>
    <t>Provedení povlakové krytiny střech plochých do 10 st. s mechanicky kotvenou izolací včetně položení fólie a horkovzdušného svaření tl. tepelné izolace přes 240 mm budovy výšky do 18 m, kotvené do betonu nebo pórobetonu okraj</t>
  </si>
  <si>
    <t>-1843071563</t>
  </si>
  <si>
    <t xml:space="preserve">"střecha - krajní pole"                        </t>
  </si>
  <si>
    <t>(27,4-4,0*2)*2*1,2</t>
  </si>
  <si>
    <t>(13,2-3,0*2)*2*1,2</t>
  </si>
  <si>
    <t>712363603</t>
  </si>
  <si>
    <t>Provedení povlakové krytiny střech plochých do 10 st. s mechanicky kotvenou izolací včetně položení fólie a horkovzdušného svaření tl. tepelné izolace přes 240 mm budovy výšky do 18 m, kotvené do betonu nebo pórobetonu roh</t>
  </si>
  <si>
    <t>1568695535</t>
  </si>
  <si>
    <t xml:space="preserve">"střecha - rohové pole"                        </t>
  </si>
  <si>
    <t>(4,0+3,0)*1,2*4</t>
  </si>
  <si>
    <t>283220410</t>
  </si>
  <si>
    <t>fólie střešní mPVC ke kotvení 1,5 mm</t>
  </si>
  <si>
    <t>252246232</t>
  </si>
  <si>
    <t>395,784*1,15 'Přepočtené koeficientem množství</t>
  </si>
  <si>
    <t>712391171</t>
  </si>
  <si>
    <t>Provedení povlakové krytiny střech plochých do 10 st. -ostatní práce provedení vrstvy textilní podkladní</t>
  </si>
  <si>
    <t>-172453185</t>
  </si>
  <si>
    <t>(27,4+13,2)*2*(0,26+0,16)</t>
  </si>
  <si>
    <t>693111110</t>
  </si>
  <si>
    <t>textilie netkaná vpichovaná š 150 cm 250 g/m2</t>
  </si>
  <si>
    <t>1149108605</t>
  </si>
  <si>
    <t>998712101</t>
  </si>
  <si>
    <t>Přesun hmot pro povlakové krytiny stanovený z hmotnosti přesunovaného materiálu vodorovná dopravní vzdálenost do 50 m v objektech výšky do 6 m</t>
  </si>
  <si>
    <t>-1751194755</t>
  </si>
  <si>
    <t>713</t>
  </si>
  <si>
    <t>Izolace tepelné</t>
  </si>
  <si>
    <t>713 R 001</t>
  </si>
  <si>
    <t>Výplň větracích otvorů v atice - dod+mtž</t>
  </si>
  <si>
    <t>1500984762</t>
  </si>
  <si>
    <t>Poznámka k položce:
vč. přetažení lepidlem</t>
  </si>
  <si>
    <t>713140821</t>
  </si>
  <si>
    <t>Odstranění tepelné izolace běžných stavebních konstrukcí z rohoží, pásů, dílců, desek, bloků střech plochých nadstřešních izolací volně položených do 100 mm z polystyrenu, tloušťka izolace</t>
  </si>
  <si>
    <t>-1988053769</t>
  </si>
  <si>
    <t>713141151</t>
  </si>
  <si>
    <t>Montáž tepelné izolace střech plochých rohožemi, pásy, deskami, dílci, bloky (izolační materiál ve specifikaci) kladenými volně jednovrstvá</t>
  </si>
  <si>
    <t>-2025476476</t>
  </si>
  <si>
    <t>"EPS 100S tl. 200mm"      27,4*13,2</t>
  </si>
  <si>
    <t>"EPS 100S tl. 50mm"       (27,4+13,2)*2*0,15</t>
  </si>
  <si>
    <t>"XPS tl. 60mm"                 (27,4+13,2)*2*0,2</t>
  </si>
  <si>
    <t>283723210</t>
  </si>
  <si>
    <t>deska z pěnového polystyrenu pro trvalé zatížení v tlaku (max. 2000 kg/m2) 1000 x 500 x 200 mm</t>
  </si>
  <si>
    <t>-458526450</t>
  </si>
  <si>
    <t>Poznámka k položce:
lambda=0,037 [W / m K]</t>
  </si>
  <si>
    <t>361,68*1,02 'Přepočtené koeficientem množství</t>
  </si>
  <si>
    <t>283723050</t>
  </si>
  <si>
    <t>deska z pěnového polystyrenu pro trvalé zatížení v tlaku (max. 2000 kg/m2) 1000 x 500 x 50 mm</t>
  </si>
  <si>
    <t>253382398</t>
  </si>
  <si>
    <t>12,18*1,02 'Přepočtené koeficientem množství</t>
  </si>
  <si>
    <t>283763700</t>
  </si>
  <si>
    <t>deska z polystyrénu XPS, hrana rovná, polo či pero drážka a hladký povrch 1250 x 600 x 60 mm</t>
  </si>
  <si>
    <t>-1307370986</t>
  </si>
  <si>
    <t>Poznámka k položce:
lambda=0,034 [W / m K]</t>
  </si>
  <si>
    <t>16,24*1,02 'Přepočtené koeficientem množství</t>
  </si>
  <si>
    <t>713141311</t>
  </si>
  <si>
    <t>Montáž tepelné izolace střech plochých spádovými klíny v ploše kladenými volně</t>
  </si>
  <si>
    <t>-1504503402</t>
  </si>
  <si>
    <t>283761410</t>
  </si>
  <si>
    <t>klín izolační z pěnového polystyrenu EPS 100 spádový, 1000x1000 mm</t>
  </si>
  <si>
    <t>216017505</t>
  </si>
  <si>
    <t>27,4*13,2*(0,04+0,165)/2</t>
  </si>
  <si>
    <t>37,072*1,02 'Přepočtené koeficientem množství</t>
  </si>
  <si>
    <t>713411111</t>
  </si>
  <si>
    <t>Montáž izolace tepelné potrubí a ohybů pásy nebo rohožemi bez povrchové úpravy (izolační materiál ve specifikaci) ovinutými kolem potrubí a staženými ocelovým drátem potrubí jednovrstvá</t>
  </si>
  <si>
    <t>-458200702</t>
  </si>
  <si>
    <t>(2*PI*0,1*0,2 )*2</t>
  </si>
  <si>
    <t>631516710</t>
  </si>
  <si>
    <t>rohož izolační lamelová s jednostrannou Al fólií 55 kg/m3 tl.40 mm</t>
  </si>
  <si>
    <t>1311879291</t>
  </si>
  <si>
    <t>0,251*1,1 'Přepočtené koeficientem množství</t>
  </si>
  <si>
    <t>998713101</t>
  </si>
  <si>
    <t>Přesun hmot pro izolace tepelné stanovený z hmotnosti přesunovaného materiálu vodorovná dopravní vzdálenost do 50 m v objektech výšky do 6 m</t>
  </si>
  <si>
    <t>-1278119811</t>
  </si>
  <si>
    <t>721</t>
  </si>
  <si>
    <t>Zdravotechnika - vnitřní kanalizace</t>
  </si>
  <si>
    <t>721 R 233112</t>
  </si>
  <si>
    <t>Montáž střešního vtoku plast. pro ploché střechy svislý odtok DN 110</t>
  </si>
  <si>
    <t>-883413427</t>
  </si>
  <si>
    <t>283 R 491000</t>
  </si>
  <si>
    <t>střešní vpust DN100 s integrovanou manžetou z hydroizolační folie na bázi PVC, svislé provedení, tepelně izolovaná - dvojstěnná s ochranným košem</t>
  </si>
  <si>
    <t>413665013</t>
  </si>
  <si>
    <t>283 R 491001</t>
  </si>
  <si>
    <t>nástavec DN100 s integrovanou manžetou z modifikovaného asfaltového pásu, pro svislé provedení, s těsnícím kroužkem pro tl. izolace do 300mm</t>
  </si>
  <si>
    <t>-1176975449</t>
  </si>
  <si>
    <t>721210822</t>
  </si>
  <si>
    <t>Demontáž kanalizačního příslušenství střešních vtoků DN 100</t>
  </si>
  <si>
    <t>-1736768407</t>
  </si>
  <si>
    <t>998721201</t>
  </si>
  <si>
    <t>Přesun hmot pro vnitřní kanalizace stanovený procentní sazbou (%) z ceny vodorovná dopravní vzdálenost do 50 m v objektech výšky do 6 m</t>
  </si>
  <si>
    <t>-289128735</t>
  </si>
  <si>
    <t>Demontáž a zpětná montáž - lano hromosvodné</t>
  </si>
  <si>
    <t>,,vodorovně,,</t>
  </si>
  <si>
    <t>25,0*2+10,7*2+1,5*3+1,1*3+2,6+5,5*2+2,8+2,2+2,9+1,5</t>
  </si>
  <si>
    <t>751</t>
  </si>
  <si>
    <t>Vzduchotechnika</t>
  </si>
  <si>
    <t>Dmtž a zpětná mtž stávající VZT (včetně uskladnění po dobu stavby)</t>
  </si>
  <si>
    <t>-1176801053</t>
  </si>
  <si>
    <t>Poznámka k položce:
včetně zakrytí otvorů, napojení elektro a revize + pryžové podložky</t>
  </si>
  <si>
    <t>762</t>
  </si>
  <si>
    <t>Konstrukce tesařské</t>
  </si>
  <si>
    <t>762361810</t>
  </si>
  <si>
    <t>Demontáž spádových klínů pro rovné střechy připojených na nosnou konstrukci z prken, fošen, průřezové plochy do 120 cm2</t>
  </si>
  <si>
    <t>-1990266331</t>
  </si>
  <si>
    <t>(27,4+13,2)*2</t>
  </si>
  <si>
    <t>762512255</t>
  </si>
  <si>
    <t>Podlahové konstrukce podkladové montáž z desek dřevotřískových, dřevoštěpkových nebo cementotřískových na podklad betonový kotvením</t>
  </si>
  <si>
    <t>-2068947004</t>
  </si>
  <si>
    <t>(27,4+13,2)*2*0,45</t>
  </si>
  <si>
    <t>607262800</t>
  </si>
  <si>
    <t>deska dřevoštěpková OSB perodrážka nebroušená 2500x675x25 mm</t>
  </si>
  <si>
    <t>1627317251</t>
  </si>
  <si>
    <t>36,54*1,08 'Přepočtené koeficientem množství</t>
  </si>
  <si>
    <t>762595001</t>
  </si>
  <si>
    <t>Spojovací prostředky podlah a podkladových konstrukcí hřebíky, vruty</t>
  </si>
  <si>
    <t>-1436364678</t>
  </si>
  <si>
    <t>998762101</t>
  </si>
  <si>
    <t>Přesun hmot pro konstrukce tesařské stanovený z hmotnosti přesunovaného materiálu vodorovná dopravní vzdálenost do 50 m v objektech výšky do 6 m</t>
  </si>
  <si>
    <t>-1502053324</t>
  </si>
  <si>
    <t>764 R 345423</t>
  </si>
  <si>
    <t>Lemování trub, konzol, držáků a ostatních kusových prvků z titanzinkového předzvětralého plechu, průměr přes 100 do 150 mm</t>
  </si>
  <si>
    <t>1262724680</t>
  </si>
  <si>
    <t xml:space="preserve">"kanalizace"                        </t>
  </si>
  <si>
    <t>"6/K"      8</t>
  </si>
  <si>
    <t>764 R 345425</t>
  </si>
  <si>
    <t>Lemování trub, konzol, držáků a ostatních kusových prvků z titanzinkového předzvětralého plechu, průměr přes 200 do 300 mm</t>
  </si>
  <si>
    <t>-1474237861</t>
  </si>
  <si>
    <t xml:space="preserve">"VZT"                        </t>
  </si>
  <si>
    <t>"5/K"      1</t>
  </si>
  <si>
    <t>1812044559</t>
  </si>
  <si>
    <t xml:space="preserve">"zděné konstrukce"                        </t>
  </si>
  <si>
    <t>"4a/K"     0,5*0,8</t>
  </si>
  <si>
    <t>764141411</t>
  </si>
  <si>
    <t>Krytina ze svitků nebo tabulí z titanzinkového předzvětralého plechu s úpravou u okapů, prostupů a výčnělků střechy rovné drážkováním ze svitků rš 670 mm, sklon střechy do 30 st.</t>
  </si>
  <si>
    <t>522504726</t>
  </si>
  <si>
    <t>"4b/K"    0,6*0,6</t>
  </si>
  <si>
    <t>764242404</t>
  </si>
  <si>
    <t>Oplechování střešních prvků z titanzinkového předzvětralého plechu štítu závětrnou lištou rš 330 mm</t>
  </si>
  <si>
    <t>1776595661</t>
  </si>
  <si>
    <t>"1/K"      (27,4+13,2)*2</t>
  </si>
  <si>
    <t>764341403</t>
  </si>
  <si>
    <t>Lemování zdí z titanzinkového předzvětralého plechu boční nebo horní rovných, střech s krytinou hladkou rš 250 mm</t>
  </si>
  <si>
    <t>1040066997</t>
  </si>
  <si>
    <t xml:space="preserve">"2/K"                        </t>
  </si>
  <si>
    <t>(0,45+0,7)*2</t>
  </si>
  <si>
    <t>(0,54+0,54)*2</t>
  </si>
  <si>
    <t>-1436841559</t>
  </si>
  <si>
    <t>"1/Z"     1</t>
  </si>
  <si>
    <t>-232573034</t>
  </si>
  <si>
    <t>99_01 - Vedlejší a ostatní náklady - hospodářský pavilon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</si>
  <si>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</si>
  <si>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</si>
  <si>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</si>
  <si>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</si>
  <si>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</si>
  <si>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</si>
  <si>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</si>
  <si>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</si>
  <si>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</si>
  <si>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013254000</t>
  </si>
  <si>
    <t>Dokumentace skutečného provedení stavby</t>
  </si>
  <si>
    <t>CS ÚRS 2014 01</t>
  </si>
  <si>
    <t>1024</t>
  </si>
  <si>
    <t>251251307</t>
  </si>
  <si>
    <t>VRN3</t>
  </si>
  <si>
    <t>Zařízení staveniště</t>
  </si>
  <si>
    <t>030001000</t>
  </si>
  <si>
    <t>Základní rozdělení průvodních činností a nákladů zařízení staveniště</t>
  </si>
  <si>
    <t>-982978412</t>
  </si>
  <si>
    <t>VRN4</t>
  </si>
  <si>
    <t>Inženýrská činnost</t>
  </si>
  <si>
    <t>043002000</t>
  </si>
  <si>
    <t>Hlavní tituly průvodních činností a nákladů inženýrská činnost zkoušky a ostatní měření</t>
  </si>
  <si>
    <t>749317917</t>
  </si>
  <si>
    <t xml:space="preserve">Poznámka k položce:
- měření osvětlení
</t>
  </si>
  <si>
    <t>VRN7</t>
  </si>
  <si>
    <t>Provozní vlivy</t>
  </si>
  <si>
    <t>070001000</t>
  </si>
  <si>
    <t>Základní rozdělení průvodních činností a nákladů provozní vlivy</t>
  </si>
  <si>
    <t>-1842872169</t>
  </si>
  <si>
    <t>SO 02 - Školka</t>
  </si>
  <si>
    <t>D.1-02.1.1a - Architektonicko stavební řešení - zateplení</t>
  </si>
  <si>
    <t xml:space="preserve">    1 - Zemní práce</t>
  </si>
  <si>
    <t xml:space="preserve">    784 - Dokončovací práce - malby a tapety</t>
  </si>
  <si>
    <t>Zemní práce</t>
  </si>
  <si>
    <t>111201101</t>
  </si>
  <si>
    <t>Odstranění křovin a stromů s odstraněním kořenů průměru kmene do 100 mm do sklonu terénu 1 : 5, při celkové ploše do 1 000 m2</t>
  </si>
  <si>
    <t>288182207</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</si>
  <si>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</si>
  <si>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6*1,50</t>
  </si>
  <si>
    <t>111201401</t>
  </si>
  <si>
    <t>Spálení odstraněných křovin a stromů na hromadách průměru kmene do 100 mm pro jakoukoliv plochu</t>
  </si>
  <si>
    <t>-2107845396</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</si>
  <si>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</si>
  <si>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-903191765</t>
  </si>
  <si>
    <t>12,25*1+2,90*1,15+8,65*1+1,10*0,35+7,80*0,80+4,60*0,45+5,20*0,45*2</t>
  </si>
  <si>
    <t>2,30*1,45+2,40*0,60+8,65+0,45+2,15*0,45+8,55*0,80+4,60*0,60+3,15*0,45+2,60*3,50</t>
  </si>
  <si>
    <t>612135011</t>
  </si>
  <si>
    <t>Vyrovnání nerovností podkladu vnitřních omítaných ploch tmelem, tloušťky do 2 mm stěn</t>
  </si>
  <si>
    <t>706078995</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</si>
  <si>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</si>
  <si>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,,1.PP-vnitřní stěna,,</t>
  </si>
  <si>
    <t>7,35*2,80</t>
  </si>
  <si>
    <t>612311131</t>
  </si>
  <si>
    <t>Potažení vnitřních ploch štukem tloušťky do 3 mm svislých konstrukcí stěn</t>
  </si>
  <si>
    <t>661049082</t>
  </si>
  <si>
    <t>619995001</t>
  </si>
  <si>
    <t>Začištění omítek (s dodáním hmot) kolem oken, dveří, podlah, obkladů apod.</t>
  </si>
  <si>
    <t>-637065019</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</si>
  <si>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</si>
  <si>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,,okolo oken,,</t>
  </si>
  <si>
    <t>,,ON 01,,</t>
  </si>
  <si>
    <t>(1,20+1,80)*2*18</t>
  </si>
  <si>
    <t>,,ON 02,,</t>
  </si>
  <si>
    <t>(0,90+0,90)*2*8</t>
  </si>
  <si>
    <t>,,ON 03,,</t>
  </si>
  <si>
    <t>(0,60+0,60)*2*11</t>
  </si>
  <si>
    <t>,,ON 04,,</t>
  </si>
  <si>
    <t>(1,20+0,60)*2*8</t>
  </si>
  <si>
    <t>,,ON 05,,</t>
  </si>
  <si>
    <t>(0,60+0,60)*2*8</t>
  </si>
  <si>
    <t>,,ON 06,,</t>
  </si>
  <si>
    <t>(0,60+0,90)*2*2</t>
  </si>
  <si>
    <t>,,okolo dveří,,</t>
  </si>
  <si>
    <t>(0,70+2,05+2,05)*2</t>
  </si>
  <si>
    <t>(0,90+2,05+2,05)*5</t>
  </si>
  <si>
    <t>(0,90+2,55+2,55)*10</t>
  </si>
  <si>
    <t>-1498797305</t>
  </si>
  <si>
    <t>,,podhled  lodžie,,</t>
  </si>
  <si>
    <t>(38,66-0,16-0,16)*1,40</t>
  </si>
  <si>
    <t>-0,375*0,375*8</t>
  </si>
  <si>
    <t>0,94*0,55*4</t>
  </si>
  <si>
    <t>(6,10*2,25)*2</t>
  </si>
  <si>
    <t>,,podhled  1.NP,,</t>
  </si>
  <si>
    <t>0,94*0,40*6</t>
  </si>
  <si>
    <t>(1,80*2,25)*2</t>
  </si>
  <si>
    <t>621221001</t>
  </si>
  <si>
    <t>Montáž kontaktního zateplení z desek z minerální vlny s podélnou orientací vláken na vnější podhledy, tloušťky desek do 40 mm</t>
  </si>
  <si>
    <t>-71852389</t>
  </si>
  <si>
    <t>,,S 2.02,,</t>
  </si>
  <si>
    <t>5,05*0,375*6*2</t>
  </si>
  <si>
    <t>2,60*0,375*2</t>
  </si>
  <si>
    <t>2,44*0,375*2</t>
  </si>
  <si>
    <t>631515180</t>
  </si>
  <si>
    <t>deska izolační minerální kontaktních fasád podélné vlákno λ-0.036 tl. 40 mm</t>
  </si>
  <si>
    <t>-911752471</t>
  </si>
  <si>
    <t>26,505*1,02 'Přepočtené koeficientem množství</t>
  </si>
  <si>
    <t>621221031</t>
  </si>
  <si>
    <t>Montáž kontaktního zateplení z desek z minerální vlny s podélnou orientací vláken na vnější podhledy, tloušťky desek přes 120 do 160 mm</t>
  </si>
  <si>
    <t>-707422217</t>
  </si>
  <si>
    <t>631515380</t>
  </si>
  <si>
    <t>deska izolační minerální kontaktních fasád podélné vlákno λ-0.036 tl. 160 mm</t>
  </si>
  <si>
    <t>1766248711</t>
  </si>
  <si>
    <t>144,976*1,02 'Přepočtené koeficientem množství</t>
  </si>
  <si>
    <t>-548539202</t>
  </si>
  <si>
    <t>,, lodžie,,</t>
  </si>
  <si>
    <t>-361347880</t>
  </si>
  <si>
    <t>-362668877</t>
  </si>
  <si>
    <t>,,stěny,,</t>
  </si>
  <si>
    <t>144,976+459,641+39,21+335,798</t>
  </si>
  <si>
    <t>,,ostění,,</t>
  </si>
  <si>
    <t>32,395+24,48+11,88</t>
  </si>
  <si>
    <t>,,zídka okapového chodníku,,</t>
  </si>
  <si>
    <t>(3,613+9+1,10+8,10)*1,80*2</t>
  </si>
  <si>
    <t>622142001</t>
  </si>
  <si>
    <t>Potažení vnějších ploch pletivem v ploše nebo pruzích, na plném podkladu sklovláknitým vtlačením do tmelu stěn</t>
  </si>
  <si>
    <t>-903269797</t>
  </si>
  <si>
    <t xml:space="preserve">Poznámka k souboru cen:_x000D_
1. V cenách -2001 jsou započteny i náklady na tmel. </t>
  </si>
  <si>
    <t>-987441014</t>
  </si>
  <si>
    <t>,, EPS 70F,,</t>
  </si>
  <si>
    <t>12,245*7,90</t>
  </si>
  <si>
    <t>6,66*7,10</t>
  </si>
  <si>
    <t>((16,97*7,40)-(5,02*2,10*2)-(0,80*2,50*2)-(0,90*2,10)-4,80*2,10*6)*2</t>
  </si>
  <si>
    <t>6,66*7,90*2</t>
  </si>
  <si>
    <t>část ostění</t>
  </si>
  <si>
    <t>0,30*2,65*9</t>
  </si>
  <si>
    <t>0,30*2,75*2</t>
  </si>
  <si>
    <t>,,atika ,,</t>
  </si>
  <si>
    <t>163*0,45</t>
  </si>
  <si>
    <t>12,245*(0,30+0,40)</t>
  </si>
  <si>
    <t>6,66*0,30</t>
  </si>
  <si>
    <t>16,97*0,30*2</t>
  </si>
  <si>
    <t>6,66*0,80*2</t>
  </si>
  <si>
    <t>-1955170924</t>
  </si>
  <si>
    <t>428,233*1,02 'Přepočtené koeficientem množství</t>
  </si>
  <si>
    <t>-1046780997</t>
  </si>
  <si>
    <t>31,408*1,02 'Přepočtené koeficientem množství</t>
  </si>
  <si>
    <t>-1915265818</t>
  </si>
  <si>
    <t>,,OS 01,,</t>
  </si>
  <si>
    <t>(5,05+2,10)*2</t>
  </si>
  <si>
    <t>,,OS 02,,</t>
  </si>
  <si>
    <t>(4,80+2,10)*2*9</t>
  </si>
  <si>
    <t>,,OS 03,,</t>
  </si>
  <si>
    <t>(1,50+2,10)*2*3</t>
  </si>
  <si>
    <t>,,DS 01,,</t>
  </si>
  <si>
    <t>(1,43+2,40+2,40)*4</t>
  </si>
  <si>
    <t>2128071773</t>
  </si>
  <si>
    <t>166,10*0,15</t>
  </si>
  <si>
    <t>29,92*0,25</t>
  </si>
  <si>
    <t>32,395*1,02 'Přepočtené koeficientem množství</t>
  </si>
  <si>
    <t>622221021</t>
  </si>
  <si>
    <t>Montáž kontaktního zateplení z desek z minerální vlny s podélnou orientací vláken na vnější stěny, tloušťky desek přes 80 do 120 mm</t>
  </si>
  <si>
    <t>1389269500</t>
  </si>
  <si>
    <t>,,S 02,,</t>
  </si>
  <si>
    <t>38,66+(0,30+0,25)</t>
  </si>
  <si>
    <t>631515270</t>
  </si>
  <si>
    <t>deska izolační minerální kontaktních fasád podélné vlákno λ-0.036 tl. 100 mm</t>
  </si>
  <si>
    <t>183995693</t>
  </si>
  <si>
    <t>39,21*1,02 'Přepočtené koeficientem množství</t>
  </si>
  <si>
    <t>622221031</t>
  </si>
  <si>
    <t>Montáž kontaktního zateplení z desek z minerální vlny s podélnou orientací vláken na vnější stěny, tloušťky desek přes 120 do 160 mm</t>
  </si>
  <si>
    <t>968518368</t>
  </si>
  <si>
    <t>(38,66-0,16-0,16-2,28-2,28)*(7,30-0,20)</t>
  </si>
  <si>
    <t>-0,94*2,50*10</t>
  </si>
  <si>
    <t>-1,20*1,80*18</t>
  </si>
  <si>
    <t>-0,90*0,90*8</t>
  </si>
  <si>
    <t>5*7,80*3</t>
  </si>
  <si>
    <t>-0,60*0,60*8</t>
  </si>
  <si>
    <t>6,50*7,80</t>
  </si>
  <si>
    <t>475981860</t>
  </si>
  <si>
    <t>335,798*1,02 'Přepočtené koeficientem množství</t>
  </si>
  <si>
    <t>622222001</t>
  </si>
  <si>
    <t>Montáž kontaktního zateplení vnějšího ostění, nadpraží nebo parapetu z desek z minerální vlny s podélnou nebo kolmou orientací vláken hloubky špalet do 200 mm, tloušťky desek do 40 mm</t>
  </si>
  <si>
    <t>1985522288</t>
  </si>
  <si>
    <t>352835071</t>
  </si>
  <si>
    <t>163,20*0,15</t>
  </si>
  <si>
    <t>24,48*1,02 'Přepočtené koeficientem množství</t>
  </si>
  <si>
    <t>622222011</t>
  </si>
  <si>
    <t>Montáž kontaktního zateplení vnějšího ostění, nadpraží nebo parapetu z desek z minerální vlny s podélnou nebo kolmou orientací vláken hloubky špalet do 200 mm, tloušťky desek přes 40 do 80 mm</t>
  </si>
  <si>
    <t>-956535169</t>
  </si>
  <si>
    <t>,,DN 01,,</t>
  </si>
  <si>
    <t>(0,94+2,50+2,50)*10</t>
  </si>
  <si>
    <t>631515260</t>
  </si>
  <si>
    <t>deska izolační minerální kontaktních fasád podélné vlákno λ-0.036 tl. 80 mm</t>
  </si>
  <si>
    <t>-1680156212</t>
  </si>
  <si>
    <t>59,40*0,20</t>
  </si>
  <si>
    <t>11,88*1,02 'Přepočtené koeficientem množství</t>
  </si>
  <si>
    <t>895282714</t>
  </si>
  <si>
    <t>12,245+16,97+6,66+6,66+16,97+6,66+6,50+5,20+38,66-0,16-2,60-2,60+5,20+5,20-1,43*4-0,94*6</t>
  </si>
  <si>
    <t>-773589468</t>
  </si>
  <si>
    <t>110,205*1,05 'Přepočtené koeficientem množství</t>
  </si>
  <si>
    <t>1833758730</t>
  </si>
  <si>
    <t>400,38</t>
  </si>
  <si>
    <t>86,35</t>
  </si>
  <si>
    <t>62,90</t>
  </si>
  <si>
    <t>577868338</t>
  </si>
  <si>
    <t>8,20*5+7,30*3</t>
  </si>
  <si>
    <t>1201175627</t>
  </si>
  <si>
    <t>(1,42+2,40+2,40)*4</t>
  </si>
  <si>
    <t>142200991</t>
  </si>
  <si>
    <t>4,80*9</t>
  </si>
  <si>
    <t>5,05</t>
  </si>
  <si>
    <t>1,50*3</t>
  </si>
  <si>
    <t>0,90*8</t>
  </si>
  <si>
    <t>1,20*18</t>
  </si>
  <si>
    <t>0,60*8</t>
  </si>
  <si>
    <t>811896109</t>
  </si>
  <si>
    <t>fasáda  s ostěním+sloupy+zděné zídky</t>
  </si>
  <si>
    <t>828,072+76,80+186,96</t>
  </si>
  <si>
    <t>622511111</t>
  </si>
  <si>
    <t>Omítka tenkovrstvá akrylátová vnějších ploch probarvená, včetně penetrace podkladu mozaiková střednězrnná stěn</t>
  </si>
  <si>
    <t>-882481007</t>
  </si>
  <si>
    <t>(12,245+16,97+6,66+6,66+16,97+6,66+6,50+5,20+38,66-0,16-2,60-2,60+5,20+5,20-1,43*4-0,94*6)*0,30</t>
  </si>
  <si>
    <t>1180923001</t>
  </si>
  <si>
    <t>(3,30+7,80+2,10+8,70)*1,50*2</t>
  </si>
  <si>
    <t>(8,70+2,10+8+3,50)*1,50*2</t>
  </si>
  <si>
    <t>(5+1,30+1,30+5+2,60+5+1,30+1,30+5+2,40)*0,90*2</t>
  </si>
  <si>
    <t>,,fasáda,,</t>
  </si>
  <si>
    <t>odpočet mozaikové omítky</t>
  </si>
  <si>
    <t>-33,062</t>
  </si>
  <si>
    <t>-43270224</t>
  </si>
  <si>
    <t>0,375*4*6,40*8</t>
  </si>
  <si>
    <t>623511111</t>
  </si>
  <si>
    <t>Omítka tenkovrstvá akrylátová vnějších ploch probarvená, včetně penetrace podkladu mozaiková střednězrnná pilířů nebo sloupů</t>
  </si>
  <si>
    <t>570658675</t>
  </si>
  <si>
    <t>-1873079189</t>
  </si>
  <si>
    <t>-75737295</t>
  </si>
  <si>
    <t>,,fasáda+ostění,,</t>
  </si>
  <si>
    <t>828,072</t>
  </si>
  <si>
    <t>76,80</t>
  </si>
  <si>
    <t>,,zídky okapového chodníku,,</t>
  </si>
  <si>
    <t>186,96</t>
  </si>
  <si>
    <t>,,strop lodžie,,</t>
  </si>
  <si>
    <t>82,069</t>
  </si>
  <si>
    <t>,,podhled 1.NP,,</t>
  </si>
  <si>
    <t>62,907</t>
  </si>
  <si>
    <t>-399953148</t>
  </si>
  <si>
    <t>-1003576681</t>
  </si>
  <si>
    <t>,,okapový chodník,,,</t>
  </si>
  <si>
    <t>15,25+9,90+1,65+9,10+9,80+1,30+7,60+8,90+2,15+9,10+7,80+2,15</t>
  </si>
  <si>
    <t>1564284975</t>
  </si>
  <si>
    <t>(40,20+14)*2*(7,50-1,80)</t>
  </si>
  <si>
    <t>-29317152</t>
  </si>
  <si>
    <t>617,88*120 'Přepočtené koeficientem množství</t>
  </si>
  <si>
    <t>-2074508283</t>
  </si>
  <si>
    <t>436336871</t>
  </si>
  <si>
    <t>38,66*1,40</t>
  </si>
  <si>
    <t>927324979</t>
  </si>
  <si>
    <t>,,PB 13 - zídka balkonů,,</t>
  </si>
  <si>
    <t>3,60*0,85*0,10*6</t>
  </si>
  <si>
    <t>-1889036956</t>
  </si>
  <si>
    <t>,,2.NP - lodžie-PB 15,,</t>
  </si>
  <si>
    <t>5,05*1,45*6*0,085</t>
  </si>
  <si>
    <t>0,35*1,10*0,085</t>
  </si>
  <si>
    <t>0,375*1,10*8*0,085</t>
  </si>
  <si>
    <t>(2,60*1,10+0,35*2,60)*2*0,085</t>
  </si>
  <si>
    <t>308520336</t>
  </si>
  <si>
    <t>85,231*0,50</t>
  </si>
  <si>
    <t>479863549</t>
  </si>
  <si>
    <t>42,61*0,40</t>
  </si>
  <si>
    <t>966081121</t>
  </si>
  <si>
    <t>Bourání kontaktního zateplení včetně povrchové úpravy omítkou nebo nátěrem malých ploch, jakékoli tloušťky, včetně vyřezání, plochy jednotlivě do 1,0 m2</t>
  </si>
  <si>
    <t>1204507061</t>
  </si>
  <si>
    <t>,,2.NP-zateplení pod parapetem,,</t>
  </si>
  <si>
    <t>1,20*0,60*10</t>
  </si>
  <si>
    <t>0,90*0,60*4</t>
  </si>
  <si>
    <t>967042714</t>
  </si>
  <si>
    <t>Odsekání zdiva z kamene nebo betonu plošné, tl. do 300 mm</t>
  </si>
  <si>
    <t>1901113994</t>
  </si>
  <si>
    <t>,,BP 24 - ozdobné tvárnice na fasádě,,</t>
  </si>
  <si>
    <t>29,64</t>
  </si>
  <si>
    <t>968062374</t>
  </si>
  <si>
    <t>Vybourání dřevěných rámů oken s křídly, dveřních zárubní, vrat, stěn, ostění nebo obkladů rámů oken s křídly zdvojených, plochy do 1 m2</t>
  </si>
  <si>
    <t>-282230656</t>
  </si>
  <si>
    <t xml:space="preserve">Poznámka k souboru cen:_x000D_
1. V cenách -2244 až -2747 jsou započteny i náklady na vyvěšení křídel. </t>
  </si>
  <si>
    <t>0,90*0,90*8</t>
  </si>
  <si>
    <t>0,60*0,60*11</t>
  </si>
  <si>
    <t>1,20*0,60*8</t>
  </si>
  <si>
    <t>0,60*0,60*8</t>
  </si>
  <si>
    <t>0,60*0,90*2</t>
  </si>
  <si>
    <t>968062376</t>
  </si>
  <si>
    <t>Vybourání dřevěných rámů oken s křídly, dveřních zárubní, vrat, stěn, ostění nebo obkladů rámů oken s křídly zdvojených, plochy do 4 m2</t>
  </si>
  <si>
    <t>-1726416388</t>
  </si>
  <si>
    <t>,, BP 02,,</t>
  </si>
  <si>
    <t>1.NP</t>
  </si>
  <si>
    <t>1,20*1,80*8</t>
  </si>
  <si>
    <t>2.NP</t>
  </si>
  <si>
    <t>1,20*1,80*10</t>
  </si>
  <si>
    <t>658853777</t>
  </si>
  <si>
    <t>,,1.PP,,</t>
  </si>
  <si>
    <t>0,80*1,97</t>
  </si>
  <si>
    <t>,,1.NP,,</t>
  </si>
  <si>
    <t>0,60*1,75*2</t>
  </si>
  <si>
    <t>968072456</t>
  </si>
  <si>
    <t>Vybourání kovových rámů oken s křídly, dveřních zárubní, vrat, stěn, ostění nebo obkladů dveřních zárubní, plochy přes 2 m2</t>
  </si>
  <si>
    <t>1361121619</t>
  </si>
  <si>
    <t>,,BP 01,,</t>
  </si>
  <si>
    <t>0,80*2,50*6</t>
  </si>
  <si>
    <t>0,80*2,50*4</t>
  </si>
  <si>
    <t>325314092</t>
  </si>
  <si>
    <t>,,2.NP - BP13,,</t>
  </si>
  <si>
    <t>(1,50+3,50)*5</t>
  </si>
  <si>
    <t>-465661567</t>
  </si>
  <si>
    <t>,,PB 04,,</t>
  </si>
  <si>
    <t>fasáda  s ostěním+sloupy+zděné zídky+strop lodžie+podhled 1.NP</t>
  </si>
  <si>
    <t>828,072+76,80+186,96+82,069+62,907</t>
  </si>
  <si>
    <t>888352252</t>
  </si>
  <si>
    <t>-1964427055</t>
  </si>
  <si>
    <t>-1556489583</t>
  </si>
  <si>
    <t>1730789777</t>
  </si>
  <si>
    <t>-1017199892</t>
  </si>
  <si>
    <t>844944982</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</si>
  <si>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</si>
  <si>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1484290268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</si>
  <si>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</si>
  <si>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Odvoz suti a vybouraných hmot na skládku nebo meziskládku se složením, na vzdálenost Příplatek k ceně za každý další i započatý 1 km přes 1 km</t>
  </si>
  <si>
    <t>287288869</t>
  </si>
  <si>
    <t>89,935*9</t>
  </si>
  <si>
    <t>-1329543307</t>
  </si>
  <si>
    <t>10,316+22,23+5,114</t>
  </si>
  <si>
    <t>1087967759</t>
  </si>
  <si>
    <t>3,305+23,862+0,968+19,789+1,735+0,021</t>
  </si>
  <si>
    <t>-1307418980</t>
  </si>
  <si>
    <t>1,322+0,968</t>
  </si>
  <si>
    <t>1205125622</t>
  </si>
  <si>
    <t>0,039</t>
  </si>
  <si>
    <t>1486954023</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</si>
  <si>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</si>
  <si>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91,944-(37,66+49,68+2,29+0,039)</t>
  </si>
  <si>
    <t>998017002</t>
  </si>
  <si>
    <t>Přesun hmot pro budovy občanské výstavby, bydlení, výrobu a služby s omezením mechanizace vodorovná dopravní vzdálenost do 100 m pro budovy s jakoukoliv nosnou konstrukcí výšky přes 6 do 12 m</t>
  </si>
  <si>
    <t>-1656972673</t>
  </si>
  <si>
    <t>-1191024105</t>
  </si>
  <si>
    <t>,,přístřešek,,</t>
  </si>
  <si>
    <t>0,90*2,15*2</t>
  </si>
  <si>
    <t>-1425087085</t>
  </si>
  <si>
    <t xml:space="preserve">Poznámka k souboru cen:_x000D_
1. Povlakové krytiny střech jednotlivě do 10 m2 se oceňují skladebně cenou příslušné izolace a cenou 712 39-9097 Příplatek za plochu do 10 m2. </t>
  </si>
  <si>
    <t>628522580</t>
  </si>
  <si>
    <t>pásy s modifikovaným asfaltem tl. 5,2 mm vložka polyesterové rouno barevný minerální hrubozrnný posyp</t>
  </si>
  <si>
    <t>-580751735</t>
  </si>
  <si>
    <t>3,87*1,15 'Přepočtené koeficientem množství</t>
  </si>
  <si>
    <t>998712102</t>
  </si>
  <si>
    <t>Přesun hmot pro povlakové krytiny stanovený z hmotnosti přesunovaného materiálu vodorovná dopravní vzdálenost do 50 m v objektech výšky přes 6 do 12 m</t>
  </si>
  <si>
    <t>552784160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</si>
  <si>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</si>
  <si>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713131141</t>
  </si>
  <si>
    <t>Montáž tepelné izolace stěn rohožemi, pásy, deskami, dílci, bloky (izolační materiál ve specifikaci) lepením celoplošně</t>
  </si>
  <si>
    <t>-71506747</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</si>
  <si>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</si>
  <si>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,,podlaha lodžie - S 3.01,,</t>
  </si>
  <si>
    <t>0,94*0,55*4*2</t>
  </si>
  <si>
    <t>283761420</t>
  </si>
  <si>
    <t>klín izolační z pěnového polystyrenu EPS 150 spádový, 1000x1000 mm</t>
  </si>
  <si>
    <t>-376526409</t>
  </si>
  <si>
    <t>84,137*0,035*1,02</t>
  </si>
  <si>
    <t>998713102</t>
  </si>
  <si>
    <t>Přesun hmot pro izolace tepelné stanovený z hmotnosti přesunovaného materiálu vodorovná dopravní vzdálenost do 50 m v objektech výšky přes 6 m do 12 m</t>
  </si>
  <si>
    <t>1017899275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</si>
  <si>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</si>
  <si>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262319074</t>
  </si>
  <si>
    <t>,, ZPĚTNÁ MONTÁŽ DEMONTOVANÝCH LAN+výměna z 50%,,</t>
  </si>
  <si>
    <t>,,viz půdorys střechy BP 17,,</t>
  </si>
  <si>
    <t>31,842</t>
  </si>
  <si>
    <t>741420001.2</t>
  </si>
  <si>
    <t>-486692260</t>
  </si>
  <si>
    <t>31,842*0,5</t>
  </si>
  <si>
    <t>741810001</t>
  </si>
  <si>
    <t>Zkoušky a prohlídky elektrických rozvodů a zařízení celková prohlídka a vyhotovení revizní zprávy pro objem montážních prací do 100 tis. Kč</t>
  </si>
  <si>
    <t>-1508004432</t>
  </si>
  <si>
    <t xml:space="preserve">Poznámka k souboru cen:_x000D_
1. Ceny -0001 až -0011 jsou určeny pro objem montážních prací včetně všech nákladů. </t>
  </si>
  <si>
    <t>764001843</t>
  </si>
  <si>
    <t>Demontáž klempířských konstrukcí krytiny ze šablon k dalšímu použití</t>
  </si>
  <si>
    <t>-29328374</t>
  </si>
  <si>
    <t>,,PB12,,</t>
  </si>
  <si>
    <t>7,975*4,30*2</t>
  </si>
  <si>
    <t>-1742143053</t>
  </si>
  <si>
    <t>,,PB 10-oplechování zábradlí,,</t>
  </si>
  <si>
    <t>8,75+2+7,90+3,70</t>
  </si>
  <si>
    <t>8,70+2,15+7,90+3,70</t>
  </si>
  <si>
    <t>1297921242</t>
  </si>
  <si>
    <t>,,Viz tabulka prvků PSV,,</t>
  </si>
  <si>
    <t>0,60*3</t>
  </si>
  <si>
    <t>1,20*28</t>
  </si>
  <si>
    <t>0,60*18</t>
  </si>
  <si>
    <t>,,K 03,,</t>
  </si>
  <si>
    <t>5,05*2</t>
  </si>
  <si>
    <t>,,K 04,,</t>
  </si>
  <si>
    <t>4,80*8</t>
  </si>
  <si>
    <t>764004863</t>
  </si>
  <si>
    <t>Demontáž klempířských konstrukcí svodu k dalšímu použití</t>
  </si>
  <si>
    <t>203425420</t>
  </si>
  <si>
    <t>7*2</t>
  </si>
  <si>
    <t>764101151</t>
  </si>
  <si>
    <t>Montáž krytiny z plechu s úpravou u okapů, prostupů a výčnělků střechy rovné ze šablon, počet kusů do 4 ks/m2 do 30 st.</t>
  </si>
  <si>
    <t>1818411228</t>
  </si>
  <si>
    <t>,,PB12- vlnitý plech,zastřešení nad terasou-stávající plechy,,</t>
  </si>
  <si>
    <t>814824313</t>
  </si>
  <si>
    <t>5,05*6</t>
  </si>
  <si>
    <t>,,K 06 - balkonový profil,,</t>
  </si>
  <si>
    <t>2,60*2</t>
  </si>
  <si>
    <t>764242434</t>
  </si>
  <si>
    <t>Oplechování střešních prvků z titanzinkového předzvětralého plechu okapu okapovým plechem střechy rovné rš 330 mm</t>
  </si>
  <si>
    <t>-779183255</t>
  </si>
  <si>
    <t xml:space="preserve">Poznámka k souboru cen:_x000D_
1. V cenách 764 24-1405 až - 2457 nejsou započteny náklady na podkladní plech. Ten se oceňuje souborem cen 764 01-14..Podkladní plech z pozinkovaného plechu v tl. 1,0 mm a rozvinuté šířce dle rš střešního prvku. </t>
  </si>
  <si>
    <t>,,K 12 - hrana soklu,,</t>
  </si>
  <si>
    <t>81,3</t>
  </si>
  <si>
    <t>764244404</t>
  </si>
  <si>
    <t>Oplechování horních ploch zdí a nadezdívek (atik) z titanzinkového předzvětralého plechu mechanicky kotvené rš 330 mm</t>
  </si>
  <si>
    <t>-1088954324</t>
  </si>
  <si>
    <t>,,K 09 - převis nad 2.NP,,</t>
  </si>
  <si>
    <t>,,K 10 - hrana KZS 2.NP,,</t>
  </si>
  <si>
    <t>8,90</t>
  </si>
  <si>
    <t>764244408</t>
  </si>
  <si>
    <t>Oplechování horních ploch zdí a nadezdívek (atik) z titanzinkového předzvětralého plechu mechanicky kotvené rš 750 mm - neoceňovat - součást zateplení střechy</t>
  </si>
  <si>
    <t>563927670</t>
  </si>
  <si>
    <t>764246406</t>
  </si>
  <si>
    <t>Oplechování parapetů z titanzinkového předzvětralého plechu rovných mechanicky kotvené, bez rohů rš 500 mm</t>
  </si>
  <si>
    <t>510679482</t>
  </si>
  <si>
    <t>764341404</t>
  </si>
  <si>
    <t>Lemování zdí z titanzinkového předzvětralého plechu boční nebo horní rovných, střech s krytinou prejzovou nebo vlnitou rš 330 mm</t>
  </si>
  <si>
    <t>-853351489</t>
  </si>
  <si>
    <t>7,75*2</t>
  </si>
  <si>
    <t>,,K 11,,</t>
  </si>
  <si>
    <t>98,5</t>
  </si>
  <si>
    <t>764508131</t>
  </si>
  <si>
    <t>Montáž svodu kruhového, průměru svodu</t>
  </si>
  <si>
    <t>-911272384</t>
  </si>
  <si>
    <t>,,zpětná montáž,,</t>
  </si>
  <si>
    <t>998764102</t>
  </si>
  <si>
    <t>Přesun hmot pro konstrukce klempířské stanovený z hmotnosti přesunovaného materiálu vodorovná dopravní vzdálenost do 50 m v objektech výšky přes 6 do 12 m</t>
  </si>
  <si>
    <t>-1918285498</t>
  </si>
  <si>
    <t>766622132</t>
  </si>
  <si>
    <t>Montáž oken plastových včetně montáže rámu na polyuretanovou pěnu plochy přes 1 m2 otevíravých nebo sklápěcích do zdiva, výšky přes 1,5 do 2,5 m</t>
  </si>
  <si>
    <t>1330995984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</si>
  <si>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</si>
  <si>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1,20*1,80*18</t>
  </si>
  <si>
    <t>611400290.1</t>
  </si>
  <si>
    <t>okno plastové dvoukřídlé otvíravé +otvíravé a vyklápěcí 120 x 180 cm,trojsklo ,,ON 01,,</t>
  </si>
  <si>
    <t>-1510243908</t>
  </si>
  <si>
    <t>99</t>
  </si>
  <si>
    <t>766622216</t>
  </si>
  <si>
    <t>Montáž oken plastových plochy do 1 m2 včetně montáže rámu na polyuretanovou pěnu otevíravých nebo sklápěcích do zdiva</t>
  </si>
  <si>
    <t>-1879553647</t>
  </si>
  <si>
    <t>100</t>
  </si>
  <si>
    <t>611400150</t>
  </si>
  <si>
    <t>okno plastové jednokřídlé otvíravé a vyklápěcí pravé 90 x 90 cm,trojsklo ,,ON 02,,</t>
  </si>
  <si>
    <t>-258819118</t>
  </si>
  <si>
    <t>101</t>
  </si>
  <si>
    <t>611430010</t>
  </si>
  <si>
    <t>okno plastové jednodílné 60x60 cm ,trojsklo ,ON 03,,</t>
  </si>
  <si>
    <t>-442417012</t>
  </si>
  <si>
    <t>102</t>
  </si>
  <si>
    <t>611400130</t>
  </si>
  <si>
    <t>okno plastové jednokřídlé otvíravé a vyklápěcí pravé 60 x 60 cm,,,ON 05,,</t>
  </si>
  <si>
    <t>377104355</t>
  </si>
  <si>
    <t>103</t>
  </si>
  <si>
    <t>611430510</t>
  </si>
  <si>
    <t>okno plastové jednodílné  120x60 cm,,ON 04,,</t>
  </si>
  <si>
    <t>13917142</t>
  </si>
  <si>
    <t>104</t>
  </si>
  <si>
    <t>611430060</t>
  </si>
  <si>
    <t>okno plastové jednodílné  60x90 cm,trojsklo ,,ON 06,,</t>
  </si>
  <si>
    <t>-610055074</t>
  </si>
  <si>
    <t>105</t>
  </si>
  <si>
    <t>944321695</t>
  </si>
  <si>
    <t>,,1.PP,</t>
  </si>
  <si>
    <t>,,DN 04,,</t>
  </si>
  <si>
    <t>,,DN 02,,</t>
  </si>
  <si>
    <t>,,DN 03,,</t>
  </si>
  <si>
    <t>,,DN 05,,</t>
  </si>
  <si>
    <t>106</t>
  </si>
  <si>
    <t>611441630.2</t>
  </si>
  <si>
    <t>dveře plastové vchodové 1křídlové otevíravé  60x175 cm ,,DN 02,,</t>
  </si>
  <si>
    <t>241400730</t>
  </si>
  <si>
    <t>107</t>
  </si>
  <si>
    <t>dveře plastové vchodové 1křídlové otevíravé 80x197 cm ,,DN 03,,</t>
  </si>
  <si>
    <t>2132350953</t>
  </si>
  <si>
    <t>108</t>
  </si>
  <si>
    <t>611441630.4</t>
  </si>
  <si>
    <t>dveře plastové vchodové 1křídlové otevíravé 80x197 cm ,,DN 05,,</t>
  </si>
  <si>
    <t>152929657</t>
  </si>
  <si>
    <t>109</t>
  </si>
  <si>
    <t>611441630.5</t>
  </si>
  <si>
    <t>dveře plastové vchodové 1křídlové otevíravé 80x197 cm ,,DN 04,,</t>
  </si>
  <si>
    <t>-622166230</t>
  </si>
  <si>
    <t>110</t>
  </si>
  <si>
    <t>660840622</t>
  </si>
  <si>
    <t>111</t>
  </si>
  <si>
    <t>dveře plastové vchodové 1křídlové otevíravé s nadsvětlíkem 80x200+50 cm ,,DN 01,,</t>
  </si>
  <si>
    <t>-116347930</t>
  </si>
  <si>
    <t>112</t>
  </si>
  <si>
    <t>998766202</t>
  </si>
  <si>
    <t>Přesun hmot pro konstrukce truhlářské stanovený procentní sazbou (%) z ceny vodorovná dopravní vzdálenost do 50 m v objektech výšky přes 6 do 12 m</t>
  </si>
  <si>
    <t>-760429464</t>
  </si>
  <si>
    <t>113</t>
  </si>
  <si>
    <t>922284399</t>
  </si>
  <si>
    <t>,,Z3,,</t>
  </si>
  <si>
    <t>,,Z4,,</t>
  </si>
  <si>
    <t>0,94</t>
  </si>
  <si>
    <t>,,Z6,,</t>
  </si>
  <si>
    <t>2,60</t>
  </si>
  <si>
    <t>,,Z7,,</t>
  </si>
  <si>
    <t>2,44</t>
  </si>
  <si>
    <t>114</t>
  </si>
  <si>
    <t>-1749038181</t>
  </si>
  <si>
    <t>115</t>
  </si>
  <si>
    <t>1542</t>
  </si>
  <si>
    <t>84011161</t>
  </si>
  <si>
    <t>116</t>
  </si>
  <si>
    <t>1543</t>
  </si>
  <si>
    <t>-1744919315</t>
  </si>
  <si>
    <t>117</t>
  </si>
  <si>
    <t>1544</t>
  </si>
  <si>
    <t>1867186000</t>
  </si>
  <si>
    <t>118</t>
  </si>
  <si>
    <t>767996801</t>
  </si>
  <si>
    <t>Demontáž ostatních zámečnických konstrukcí o hmotnosti jednotlivých dílů rozebráním do 50 kg</t>
  </si>
  <si>
    <t>-1530597608</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</si>
  <si>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</si>
  <si>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,,BP 23-el.prvky na fasádě,,</t>
  </si>
  <si>
    <t>0,50*6</t>
  </si>
  <si>
    <t>119</t>
  </si>
  <si>
    <t>998767202</t>
  </si>
  <si>
    <t>Přesun hmot pro zámečnické konstrukce stanovený procentní sazbou (%) z ceny vodorovná dopravní vzdálenost do 50 m v objektech výšky přes 6 do 12 m</t>
  </si>
  <si>
    <t>1095092247</t>
  </si>
  <si>
    <t>120</t>
  </si>
  <si>
    <t>771473810</t>
  </si>
  <si>
    <t>Demontáž soklíků z dlaždic keramických lepených rovných</t>
  </si>
  <si>
    <t>-554437859</t>
  </si>
  <si>
    <t>,,lodžie,,</t>
  </si>
  <si>
    <t>38,66-0,16-0,16-0,80*2*4+0,40*2*4+0,45*2+0,80*2</t>
  </si>
  <si>
    <t>121</t>
  </si>
  <si>
    <t>-526274162</t>
  </si>
  <si>
    <t>122</t>
  </si>
  <si>
    <t>1709376173</t>
  </si>
  <si>
    <t>37,64*0,09</t>
  </si>
  <si>
    <t>123</t>
  </si>
  <si>
    <t>771573810</t>
  </si>
  <si>
    <t>Demontáž podlah z dlaždic keramických lepených</t>
  </si>
  <si>
    <t>1094377441</t>
  </si>
  <si>
    <t>,,podlaha lodžie -PB 15,,</t>
  </si>
  <si>
    <t>(0,40*2,25+0,40*0,95)*2</t>
  </si>
  <si>
    <t>124</t>
  </si>
  <si>
    <t>-881473095</t>
  </si>
  <si>
    <t>,,lodžie - S 3.01,,</t>
  </si>
  <si>
    <t>125</t>
  </si>
  <si>
    <t>667671138</t>
  </si>
  <si>
    <t>59,247*1,1 'Přepočtené koeficientem množství</t>
  </si>
  <si>
    <t>126</t>
  </si>
  <si>
    <t>-587569222</t>
  </si>
  <si>
    <t>59,247+37,64*0,09</t>
  </si>
  <si>
    <t>127</t>
  </si>
  <si>
    <t>-1550395502</t>
  </si>
  <si>
    <t>,,lodžie - S 01,,</t>
  </si>
  <si>
    <t>59,247</t>
  </si>
  <si>
    <t>128</t>
  </si>
  <si>
    <t>771591232</t>
  </si>
  <si>
    <t>Izolace, separace, odvodnění ve spojení s dlažbou kontaktní izolace v páscích pružná přes dilatační spáry</t>
  </si>
  <si>
    <t>1126126242</t>
  </si>
  <si>
    <t>37,64</t>
  </si>
  <si>
    <t>129</t>
  </si>
  <si>
    <t>Izolace, separace, odvodnění ve spojení s dlažbou spoj izolace s napojení na stěnu z folie</t>
  </si>
  <si>
    <t>577056118</t>
  </si>
  <si>
    <t>130</t>
  </si>
  <si>
    <t>998771102</t>
  </si>
  <si>
    <t>Přesun hmot pro podlahy z dlaždic stanovený z hmotnosti přesunovaného materiálu vodorovná dopravní vzdálenost do 50 m v objektech výšky přes 6 do 12 m</t>
  </si>
  <si>
    <t>-25067253</t>
  </si>
  <si>
    <t>131</t>
  </si>
  <si>
    <t>783301303</t>
  </si>
  <si>
    <t>Příprava podkladu zámečnických konstrukcí před provedením nátěru odrezivění odrezovačem bezoplachovým</t>
  </si>
  <si>
    <t>-599513569</t>
  </si>
  <si>
    <t>,,PB 08 - nosná konstrukce terasy,,</t>
  </si>
  <si>
    <t>(0,10+0,065)*2*3,525*10</t>
  </si>
  <si>
    <t>0,065*4*3,60*10</t>
  </si>
  <si>
    <t>,,PB 09 - zábradlí okapového chodníku,,</t>
  </si>
  <si>
    <t>(8,75+2+7,90+3,70)*0,30</t>
  </si>
  <si>
    <t>(8,70+2,15+7,90+3,70)*0,30</t>
  </si>
  <si>
    <t>132</t>
  </si>
  <si>
    <t>113321548</t>
  </si>
  <si>
    <t>,,BP 07-zábradlí,,</t>
  </si>
  <si>
    <t>9,10*0,85*2*2</t>
  </si>
  <si>
    <t>,,BP 06-madlo zábradlí,,</t>
  </si>
  <si>
    <t>9,10*0,10</t>
  </si>
  <si>
    <t>133</t>
  </si>
  <si>
    <t>783314203</t>
  </si>
  <si>
    <t>Základní antikorozní nátěr zámečnických konstrukcí jednonásobný syntetický samozákladující</t>
  </si>
  <si>
    <t>-1157357137</t>
  </si>
  <si>
    <t>134</t>
  </si>
  <si>
    <t>-1991317803</t>
  </si>
  <si>
    <t>135</t>
  </si>
  <si>
    <t>1100897542</t>
  </si>
  <si>
    <t>136</t>
  </si>
  <si>
    <t>783501411</t>
  </si>
  <si>
    <t>Příprava podkladu krytiny před provedením nátěru sklonu přes 10 do 30 st. ometením</t>
  </si>
  <si>
    <t>178192661</t>
  </si>
  <si>
    <t>,,PB 08 - zastřešení terasy,,</t>
  </si>
  <si>
    <t>784</t>
  </si>
  <si>
    <t>Dokončovací práce - malby a tapety</t>
  </si>
  <si>
    <t>137</t>
  </si>
  <si>
    <t>784121001</t>
  </si>
  <si>
    <t>Oškrabání malby v místnostech výšky do 3,80 m</t>
  </si>
  <si>
    <t>289162278</t>
  </si>
  <si>
    <t xml:space="preserve">Poznámka k souboru cen:_x000D_
1. Cenami souboru cen se oceňuje jakýkoli počet současně škrabaných vrstev barvy. </t>
  </si>
  <si>
    <t>(3,308+7,365+3,77)*2,80</t>
  </si>
  <si>
    <t>7,50*3,50</t>
  </si>
  <si>
    <t>138</t>
  </si>
  <si>
    <t>784211101</t>
  </si>
  <si>
    <t>Malby z malířských směsí otěruvzdorných za mokra dvojnásobné, bílé za mokra otěruvzdorné výborně v místnostech výšky do 3,80 m</t>
  </si>
  <si>
    <t>-2012788731</t>
  </si>
  <si>
    <t>(3,308+7,365)*2*2,80</t>
  </si>
  <si>
    <t>139</t>
  </si>
  <si>
    <t>786627121.1</t>
  </si>
  <si>
    <t>Montáž a dodávka žaluzie venkovní pro okna plastová 236x217 cm</t>
  </si>
  <si>
    <t>1055145570</t>
  </si>
  <si>
    <t>140</t>
  </si>
  <si>
    <t>786627121.2</t>
  </si>
  <si>
    <t>Montáž a dodávka žaluzie venkovní pro okna plastová 164x217 cm</t>
  </si>
  <si>
    <t>-854015747</t>
  </si>
  <si>
    <t>141</t>
  </si>
  <si>
    <t>786627121.3</t>
  </si>
  <si>
    <t>Montáž a dodávka žaluzie venkovní pro okna plastová 332x217 cm</t>
  </si>
  <si>
    <t>2048662987</t>
  </si>
  <si>
    <t>142</t>
  </si>
  <si>
    <t>786627121.4</t>
  </si>
  <si>
    <t>Montáž a dodávka žaluzie venkovní pro okna plastová 236x222 cm</t>
  </si>
  <si>
    <t>2086371135</t>
  </si>
  <si>
    <t>143</t>
  </si>
  <si>
    <t>786627121.5</t>
  </si>
  <si>
    <t>Montáž a dodávka žaluzie venkovní pro okna plastová 112x222 cm</t>
  </si>
  <si>
    <t>-895222114</t>
  </si>
  <si>
    <t>144</t>
  </si>
  <si>
    <t>998786202</t>
  </si>
  <si>
    <t>Přesun hmot pro čalounické úpravy stanovený procentní sazbou (%) z ceny vodorovná dopravní vzdálenost do 50 m v objektech výšky přes 6 do 12 m</t>
  </si>
  <si>
    <t>-1696959346</t>
  </si>
  <si>
    <t>D.1-02.1.1b - Architektonicko stavební řešení - SÚ pro VZT - Doplněk 1</t>
  </si>
  <si>
    <t xml:space="preserve">    4 - Vodorovné konstrukce</t>
  </si>
  <si>
    <t xml:space="preserve">    763 - Konstrukce suché výstavby</t>
  </si>
  <si>
    <t>317234410</t>
  </si>
  <si>
    <t>Vyzdívka mezi nosníky cihlami pálenými na maltu cementovou</t>
  </si>
  <si>
    <t>206486744</t>
  </si>
  <si>
    <t>"Průrazy 900x525mm"</t>
  </si>
  <si>
    <t>"1.NP"</t>
  </si>
  <si>
    <t>"2xL50/5-1200"     2*1,2*0,15*0,125</t>
  </si>
  <si>
    <t>"2.NP"</t>
  </si>
  <si>
    <t>317944321</t>
  </si>
  <si>
    <t>Válcované nosníky dodatečně osazované do připravených otvorů bez zazdění hlav do č. 12</t>
  </si>
  <si>
    <t>-1248252725</t>
  </si>
  <si>
    <t>"2xL50/5-1200"     2*2*1,2*3,77/1000*1,05</t>
  </si>
  <si>
    <t>342241151</t>
  </si>
  <si>
    <t>Příčky nebo přizdívky jednoduché z cihel nebo příčkovek pálených na maltu MVC nebo MC příčně děrovaných CDm (240x115x113 mm) P 10 až P 25 o tl. 115 mm</t>
  </si>
  <si>
    <t>1094163285</t>
  </si>
  <si>
    <t>"Průrazy 1795x990mm"</t>
  </si>
  <si>
    <t>"Střecha"     (1,1+0,65)*2*0,45*2*2</t>
  </si>
  <si>
    <t>"obezdění VZT ve 2.NP"</t>
  </si>
  <si>
    <t>(0,525+0,91)*3,125*2</t>
  </si>
  <si>
    <t>Vodorovné konstrukce</t>
  </si>
  <si>
    <t>411354249</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</si>
  <si>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</si>
  <si>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807187270</t>
  </si>
  <si>
    <t>1,795*0,99*2</t>
  </si>
  <si>
    <t>413941121</t>
  </si>
  <si>
    <t>Osazování ocelových válcovaných nosníků ve stropech I nebo IE nebo U nebo UE nebo L do č.12 nebo výšky do 120 mm</t>
  </si>
  <si>
    <t>1476678791</t>
  </si>
  <si>
    <t>0,107+0,023</t>
  </si>
  <si>
    <t>130 R 105320</t>
  </si>
  <si>
    <t>úhelník ocelový nerovnostranný, v jakosti 11 375, 160 x 100 x 10 mm</t>
  </si>
  <si>
    <t>1991105247</t>
  </si>
  <si>
    <t>Poznámka k položce:
Hmotnost: 19,75 kg/m</t>
  </si>
  <si>
    <t>"L160x100x10-150"     0,15*19,75/1000*1,05*4*2</t>
  </si>
  <si>
    <t>"L160x100x10-990"     0,99*19,75/1000*1,05*2*2</t>
  </si>
  <si>
    <t>130104240</t>
  </si>
  <si>
    <t>úhelník ocelový rovnostranný, v jakosti 11 375, 60 x 60 x 6 mm</t>
  </si>
  <si>
    <t>-142521079</t>
  </si>
  <si>
    <t>Poznámka k položce:
Hmotnost: 5,47 kg/m</t>
  </si>
  <si>
    <t>"L60x60x6-995"     0,995*5,42/1000*1,05*2*2</t>
  </si>
  <si>
    <t>612321141</t>
  </si>
  <si>
    <t>Omítka vápenocementová vnitřních ploch nanášená ručně dvouvrstvá, tloušťky jádrové omítky do 10 mm a tloušťky štuku do 3 mm štuková svislých konstrukcí stěn</t>
  </si>
  <si>
    <t>-1746708926</t>
  </si>
  <si>
    <t>619991001</t>
  </si>
  <si>
    <t>Zakrytí vnitřních ploch před znečištěním včetně pozdějšího odkrytí podlah fólií přilepenou lepící páskou</t>
  </si>
  <si>
    <t>-396294082</t>
  </si>
  <si>
    <t>"1.09"      8,5</t>
  </si>
  <si>
    <t>"1.12"      16,99</t>
  </si>
  <si>
    <t>"1.13"      11,09</t>
  </si>
  <si>
    <t>"1.19"      96,39</t>
  </si>
  <si>
    <t>"1.24"      8,37</t>
  </si>
  <si>
    <t>"1.27"      16,99</t>
  </si>
  <si>
    <t>"1.28"      11,09</t>
  </si>
  <si>
    <t>"1.34"      96,39</t>
  </si>
  <si>
    <t>"2.08"      8,37</t>
  </si>
  <si>
    <t>"2.11"      16,99</t>
  </si>
  <si>
    <t>"2.12"      11,09</t>
  </si>
  <si>
    <t>"2.18"      95,4</t>
  </si>
  <si>
    <t>"2.22"      8,37</t>
  </si>
  <si>
    <t>"2.25"      16,99</t>
  </si>
  <si>
    <t>"2.26"      11,09</t>
  </si>
  <si>
    <t>"2.32"      95,4</t>
  </si>
  <si>
    <t>1361953140</t>
  </si>
  <si>
    <t>"Průrazy pr. 300mm"</t>
  </si>
  <si>
    <t>"1.NP"     3,14*0,3*10*2</t>
  </si>
  <si>
    <t>"2.NP"     3,14*0,3*10*2</t>
  </si>
  <si>
    <t>"1.NP"     (0,9+0,525)*2*2</t>
  </si>
  <si>
    <t>"2.NP"     (0,9+0,525)*2*2</t>
  </si>
  <si>
    <t>622323111</t>
  </si>
  <si>
    <t>Omítka vápenocementová vnějších ploch hladkých hladká, nanášená na neomítnutý bezesparý podklad, tloušťky do 5 mm ručně stěn</t>
  </si>
  <si>
    <t>-237637673</t>
  </si>
  <si>
    <t>"Střecha"     (1,1+0,65)*2*0,45*2*2*2</t>
  </si>
  <si>
    <t>631341152</t>
  </si>
  <si>
    <t>Doplnění dosavadních mazanin betonem lehkým (s dodáním hmot) liaporovým, plochy jednotlivě do 1 m2 a tl. přes 80 mm</t>
  </si>
  <si>
    <t>1890465161</t>
  </si>
  <si>
    <t>1,795*0,99*0,075*2</t>
  </si>
  <si>
    <t>632452431</t>
  </si>
  <si>
    <t>Doplnění cementového potěru na mazaninách a betonových podkladech (s dodáním hmot), hlazeného dřevěným nebo ocelovým hladítkem, plochy jednotlivě přes 1 m2 do 4 m2 a tl. přes 20 do 30 mm</t>
  </si>
  <si>
    <t>-1112077430</t>
  </si>
  <si>
    <t>"cem. potěr tl. 30mm"     ((2,59*1,79)-(0,65*1,1))*2</t>
  </si>
  <si>
    <t>635221411</t>
  </si>
  <si>
    <t>Doplnění násypů pod podlahy, mazaniny a dlažby škvárou (s dodáním hmot), s udusáním a urovnáním povrchu násypu plochy jednotlivě do 2 m2</t>
  </si>
  <si>
    <t>-1354949945</t>
  </si>
  <si>
    <t>"škvárový násyp tl. 150mm"     ((2,59*1,79)-(0,65*1,1))*0,15*2</t>
  </si>
  <si>
    <t>949101111</t>
  </si>
  <si>
    <t>Lešení pomocné pracovní pro objekty pozemních staveb pro zatížení do 150 kg/m2, o výšce lešeňové podlahy do 1,9 m</t>
  </si>
  <si>
    <t>-2139026914</t>
  </si>
  <si>
    <t>"1.13"      2,0*2,0</t>
  </si>
  <si>
    <t>"1.19"      6,0*2,0*2</t>
  </si>
  <si>
    <t>"1.24"      2,0*2,0</t>
  </si>
  <si>
    <t>"1.34"      6,0*2,0*2</t>
  </si>
  <si>
    <t>"2.08"      2,0*2,0</t>
  </si>
  <si>
    <t>"2.18"      6,0*2,0*2</t>
  </si>
  <si>
    <t>"2.22"      2,0*2,0</t>
  </si>
  <si>
    <t>"2.26"      2,0*2,0</t>
  </si>
  <si>
    <t>"2.32"      6,0*2,0*2</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</si>
  <si>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</si>
  <si>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</si>
  <si>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355546322</t>
  </si>
  <si>
    <t>965042121</t>
  </si>
  <si>
    <t>Bourání mazanin betonových nebo z litého asfaltu tl. do 100 mm, plochy do 1 m2</t>
  </si>
  <si>
    <t>919416741</t>
  </si>
  <si>
    <t>"Průrazy 990x490mm"</t>
  </si>
  <si>
    <t>"1.NP"     0,99*0,49*0,1*2</t>
  </si>
  <si>
    <t>965045112</t>
  </si>
  <si>
    <t>Bourání potěrů tl. do 50 mm cementových nebo pískocementových, plochy do 4 m2</t>
  </si>
  <si>
    <t>1824494430</t>
  </si>
  <si>
    <t>"Střecha"     2,59*1,79*2</t>
  </si>
  <si>
    <t>965081212</t>
  </si>
  <si>
    <t>Bourání podlah z dlaždic bez podkladního lože nebo mazaniny, s jakoukoliv výplní spár keramických nebo xylolitových tl. do 10 mm, plochy do 1 m2</t>
  </si>
  <si>
    <t>-207194256</t>
  </si>
  <si>
    <t>"1.NP"     0,99*0,49*2</t>
  </si>
  <si>
    <t>965082932</t>
  </si>
  <si>
    <t>Odstranění násypu pod podlahami nebo ochranného násypu na střechách tl. do 200 mm, plochy do 2 m2</t>
  </si>
  <si>
    <t>-1740217114</t>
  </si>
  <si>
    <t>"Střecha"     2,59*1,79*0,12*2</t>
  </si>
  <si>
    <t>971033331</t>
  </si>
  <si>
    <t>Vybourání otvorů ve zdivu základovém nebo nadzákladovém z cihel, tvárnic, příčkovek z cihel pálených na maltu vápennou nebo vápenocementovou plochy do 0,09 m2, tl. do 150 mm</t>
  </si>
  <si>
    <t>687240153</t>
  </si>
  <si>
    <t>"1.NP"     10</t>
  </si>
  <si>
    <t>"2.NP"     10</t>
  </si>
  <si>
    <t>971033531</t>
  </si>
  <si>
    <t>Vybourání otvorů ve zdivu základovém nebo nadzákladovém z cihel, tvárnic, příčkovek z cihel pálených na maltu vápennou nebo vápenocementovou plochy do 1 m2, tl. do 150 mm</t>
  </si>
  <si>
    <t>-837796889</t>
  </si>
  <si>
    <t>"1.NP"     0,9*0,525*2</t>
  </si>
  <si>
    <t>"2.NP"     0,9*0,525*2</t>
  </si>
  <si>
    <t>972011311</t>
  </si>
  <si>
    <t>Vybourání výplní otvorů z lehkých betonů v prefabrikovaných stropech tl. do 120 mm, plochy do 0,25 m2</t>
  </si>
  <si>
    <t>1087386265</t>
  </si>
  <si>
    <t>"Střecha"     4*2</t>
  </si>
  <si>
    <t>972055491</t>
  </si>
  <si>
    <t>Vybourání otvorů ve stropech nebo klenbách železobetonových ve stropech z dutých prefabrikátů, plochy do 1 m2, tl. přes 120 mm</t>
  </si>
  <si>
    <t>-56455694</t>
  </si>
  <si>
    <t>"1.NP"     0,99*0,49*0,225*2</t>
  </si>
  <si>
    <t>972055691</t>
  </si>
  <si>
    <t>Vybourání otvorů ve stropech nebo klenbách železobetonových ve stropech z dutých prefabrikátů, plochy do 4 m2, tl. přes 120 mm</t>
  </si>
  <si>
    <t>-547336642</t>
  </si>
  <si>
    <t>"Střecha"     1,795*0,99*0,225*2</t>
  </si>
  <si>
    <t>974031164</t>
  </si>
  <si>
    <t>Vysekání rýh ve zdivu cihelném na maltu vápennou nebo vápenocementovou do hl. 150 mm a šířky do 150 mm</t>
  </si>
  <si>
    <t>443325865</t>
  </si>
  <si>
    <t>"1.NP"     1,2*2</t>
  </si>
  <si>
    <t>"2.NP"     1,2*2</t>
  </si>
  <si>
    <t>975043111</t>
  </si>
  <si>
    <t>Jednořadové podchycení stropů pro osazení nosníků dřevěnou výztuhou v. podchycení do 3,5 m, a při zatížení hmotností do 750 kg/m</t>
  </si>
  <si>
    <t>-2129693992</t>
  </si>
  <si>
    <t>"Průrazy stropem"</t>
  </si>
  <si>
    <t>"1.NP"     1,5*2*2</t>
  </si>
  <si>
    <t>"2.NP"     1,5*2*2</t>
  </si>
  <si>
    <t>977211112</t>
  </si>
  <si>
    <t>Řezání železobetonových konstrukcí stěnovou pilou do průměru řezané výztuže 16 mm hloubka řezu od 200 do 350 mm</t>
  </si>
  <si>
    <t>1445305742</t>
  </si>
  <si>
    <t>"1.NP"     (0,99+0,49)*2*2</t>
  </si>
  <si>
    <t>"Střecha"     (1,795+0,99)*2*2</t>
  </si>
  <si>
    <t>977311112</t>
  </si>
  <si>
    <t>Řezání stávajících betonových mazanin bez vyztužení hloubky přes 50 do 100 mm</t>
  </si>
  <si>
    <t>-1660159596</t>
  </si>
  <si>
    <t>-497491057</t>
  </si>
  <si>
    <t>2114781341</t>
  </si>
  <si>
    <t>42805090</t>
  </si>
  <si>
    <t>7,698*9 'Přepočtené koeficientem množství</t>
  </si>
  <si>
    <t>1210062949</t>
  </si>
  <si>
    <t>0,213+0,834+0,144+0,458+1,68</t>
  </si>
  <si>
    <t>-845318813</t>
  </si>
  <si>
    <t>0,034+1,558+0,5+0,51+0,192+1,113</t>
  </si>
  <si>
    <t>997013812</t>
  </si>
  <si>
    <t>Poplatek za uložení stavebního odpadu na skládce (skládkovné) z materiálů na bázi sádry</t>
  </si>
  <si>
    <t>1028338585</t>
  </si>
  <si>
    <t>0,053</t>
  </si>
  <si>
    <t>2043442484</t>
  </si>
  <si>
    <t>0,223</t>
  </si>
  <si>
    <t>-1246785138</t>
  </si>
  <si>
    <t>0,185</t>
  </si>
  <si>
    <t>-300463289</t>
  </si>
  <si>
    <t>7,698-(3,329+3,907+0,053+0,223+0,185)</t>
  </si>
  <si>
    <t>998011001</t>
  </si>
  <si>
    <t>Přesun hmot pro budovy občanské výstavby, bydlení, výrobu a služby s nosnou svislou konstrukcí zděnou z cihel, tvárnic nebo kamene vodorovná dopravní vzdálenost do 100 m pro budovy výšky do 6 m</t>
  </si>
  <si>
    <t>-1364762593</t>
  </si>
  <si>
    <t>-713028367</t>
  </si>
  <si>
    <t>-419814823</t>
  </si>
  <si>
    <t>-461750140</t>
  </si>
  <si>
    <t>"Střecha"     3,2*2,4*2*2+(1,1+0,65)*2*0,6*2*2</t>
  </si>
  <si>
    <t>628522540</t>
  </si>
  <si>
    <t>pásy s modifikovaným asfaltem tl. 4,0 mm vložka polyesterové rouno minerální jemnozrnný posyp</t>
  </si>
  <si>
    <t>594483624</t>
  </si>
  <si>
    <t>19,56*1,15 'Přepočtené koeficientem množství</t>
  </si>
  <si>
    <t>628522640</t>
  </si>
  <si>
    <t>pásy s modifikovaným asfaltem vložka skelná tkanina minerální posyp</t>
  </si>
  <si>
    <t>1417629204</t>
  </si>
  <si>
    <t>-1175052540</t>
  </si>
  <si>
    <t>713140813</t>
  </si>
  <si>
    <t>Odstranění tepelné izolace běžných stavebních konstrukcí z rohoží, pásů, dílců, desek, bloků střech plochých nadstřešních izolací volně položených přes 100 mm z vláknitých materiálů, tloušťka izolace</t>
  </si>
  <si>
    <t>-592740757</t>
  </si>
  <si>
    <t>713140825</t>
  </si>
  <si>
    <t>Odstranění tepelné izolace běžných stavebních konstrukcí z rohoží, pásů, dílců, desek, bloků střech plochých nadstřešních izolací volně položených do 200 mm z pórobetonových desek, tloušťka izolace</t>
  </si>
  <si>
    <t>-1349456177</t>
  </si>
  <si>
    <t>634707660</t>
  </si>
  <si>
    <t>"pórobeton. desky tl. 80mm"     ((2,59*1,79)-(0,65*1,1))*2</t>
  </si>
  <si>
    <t>"XPS 3x tl. 120mm"     ((2,59*1,79)-(0,65*1,1))*3*2</t>
  </si>
  <si>
    <t>595310190</t>
  </si>
  <si>
    <t>příčkovky pórobetonové přesné včetně malty 7,5 x 24,9 x 59,9 cm hladké</t>
  </si>
  <si>
    <t>1201408010</t>
  </si>
  <si>
    <t>Poznámka k položce:
Spotřeba: 6,7 kus/m² zdiva</t>
  </si>
  <si>
    <t>7,842*1,02 'Přepočtené koeficientem množství</t>
  </si>
  <si>
    <t>283763830</t>
  </si>
  <si>
    <t>deska z polystyrénu XPS, hrana polodrážková a hladký povrch s vyšší odolností 1250 x 600 x 120 mm</t>
  </si>
  <si>
    <t>582893095</t>
  </si>
  <si>
    <t>Poznámka k položce:
lambda=0,036 [W / m K]</t>
  </si>
  <si>
    <t>23,527*1,02 'Přepočtené koeficientem množství</t>
  </si>
  <si>
    <t>713191114</t>
  </si>
  <si>
    <t>Montáž tepelné izolace stavebních konstrukcí - doplňky a konstrukční součásti podlah, stropů vrchem nebo střech překrytím pásem asfaltovým položeném volně</t>
  </si>
  <si>
    <t>-830012973</t>
  </si>
  <si>
    <t>"lepenka A330"     ((2,59*1,79)-(0,65*1,1))*2</t>
  </si>
  <si>
    <t>628111200</t>
  </si>
  <si>
    <t>pás asfaltovaný A330 H</t>
  </si>
  <si>
    <t>579377359</t>
  </si>
  <si>
    <t>7,842*1,15 'Přepočtené koeficientem množství</t>
  </si>
  <si>
    <t>1255977573</t>
  </si>
  <si>
    <t>"izolace potrubí v prostupu střechou"</t>
  </si>
  <si>
    <t>3,14*0,3*0,6*8</t>
  </si>
  <si>
    <t>631516720</t>
  </si>
  <si>
    <t>rohož izolační lamelová s jednostrannou Al fólií 55 kg/m3 tl.60 mm</t>
  </si>
  <si>
    <t>-968141069</t>
  </si>
  <si>
    <t>4,522*1,02 'Přepočtené koeficientem množství</t>
  </si>
  <si>
    <t>1508583346</t>
  </si>
  <si>
    <t>763</t>
  </si>
  <si>
    <t>Konstrukce suché výstavby</t>
  </si>
  <si>
    <t>763131411</t>
  </si>
  <si>
    <t>Podhled ze sádrokartonových desek dvouvrstvá zavěšená spodní konstrukce z ocelových profilů CD, UD jednoduše opláštěná deskou standardní A, tl. 12,5 mm, bez TI</t>
  </si>
  <si>
    <t>-1628471535</t>
  </si>
  <si>
    <t>"Obklad VZT potrubí"</t>
  </si>
  <si>
    <t>"1.NP"      (3,355*3,45+1,57*3,45)*2</t>
  </si>
  <si>
    <t>"2.NP"      (3,355*3,45+1,57*3,45)*2</t>
  </si>
  <si>
    <t>763131713</t>
  </si>
  <si>
    <t>Podhled ze sádrokartonových desek ostatní práce a konstrukce na podhledech ze sádrokartonových desek napojení na obvodové konstrukce profilem</t>
  </si>
  <si>
    <t>-1813831078</t>
  </si>
  <si>
    <t>"1.NP"      (3,355*2+3,45+1,57*2+3,45)*2</t>
  </si>
  <si>
    <t>"2.NP"      (3,355*2+3,45+1,57*2+3,45)*2</t>
  </si>
  <si>
    <t>763131714</t>
  </si>
  <si>
    <t>Podhled ze sádrokartonových desek ostatní práce a konstrukce na podhledech ze sádrokartonových desek základní penetrační nátěr</t>
  </si>
  <si>
    <t>-856625767</t>
  </si>
  <si>
    <t>67,966+13,8*0,5+95,424</t>
  </si>
  <si>
    <t>763131721</t>
  </si>
  <si>
    <t>Podhled ze sádrokartonových desek ostatní práce a konstrukce na podhledech ze sádrokartonových desek skokové změny výšky podhledu do 0,5 m</t>
  </si>
  <si>
    <t>1865598964</t>
  </si>
  <si>
    <t>"1.NP"      3,45*2</t>
  </si>
  <si>
    <t>"2.NP"      3,45*2</t>
  </si>
  <si>
    <t>763131911</t>
  </si>
  <si>
    <t>Zhotovení otvorů v podhledech a podkrovích ze sádrokartonových desek pro prostupy (voda, elektro, topení, VZT), osvětlení, sprinklery, revizní klapky včetně vyztužení profily, velikost do 0,10 m2</t>
  </si>
  <si>
    <t>651207202</t>
  </si>
  <si>
    <t>"pro VZT"</t>
  </si>
  <si>
    <t>"1.NP"     12</t>
  </si>
  <si>
    <t>"2.NP"     12</t>
  </si>
  <si>
    <t>763164551</t>
  </si>
  <si>
    <t>Obklad ze sádrokartonových desek konstrukcí kovových včetně ochranných úhelníků ve tvaru L rozvinuté šíře přes 0,8 m, opláštěný deskou standardní A, tl. 12,5 mm</t>
  </si>
  <si>
    <t>19616566</t>
  </si>
  <si>
    <t>"1.NP"      (5,205+0,725+7,25)*(0,5+0,405)*4</t>
  </si>
  <si>
    <t>"2.NP"      (5,205+0,725+7,25)*(0,5+0,405)*4</t>
  </si>
  <si>
    <t>763172315</t>
  </si>
  <si>
    <t>Instalační technika pro konstrukce ze sádrokartonových desek montáž revizních dvířek velikost 600 x 600 mm</t>
  </si>
  <si>
    <t>1065881374</t>
  </si>
  <si>
    <t>"1.NP"      2</t>
  </si>
  <si>
    <t>"2.NP"      2</t>
  </si>
  <si>
    <t>590307140</t>
  </si>
  <si>
    <t>dvířka revizní s automatickým zámkem 600 x 600 mm</t>
  </si>
  <si>
    <t>1982760554</t>
  </si>
  <si>
    <t>998763301</t>
  </si>
  <si>
    <t>Přesun hmot pro konstrukce montované z desek sádrokartonových, sádrovláknitých, cementovláknitých nebo cementových stanovený z hmotnosti přesunovaného materiálu vodorovná dopravní vzdálenost do 50 m v objektech výšky do 6 m</t>
  </si>
  <si>
    <t>-1590921147</t>
  </si>
  <si>
    <t>764214611</t>
  </si>
  <si>
    <t>Oplechování horních ploch zdí a nadezdívek (atik) z pozinkovaného plechu s povrchovou úpravou mechanicky kotvené přes rš 800 mm</t>
  </si>
  <si>
    <t>1309922566</t>
  </si>
  <si>
    <t>"Střecha"     1,3*0,85*4</t>
  </si>
  <si>
    <t>-538846600</t>
  </si>
  <si>
    <t>784181101</t>
  </si>
  <si>
    <t>Penetrace podkladu jednonásobná základní akrylátová v místnostech výšky do 3,80 m</t>
  </si>
  <si>
    <t>-1135405558</t>
  </si>
  <si>
    <t>(3,355+1,57+0,4)*3,45*2</t>
  </si>
  <si>
    <t>"opravy - odhad"    20,0</t>
  </si>
  <si>
    <t>(0,91+0,495)*3,15*2</t>
  </si>
  <si>
    <t>784221101</t>
  </si>
  <si>
    <t>Malby z malířských směsí otěruvzdorných za sucha dvojnásobné, bílé za sucha otěruvzdorné dobře v místnostech výšky do 3,80 m</t>
  </si>
  <si>
    <t>-1464861249</t>
  </si>
  <si>
    <t>"Zdi"      122,338</t>
  </si>
  <si>
    <t>"SDK"      170,29</t>
  </si>
  <si>
    <t>784221153</t>
  </si>
  <si>
    <t>Malby z malířských směsí otěruvzdorných za sucha Příplatek k cenám dvojnásobných maleb na tónovacích automatech, v odstínu středně sytém</t>
  </si>
  <si>
    <t>526480814</t>
  </si>
  <si>
    <t>"50% z celkové plochy malby"</t>
  </si>
  <si>
    <t>292,628*0,5</t>
  </si>
  <si>
    <t>D.1-02.1.1c - Architektonicko stavební řešení - zateplení střechy - Doplněk 2</t>
  </si>
  <si>
    <t>417321414</t>
  </si>
  <si>
    <t>Ztužující pásy a věnce z betonu železového (bez výztuže) tř. C 20/25</t>
  </si>
  <si>
    <t>-204955467</t>
  </si>
  <si>
    <t>(38,8*2+13,5*2+6,3*2)*0,02</t>
  </si>
  <si>
    <t>417351512</t>
  </si>
  <si>
    <t>Ztracené bednění věnců z betonových U-profilů osazených do maltového lože, délka dílce 490 mm, ve zdech tloušťky 200 mm</t>
  </si>
  <si>
    <t>1256160757</t>
  </si>
  <si>
    <t>(38,8*2+13,5*2+6,3*2)</t>
  </si>
  <si>
    <t>417361821</t>
  </si>
  <si>
    <t>Výztuž ztužujících pásů a věnců z betonářské oceli 10 505 (R) nebo BSt 500</t>
  </si>
  <si>
    <t>-1563036029</t>
  </si>
  <si>
    <t>"pr.R8"     (38,8*2+13,5*2+6,3*2)*0,39/1000*1,05</t>
  </si>
  <si>
    <t>632450121</t>
  </si>
  <si>
    <t>Potěr cementový vyrovnávací ze suchých směsí v pásu o průměrné (střední) tl. od 10 do 20 mm</t>
  </si>
  <si>
    <t>-2109635422</t>
  </si>
  <si>
    <t>(38,8*2+13,5*2+6,3*2)*0,25</t>
  </si>
  <si>
    <t>-394746378</t>
  </si>
  <si>
    <t>487,3</t>
  </si>
  <si>
    <t>-17358081</t>
  </si>
  <si>
    <t>1134310517</t>
  </si>
  <si>
    <t>-796267130</t>
  </si>
  <si>
    <t>1556041917</t>
  </si>
  <si>
    <t>6,687*9 'Přepočtené koeficientem množství</t>
  </si>
  <si>
    <t>-1663610444</t>
  </si>
  <si>
    <t>318707371</t>
  </si>
  <si>
    <t>1337456441</t>
  </si>
  <si>
    <t>1475108715</t>
  </si>
  <si>
    <t>6,687-(0,659+0,877+4,873)</t>
  </si>
  <si>
    <t>746649015</t>
  </si>
  <si>
    <t>-1202708417</t>
  </si>
  <si>
    <t>521632581</t>
  </si>
  <si>
    <t>109,8*0,4</t>
  </si>
  <si>
    <t>1341344018</t>
  </si>
  <si>
    <t>531,22*1,15 'Přepočtené koeficientem množství</t>
  </si>
  <si>
    <t>219604786</t>
  </si>
  <si>
    <t>13,5*29</t>
  </si>
  <si>
    <t>73970308</t>
  </si>
  <si>
    <t>109,8*0,1</t>
  </si>
  <si>
    <t>662049550</t>
  </si>
  <si>
    <t>533,416</t>
  </si>
  <si>
    <t>-73,08</t>
  </si>
  <si>
    <t>-67,2</t>
  </si>
  <si>
    <t>-1046325379</t>
  </si>
  <si>
    <t>116,9*1,2</t>
  </si>
  <si>
    <t>595730013</t>
  </si>
  <si>
    <t>(4,0+3,0)*1,2*8</t>
  </si>
  <si>
    <t>2103544615</t>
  </si>
  <si>
    <t>533,416*1,15 'Přepočtené koeficientem množství</t>
  </si>
  <si>
    <t>1725646023</t>
  </si>
  <si>
    <t>109,8*(0,26+0,16)</t>
  </si>
  <si>
    <t>939875010</t>
  </si>
  <si>
    <t>-1710378412</t>
  </si>
  <si>
    <t>-287033479</t>
  </si>
  <si>
    <t>-611598700</t>
  </si>
  <si>
    <t>-840025197</t>
  </si>
  <si>
    <t>"EPS 100S tl. 160mm"      487,3</t>
  </si>
  <si>
    <t>"EPS 100S tl. 140mm"      487,3</t>
  </si>
  <si>
    <t>"EPS 100S tl. 50mm"       109,8*0,5</t>
  </si>
  <si>
    <t>"XPS tl. 60mm"                 109,8*0,2</t>
  </si>
  <si>
    <t>283723160</t>
  </si>
  <si>
    <t>deska z pěnového polystyrenu pro trvalé zatížení v tlaku (max. 2000 kg/m2) 1000 x 500 x 140 mm</t>
  </si>
  <si>
    <t>722965254</t>
  </si>
  <si>
    <t>487,3*1,02 'Přepočtené koeficientem množství</t>
  </si>
  <si>
    <t>283723190</t>
  </si>
  <si>
    <t>deska z pěnového polystyrenu pro trvalé zatížení v tlaku (max. 2000 kg/m2) 1000 x 500 x 160 mm</t>
  </si>
  <si>
    <t>1048667184</t>
  </si>
  <si>
    <t>1064320331</t>
  </si>
  <si>
    <t>54,9*1,02 'Přepočtené koeficientem množství</t>
  </si>
  <si>
    <t>577224825</t>
  </si>
  <si>
    <t>21,96*1,02 'Přepočtené koeficientem množství</t>
  </si>
  <si>
    <t>235732996</t>
  </si>
  <si>
    <t>(2*PI*0,1*0,2 )*4</t>
  </si>
  <si>
    <t>-94527839</t>
  </si>
  <si>
    <t>0,503*1,1 'Přepočtené koeficientem množství</t>
  </si>
  <si>
    <t>420780074</t>
  </si>
  <si>
    <t>2066240522</t>
  </si>
  <si>
    <t>-1742238817</t>
  </si>
  <si>
    <t>-655572450</t>
  </si>
  <si>
    <t>406903376</t>
  </si>
  <si>
    <t>998721202</t>
  </si>
  <si>
    <t>Přesun hmot pro vnitřní kanalizace stanovený procentní sazbou (%) z ceny vodorovná dopravní vzdálenost do 50 m v objektech výšky přes 6 do 12 m</t>
  </si>
  <si>
    <t>-493766655</t>
  </si>
  <si>
    <t>28352697</t>
  </si>
  <si>
    <t>20,7+6,9+11,0+10,9+14,0+6,4+5,1+6,4+14,2+6,4+4,1+3,1+1,9+1,3+1,9+1,3+2,3+0,9+2,9+1,6+0,9*3+2,9+0,8*3+1,5</t>
  </si>
  <si>
    <t>-645874617</t>
  </si>
  <si>
    <t>109,8</t>
  </si>
  <si>
    <t>-362764932</t>
  </si>
  <si>
    <t>109,8*0,45</t>
  </si>
  <si>
    <t>-1418763085</t>
  </si>
  <si>
    <t>49,41*1,08 'Přepočtené koeficientem množství</t>
  </si>
  <si>
    <t>-879076075</t>
  </si>
  <si>
    <t>998762102</t>
  </si>
  <si>
    <t>Přesun hmot pro konstrukce tesařské stanovený z hmotnosti přesunovaného materiálu vodorovná dopravní vzdálenost do 50 m v objektech výšky přes 6 do 12 m</t>
  </si>
  <si>
    <t>708840467</t>
  </si>
  <si>
    <t>764 R 341403</t>
  </si>
  <si>
    <t>-200923391</t>
  </si>
  <si>
    <t xml:space="preserve">"stěna u jeslí"                        </t>
  </si>
  <si>
    <t>"2/K"     6,6</t>
  </si>
  <si>
    <t>764 R 345404</t>
  </si>
  <si>
    <t>Lemování trub, konzol, držáků a ostatních kusových prvků z titanzinkového předzvětralého plechu střech, průměr přes 150 do 200 mm</t>
  </si>
  <si>
    <t>462194768</t>
  </si>
  <si>
    <t>"3/K"     14</t>
  </si>
  <si>
    <t>525728913</t>
  </si>
  <si>
    <t>-755449627</t>
  </si>
  <si>
    <t>"1/K"     109,8</t>
  </si>
  <si>
    <t>-537814316</t>
  </si>
  <si>
    <t>D.1-02.1.4.1 - Zařízení vzduchotechniky - školka - Doplněk 1</t>
  </si>
  <si>
    <t xml:space="preserve">    751_01 - VZT - Montážní a demontážní práce, doprava</t>
  </si>
  <si>
    <t xml:space="preserve">    751_02 - VZT - Kontrolní činnost (revize a zkoušky)</t>
  </si>
  <si>
    <t xml:space="preserve">    751_03 - VZT - Stavební přípomoce</t>
  </si>
  <si>
    <t xml:space="preserve">    751_04 - VZT - VZT zařízení, poz. 1.1</t>
  </si>
  <si>
    <t xml:space="preserve">    751_05 - VZT - VZT zařízení, poz. 2.1</t>
  </si>
  <si>
    <t xml:space="preserve">    751_06 - VZT - VZT zařízení, poz. 3.1</t>
  </si>
  <si>
    <t xml:space="preserve">    751_07 - VZT - VZT zařízení, poz. 4.1</t>
  </si>
  <si>
    <t xml:space="preserve">    751_08 - VZT - Ostatní materiál</t>
  </si>
  <si>
    <t>751_01</t>
  </si>
  <si>
    <t>VZT - Montážní a demontážní práce, doprava</t>
  </si>
  <si>
    <t>751_01_001</t>
  </si>
  <si>
    <t>Doprava zařízení vzduchotechniky na místo stavby</t>
  </si>
  <si>
    <t>hod</t>
  </si>
  <si>
    <t>1100475932</t>
  </si>
  <si>
    <t>751_01_002</t>
  </si>
  <si>
    <t>Montáž zařízení vzduchotechniky</t>
  </si>
  <si>
    <t>-698356026</t>
  </si>
  <si>
    <t>751_02</t>
  </si>
  <si>
    <t>VZT - Kontrolní činnost (revize a zkoušky)</t>
  </si>
  <si>
    <t>751_02_001</t>
  </si>
  <si>
    <t>Zkoušky, uvedení do provozu, vyregulování</t>
  </si>
  <si>
    <t>1113187878</t>
  </si>
  <si>
    <t>751_02_002</t>
  </si>
  <si>
    <t>Zajištění chodu VZT zařízení ve zkušebním provozu</t>
  </si>
  <si>
    <t>-1520122103</t>
  </si>
  <si>
    <t>751_02_003</t>
  </si>
  <si>
    <t>Zaškolení obsluhy</t>
  </si>
  <si>
    <t>138072518</t>
  </si>
  <si>
    <t>751_02_004</t>
  </si>
  <si>
    <t>Návrh provozního řádu</t>
  </si>
  <si>
    <t>2101875031</t>
  </si>
  <si>
    <t>751_02_005</t>
  </si>
  <si>
    <t>Dokumentace skutečného provedení</t>
  </si>
  <si>
    <t>490166768</t>
  </si>
  <si>
    <t>751_03</t>
  </si>
  <si>
    <t>VZT - Stavební přípomoce</t>
  </si>
  <si>
    <t>751_03_001</t>
  </si>
  <si>
    <t>Stavební přípomoce - spolupráce se stavbou na vyznačení míst, kde budou provedeny stavební otvory pro vedení vzduchotechnických potrubních rozvodů</t>
  </si>
  <si>
    <t>-12475619</t>
  </si>
  <si>
    <t>751_04</t>
  </si>
  <si>
    <t>VZT - VZT zařízení, poz. 1.1</t>
  </si>
  <si>
    <t>751_04_1001</t>
  </si>
  <si>
    <t>1.1 -  Vzduchotechnická jednotka, Vpř = 490 m3/h, ppř = 200 Pa, Vod = 490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</si>
  <si>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-681188252</t>
  </si>
  <si>
    <t>751_04_1002</t>
  </si>
  <si>
    <t>MaR pro vzduchotechnickou jednotku - poz. 1.1_x000D_
- včetně rozvaděče namontovaného na VZT jednotce, prokabelování (mezi VZT jednotkou, rozvaděčem), teplotních čidel, montáže zařízení MaR, dálkové ovládání, servopohony klapek, diferenční snímač tlaku oživení a uvedení do provozu</t>
  </si>
  <si>
    <t>1562713389</t>
  </si>
  <si>
    <t>751_04_1003</t>
  </si>
  <si>
    <t>Prostorové čidlo CO2 - včetně prokabelování s rozvaděčem VZT jednotky - poz. 1.1</t>
  </si>
  <si>
    <t>1326023149</t>
  </si>
  <si>
    <t>751_04_1004</t>
  </si>
  <si>
    <t>Tryskový difuzor pro viditelnou stropní montáž s vestavěnou přetlakovou komorou, přívod vzduchu, průtok - V = 82 m3/h, libovolně nastavitelný úhel trysek, připojovací rozměr pr.100, povrchová barva bílá</t>
  </si>
  <si>
    <t>2065646232</t>
  </si>
  <si>
    <t>751_04_1005</t>
  </si>
  <si>
    <t>Vyústka na konec VZT potrubí jednořadá 825x325 s regulací R1, odvod vzduchu průtok - V = 490 m3/h, povrchová barva bílá</t>
  </si>
  <si>
    <t>-189020986</t>
  </si>
  <si>
    <t>751_04_1006</t>
  </si>
  <si>
    <t>Tlumič hluku pr. 315-900, včetně sdružujícího plechového pláště - pro celkový útlum hluku pod 40 dB (do vnitřního prostředí - přívod a odvod vzduchu)</t>
  </si>
  <si>
    <t>-680015570</t>
  </si>
  <si>
    <t>751_04_1007</t>
  </si>
  <si>
    <t>Tlumič hluku pr. 315-900, včetně sdružujícího plechového pláště - pro celkový útlum hluku pod 50 dB (do venkovního prostředí - přívod a odvod vzduchu)</t>
  </si>
  <si>
    <t>2082846166</t>
  </si>
  <si>
    <t>751_04_1008</t>
  </si>
  <si>
    <t>Nasávací kus pr.  315 s ochrannou mřížkou proti vniknutí mechanických nečistot</t>
  </si>
  <si>
    <t>-1620122675</t>
  </si>
  <si>
    <t>751_04_1009</t>
  </si>
  <si>
    <t>Výfukový kus pr. 315 s ochrannou mřížkou proti vniknutí mechanických nečistot</t>
  </si>
  <si>
    <t>-109682836</t>
  </si>
  <si>
    <t>751_04_1010</t>
  </si>
  <si>
    <t>Spiro potrubí pr. 315, L = 1000 mm</t>
  </si>
  <si>
    <t>1686931666</t>
  </si>
  <si>
    <t>751_04_1011</t>
  </si>
  <si>
    <t>Spiro potrubí pr. 280, L = 1000 mm</t>
  </si>
  <si>
    <t>859317849</t>
  </si>
  <si>
    <t>751_04_1012</t>
  </si>
  <si>
    <t>Spiro potrubí pr. 200, L = 1000 mm</t>
  </si>
  <si>
    <t>-1318326119</t>
  </si>
  <si>
    <t>751_04_1013</t>
  </si>
  <si>
    <t>Oblouk 90°, pr. 315mm</t>
  </si>
  <si>
    <t>-477784205</t>
  </si>
  <si>
    <t>751_04_1014</t>
  </si>
  <si>
    <t>Oblouk 90°, pr. 280mm</t>
  </si>
  <si>
    <t>2070737144</t>
  </si>
  <si>
    <t>751_04_1015</t>
  </si>
  <si>
    <t>Oblouk 90°, pr. 200mm</t>
  </si>
  <si>
    <t>-518123287</t>
  </si>
  <si>
    <t>751_04_1016</t>
  </si>
  <si>
    <t>Oblouk 45°, pr. 315mm</t>
  </si>
  <si>
    <t>1620190215</t>
  </si>
  <si>
    <t>751_04_1017</t>
  </si>
  <si>
    <t>Oblouk 45°, pr. 280mm</t>
  </si>
  <si>
    <t>-961089610</t>
  </si>
  <si>
    <t>751_04_1019</t>
  </si>
  <si>
    <t>Odbočka jednoduchá 90° pr. 315-pr. 315</t>
  </si>
  <si>
    <t>156661282</t>
  </si>
  <si>
    <t>751_04_1021</t>
  </si>
  <si>
    <t>Odbočka jednoduchá 90° pr. 200-pr. 100</t>
  </si>
  <si>
    <t>-1673255489</t>
  </si>
  <si>
    <t>751_04_1022</t>
  </si>
  <si>
    <t>Přechod osový pr. 315 - pr. 280</t>
  </si>
  <si>
    <t>2059899882</t>
  </si>
  <si>
    <t>751_04_1023</t>
  </si>
  <si>
    <t>Přechod osový pr. 315 - pr. 200</t>
  </si>
  <si>
    <t>-830204616</t>
  </si>
  <si>
    <t>751_04_1024</t>
  </si>
  <si>
    <t>Přechod osový pr. 315 - 800x400 - 500</t>
  </si>
  <si>
    <t>-2110463334</t>
  </si>
  <si>
    <t>751_04_1026</t>
  </si>
  <si>
    <t>Zaslepovací kus pr. 200</t>
  </si>
  <si>
    <t>-536117887</t>
  </si>
  <si>
    <t>751_04_1050</t>
  </si>
  <si>
    <t>Izolace na potrubí sání a na tlumiče hluku ve vnitřním prostředí, minerální vlna tl. 40 mm + Al polep, objemová hmotnost min. 75 kg/m3</t>
  </si>
  <si>
    <t>-463750238</t>
  </si>
  <si>
    <t>751_05</t>
  </si>
  <si>
    <t>VZT - VZT zařízení, poz. 2.1</t>
  </si>
  <si>
    <t>751_05_1001</t>
  </si>
  <si>
    <t>2.1 -  Vzduchotechnická jednotka, Vpř = 490 m3/h, ppř = 200 Pa, Vod = 490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</si>
  <si>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-164551853</t>
  </si>
  <si>
    <t>751_05_1002</t>
  </si>
  <si>
    <t>MaR pro vzduchotechnickou jednotku - poz. 2.1_x000D_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</si>
  <si>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271497976</t>
  </si>
  <si>
    <t>751_05_1003</t>
  </si>
  <si>
    <t>Prostorové čidlo CO2 - včetně prokabelování s rozvaděčem VZT jednotky - poz. 2.1</t>
  </si>
  <si>
    <t>-268437623</t>
  </si>
  <si>
    <t>751_05_1004</t>
  </si>
  <si>
    <t>Tryskový difuzor pro viditelnou stropní montáž s vestavěnou přetlakovou komorou, přívod vzduchu, průtok - V = 82 m3/h, libovolně nastavitelný úhel trysek, připojovací rozměr pr. 100, povrchová barva bílá</t>
  </si>
  <si>
    <t>-1035223924</t>
  </si>
  <si>
    <t>751_05_1005</t>
  </si>
  <si>
    <t>1723962465</t>
  </si>
  <si>
    <t>751_05_1006</t>
  </si>
  <si>
    <t>-1094226294</t>
  </si>
  <si>
    <t>751_05_1007</t>
  </si>
  <si>
    <t>743745942</t>
  </si>
  <si>
    <t>751_05_1008</t>
  </si>
  <si>
    <t>Nasávací kus pr. 315 s ochrannou mřížkou proti vniknutí mechanických nečistot</t>
  </si>
  <si>
    <t>818731406</t>
  </si>
  <si>
    <t>751_05_1009</t>
  </si>
  <si>
    <t>1631205615</t>
  </si>
  <si>
    <t>751_05_1010</t>
  </si>
  <si>
    <t>-1147222087</t>
  </si>
  <si>
    <t>751_05_1011</t>
  </si>
  <si>
    <t>1275903981</t>
  </si>
  <si>
    <t>751_05_1012</t>
  </si>
  <si>
    <t>-1499414737</t>
  </si>
  <si>
    <t>751_05_1013</t>
  </si>
  <si>
    <t>405985519</t>
  </si>
  <si>
    <t>751_05_1014</t>
  </si>
  <si>
    <t>-1467435873</t>
  </si>
  <si>
    <t>751_05_1015</t>
  </si>
  <si>
    <t>-2012177823</t>
  </si>
  <si>
    <t>751_05_1016</t>
  </si>
  <si>
    <t>-1182571457</t>
  </si>
  <si>
    <t>751_05_1017</t>
  </si>
  <si>
    <t>-1773897021</t>
  </si>
  <si>
    <t>751_05_1019</t>
  </si>
  <si>
    <t>1579346370</t>
  </si>
  <si>
    <t>751_05_1021</t>
  </si>
  <si>
    <t>307419918</t>
  </si>
  <si>
    <t>751_05_1022</t>
  </si>
  <si>
    <t>-924419139</t>
  </si>
  <si>
    <t>751_05_1023</t>
  </si>
  <si>
    <t>-1336447785</t>
  </si>
  <si>
    <t>751_05_1024</t>
  </si>
  <si>
    <t>-1614508066</t>
  </si>
  <si>
    <t>751_05_1026</t>
  </si>
  <si>
    <t>1867080285</t>
  </si>
  <si>
    <t>751_05_1050</t>
  </si>
  <si>
    <t>-1065858605</t>
  </si>
  <si>
    <t>751_06</t>
  </si>
  <si>
    <t>VZT - VZT zařízení, poz. 3.1</t>
  </si>
  <si>
    <t>751_06_1001</t>
  </si>
  <si>
    <t>3.1 -  Vzduchotechnická jednotka, Vpř = 490 m3/h, ppř = 200 Pa, Vod = 490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</si>
  <si>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1101846999</t>
  </si>
  <si>
    <t>751_06_1002</t>
  </si>
  <si>
    <t>MaR pro vzduchotechnickou jednotku - poz. 3.1_x000D_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</si>
  <si>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-2114445750</t>
  </si>
  <si>
    <t>751_06_1003</t>
  </si>
  <si>
    <t>Prostorové čidlo CO2 - včetně prokabelování s rozvaděčem VZT jednotky - poz. 3.1</t>
  </si>
  <si>
    <t>517201854</t>
  </si>
  <si>
    <t>751_06_1004</t>
  </si>
  <si>
    <t>1092302242</t>
  </si>
  <si>
    <t>751_06_1005</t>
  </si>
  <si>
    <t>-1905981400</t>
  </si>
  <si>
    <t>751_06_1006</t>
  </si>
  <si>
    <t>1699279793</t>
  </si>
  <si>
    <t>751_06_1007</t>
  </si>
  <si>
    <t>-1861203530</t>
  </si>
  <si>
    <t>751_06_1008</t>
  </si>
  <si>
    <t>-576536388</t>
  </si>
  <si>
    <t>751_06_1009</t>
  </si>
  <si>
    <t>-1981863601</t>
  </si>
  <si>
    <t>751_06_1010</t>
  </si>
  <si>
    <t>836863674</t>
  </si>
  <si>
    <t>751_06_1011</t>
  </si>
  <si>
    <t>-720570464</t>
  </si>
  <si>
    <t>751_06_1012</t>
  </si>
  <si>
    <t>-758646183</t>
  </si>
  <si>
    <t>751_06_1014</t>
  </si>
  <si>
    <t>-202385889</t>
  </si>
  <si>
    <t>751_06_1015</t>
  </si>
  <si>
    <t>-1817704785</t>
  </si>
  <si>
    <t>751_06_1016</t>
  </si>
  <si>
    <t>1307600112</t>
  </si>
  <si>
    <t>751_06_1017</t>
  </si>
  <si>
    <t>1019067101</t>
  </si>
  <si>
    <t>751_06_1019</t>
  </si>
  <si>
    <t>-1435870993</t>
  </si>
  <si>
    <t>751_06_1021</t>
  </si>
  <si>
    <t>-685467723</t>
  </si>
  <si>
    <t>751_06_1022</t>
  </si>
  <si>
    <t>-866455592</t>
  </si>
  <si>
    <t>751_06_1023</t>
  </si>
  <si>
    <t>630252083</t>
  </si>
  <si>
    <t>751_06_1024</t>
  </si>
  <si>
    <t>-612100100</t>
  </si>
  <si>
    <t>751_06_1026</t>
  </si>
  <si>
    <t>1797855745</t>
  </si>
  <si>
    <t>751_06_1050</t>
  </si>
  <si>
    <t>1986471991</t>
  </si>
  <si>
    <t>751_07</t>
  </si>
  <si>
    <t>VZT - VZT zařízení, poz. 4.1</t>
  </si>
  <si>
    <t>751_07_1001</t>
  </si>
  <si>
    <t>4.1 -  Vzduchotechnická jednotka, Vpř = 380 m3/h, ppř = 200 Pa, Vod = 380 m3/h, pod = 200 Pa, provedení - podstropní, levé, elektrický příkon 0,3 kW (230 V, 2,2 A), elektrický topný výkon - 4,5 kW (instalovaný), 3,35 kW (skutečný), třída filtrace - M5, váha 57 kg, účinnost ZZT - 75 %, 2x uzavírací klapka se servopohonem 230 V napojené na rozvaděč VZT jednotky</t>
  </si>
  <si>
    <t>-1876988441</t>
  </si>
  <si>
    <t>751_07_1002</t>
  </si>
  <si>
    <t>MaR pro vzduchotechnickou jednotku - poz. 4.1_x000D_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</si>
  <si>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-265737129</t>
  </si>
  <si>
    <t>751_07_1003</t>
  </si>
  <si>
    <t>Prostorové čidlo CO2 - včetně prokabelování s rozvaděčem VZT jednotky - poz. 4.1</t>
  </si>
  <si>
    <t>2098255249</t>
  </si>
  <si>
    <t>751_07_1004</t>
  </si>
  <si>
    <t>-147817470</t>
  </si>
  <si>
    <t>751_07_1005</t>
  </si>
  <si>
    <t>Vyústka na konec VZT potrubí jednořadá 825x425 s regulací R1, odvod vzduchu průtok - V = 490 m3/h - povrchová barva bílá</t>
  </si>
  <si>
    <t>-1229305332</t>
  </si>
  <si>
    <t>751_07_1006</t>
  </si>
  <si>
    <t>1039531327</t>
  </si>
  <si>
    <t>751_07_1007</t>
  </si>
  <si>
    <t>-1249592544</t>
  </si>
  <si>
    <t>751_07_1008</t>
  </si>
  <si>
    <t>-672736974</t>
  </si>
  <si>
    <t>751_07_1009</t>
  </si>
  <si>
    <t>390516998</t>
  </si>
  <si>
    <t>751_07_1010</t>
  </si>
  <si>
    <t>1560105216</t>
  </si>
  <si>
    <t>751_07_1011</t>
  </si>
  <si>
    <t>-1430978143</t>
  </si>
  <si>
    <t>751_07_1012</t>
  </si>
  <si>
    <t>-1266576757</t>
  </si>
  <si>
    <t>751_07_1014</t>
  </si>
  <si>
    <t>-903566100</t>
  </si>
  <si>
    <t>751_07_1015</t>
  </si>
  <si>
    <t>1005987628</t>
  </si>
  <si>
    <t>751_07_1016</t>
  </si>
  <si>
    <t>-542434987</t>
  </si>
  <si>
    <t>751_07_1017</t>
  </si>
  <si>
    <t>-1391256248</t>
  </si>
  <si>
    <t>751_07_1019</t>
  </si>
  <si>
    <t>158263252</t>
  </si>
  <si>
    <t>751_07_1021</t>
  </si>
  <si>
    <t>-1107401348</t>
  </si>
  <si>
    <t>751_07_1022</t>
  </si>
  <si>
    <t>-787988738</t>
  </si>
  <si>
    <t>751_07_1023</t>
  </si>
  <si>
    <t>425354859</t>
  </si>
  <si>
    <t>751_07_1024</t>
  </si>
  <si>
    <t>199488531</t>
  </si>
  <si>
    <t>751_07_1026</t>
  </si>
  <si>
    <t>389965226</t>
  </si>
  <si>
    <t>751_07_1050</t>
  </si>
  <si>
    <t>-611639918</t>
  </si>
  <si>
    <t>751_08</t>
  </si>
  <si>
    <t>VZT - Ostatní materiál</t>
  </si>
  <si>
    <t>751_08_1001</t>
  </si>
  <si>
    <t>Pomocný ocelový materiál pro uchycení potrubí – konzole, třmeny, objímky, včetně nátěru</t>
  </si>
  <si>
    <t>1339467117</t>
  </si>
  <si>
    <t>751_08_1002</t>
  </si>
  <si>
    <t>Popisné štítky na zařízení včetně šipek proudění</t>
  </si>
  <si>
    <t>1161660158</t>
  </si>
  <si>
    <t>D.1-02.1.4.2 - Zařízení silnoproudé elektrotechniky pro VZT - školka - Doplněk 1</t>
  </si>
  <si>
    <t xml:space="preserve">    741_02 - Silnoproud - materiál elektromontážní</t>
  </si>
  <si>
    <t xml:space="preserve">    741_03 - Silnoproud - elektromontáže</t>
  </si>
  <si>
    <t xml:space="preserve">    741_04 - Silnoproud - ostatní náklady</t>
  </si>
  <si>
    <t xml:space="preserve">    741_05 - Silnoproud - revize, doprava, přesuny apod.</t>
  </si>
  <si>
    <t>741_02</t>
  </si>
  <si>
    <t>Silnoproud - materiál elektromontážní</t>
  </si>
  <si>
    <t>741_02-001</t>
  </si>
  <si>
    <t>vodič CY 4 ZŽ  /H07V-U/</t>
  </si>
  <si>
    <t>-710771218</t>
  </si>
  <si>
    <t>741_02-002</t>
  </si>
  <si>
    <t>kabel CYKY-J 3x1,5</t>
  </si>
  <si>
    <t>-1003431328</t>
  </si>
  <si>
    <t>741_02-003</t>
  </si>
  <si>
    <t>kabel CYKY-J 3x4</t>
  </si>
  <si>
    <t>-1570183074</t>
  </si>
  <si>
    <t>741_02-004</t>
  </si>
  <si>
    <t>krabice univerzální/odbočná KU68-1902 vč.KO68</t>
  </si>
  <si>
    <t>-720152045</t>
  </si>
  <si>
    <t>741_02-005</t>
  </si>
  <si>
    <t>svorka pružinová 273-100  3x1,5mm2 krabicová bezšroubo</t>
  </si>
  <si>
    <t>845627639</t>
  </si>
  <si>
    <t>741_02-006</t>
  </si>
  <si>
    <t>TX3 JISTIČ 1P C20 10000A</t>
  </si>
  <si>
    <t>-1513107804</t>
  </si>
  <si>
    <t>741_03</t>
  </si>
  <si>
    <t>Silnoproud - elektromontáže</t>
  </si>
  <si>
    <t>741_03_mtž-001</t>
  </si>
  <si>
    <t>vodič Cu(-CY) pod omítkou do 1x16</t>
  </si>
  <si>
    <t>-540057129</t>
  </si>
  <si>
    <t>741_03_mtž-002</t>
  </si>
  <si>
    <t>kabel Cu(-CYKY) pod omítkou do 2x4/3x2,5/5x1,5</t>
  </si>
  <si>
    <t>-455309386</t>
  </si>
  <si>
    <t>741_03_mtž-003</t>
  </si>
  <si>
    <t>kabel Cu(-CYKY) pod omítkou do 5x6</t>
  </si>
  <si>
    <t>-647893566</t>
  </si>
  <si>
    <t>741_03_mtž-004</t>
  </si>
  <si>
    <t xml:space="preserve">krabice odbočná bez svorkovnice a zapojení </t>
  </si>
  <si>
    <t>1202526062</t>
  </si>
  <si>
    <t>741_03_mtž-005</t>
  </si>
  <si>
    <t>jistič vč.zapojení 1pól/25A</t>
  </si>
  <si>
    <t>141711354</t>
  </si>
  <si>
    <t>741_03_mtž-006</t>
  </si>
  <si>
    <t>ukončení v rozvaděči vč.zapojení vodiče do 6mm2</t>
  </si>
  <si>
    <t>1381725543</t>
  </si>
  <si>
    <t>741_03_mtž-007</t>
  </si>
  <si>
    <t>ukončení na svorkovnici vodič do 16mm2</t>
  </si>
  <si>
    <t>1439228959</t>
  </si>
  <si>
    <t>741_04</t>
  </si>
  <si>
    <t>Silnoproud - ostatní náklady</t>
  </si>
  <si>
    <t>741_04_011</t>
  </si>
  <si>
    <t>vybour.otvoru ve zdi/cihla/ do pr.60mm/tl.do 0,30m</t>
  </si>
  <si>
    <t>-1805486351</t>
  </si>
  <si>
    <t>741_04_012</t>
  </si>
  <si>
    <t>vysekání rýhy/zeď/ hl.do 30mm/š.do 30mm</t>
  </si>
  <si>
    <t>949492481</t>
  </si>
  <si>
    <t>741_04_014</t>
  </si>
  <si>
    <t>omítka hladká rýhy ve stěně do 30mm vč.malty MV</t>
  </si>
  <si>
    <t>-916848432</t>
  </si>
  <si>
    <t>741_04_016</t>
  </si>
  <si>
    <t>vysekání rýhy/strop beton/ hl.30mm/š.30mm</t>
  </si>
  <si>
    <t>-1300705589</t>
  </si>
  <si>
    <t>741_04_017</t>
  </si>
  <si>
    <t>omítka hladká rýhy ve stropě do 30mm vč.malty MV</t>
  </si>
  <si>
    <t>-458495485</t>
  </si>
  <si>
    <t>741_05</t>
  </si>
  <si>
    <t>Silnoproud - revize, doprava, přesuny apod.</t>
  </si>
  <si>
    <t>741_05_001</t>
  </si>
  <si>
    <t>revize</t>
  </si>
  <si>
    <t>1835849111</t>
  </si>
  <si>
    <t>741_05_005</t>
  </si>
  <si>
    <t>prořez materiálu</t>
  </si>
  <si>
    <t>-214519757</t>
  </si>
  <si>
    <t>741_05_006</t>
  </si>
  <si>
    <t>materiál podružný</t>
  </si>
  <si>
    <t>-640551868</t>
  </si>
  <si>
    <t>741_05_007</t>
  </si>
  <si>
    <t>PPV pro elektromontáže</t>
  </si>
  <si>
    <t>-1860832074</t>
  </si>
  <si>
    <t>741_05_008</t>
  </si>
  <si>
    <t>kompletační činnost</t>
  </si>
  <si>
    <t>-1928602222</t>
  </si>
  <si>
    <t>99_02 - Vedlejší a ostatní náklady - školka</t>
  </si>
  <si>
    <t>-2138242893</t>
  </si>
  <si>
    <t>1386842974</t>
  </si>
  <si>
    <t>1740026314</t>
  </si>
  <si>
    <t>-481672901</t>
  </si>
  <si>
    <t>SO 04 - Jesle</t>
  </si>
  <si>
    <t>D.1-04.1.1a - Architektonicko stavební řešení - zateplení</t>
  </si>
  <si>
    <t xml:space="preserve">    776 - Podlahy povlakové</t>
  </si>
  <si>
    <t>311231116</t>
  </si>
  <si>
    <t>Zdivo z cihel pálených nosné z cihel plných dl. 290 mm P 7 až 15, na maltu MC-5 nebo MC-10</t>
  </si>
  <si>
    <t>901158643</t>
  </si>
  <si>
    <t xml:space="preserve">Poznámka k souboru cen:_x000D_
1. V 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 cihel lícových [Klinker] se oceňuje prosté vyzdění včetně spárování zdící a spárovací maltou, kotvené lícové zdivo se oceňuje cenami souboru cen 313 23-4 . Zdivo lícové obkladové [Klinker]. </t>
  </si>
  <si>
    <t>,,dozdívka po vybourání oken,,</t>
  </si>
  <si>
    <t>0,455*0,375*2*6</t>
  </si>
  <si>
    <t>0,755*0,375*2</t>
  </si>
  <si>
    <t>612131101</t>
  </si>
  <si>
    <t>Podkladní a spojovací vrstva vnitřních omítaných ploch cementový postřik nanášený ručně celoplošně stěn</t>
  </si>
  <si>
    <t>631718782</t>
  </si>
  <si>
    <t>0,455*2*6</t>
  </si>
  <si>
    <t>0,755*2</t>
  </si>
  <si>
    <t>-918438230</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</si>
  <si>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</si>
  <si>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612325302</t>
  </si>
  <si>
    <t>Vápenocementová nebo vápenná omítka ostění nebo nadpraží štuková</t>
  </si>
  <si>
    <t>-1962262865</t>
  </si>
  <si>
    <t xml:space="preserve">Poznámka k souboru cen:_x000D_
1. Ceny lze použít jen pro ocenění samostatně upravovaného ostění a nadpraží ( např. při dodatečné výměně oken nebo zárubní ) v šířce do 300 mm okolo upravovaného otvoru. </t>
  </si>
  <si>
    <t>(1,20+2)*2*0,10*8</t>
  </si>
  <si>
    <t>-1059821399</t>
  </si>
  <si>
    <t>5*0,375*3*2</t>
  </si>
  <si>
    <t>18,696</t>
  </si>
  <si>
    <t>,,podhled lodžie,,</t>
  </si>
  <si>
    <t>28,146</t>
  </si>
  <si>
    <t>-2098133480</t>
  </si>
  <si>
    <t>-950971815</t>
  </si>
  <si>
    <t>11,25*1,02 'Přepočtené koeficientem množství</t>
  </si>
  <si>
    <t>-2072214299</t>
  </si>
  <si>
    <t>13,80*1+2,25*1,80+0,94*0,45*2</t>
  </si>
  <si>
    <t>13,80*1+2,25*6+0,94*0,45*2</t>
  </si>
  <si>
    <t>-1860997472</t>
  </si>
  <si>
    <t>46,842*1,02 'Přepočtené koeficientem množství</t>
  </si>
  <si>
    <t>-1131133162</t>
  </si>
  <si>
    <t>148882309</t>
  </si>
  <si>
    <t>334,577+2,376+13,50+110,788+5,94+44,06+10,98</t>
  </si>
  <si>
    <t>1516629466</t>
  </si>
  <si>
    <t>73*0,20</t>
  </si>
  <si>
    <t>283759380</t>
  </si>
  <si>
    <t>deska fasádní polystyrénová EPS 70 F 1000 x 500 x 100 mm</t>
  </si>
  <si>
    <t>164406156</t>
  </si>
  <si>
    <t>14,6*1,02 'Přepočtené koeficientem množství</t>
  </si>
  <si>
    <t>1885606996</t>
  </si>
  <si>
    <t>(4,335+0,90+22,395)*(7,782-0,30)</t>
  </si>
  <si>
    <t>22,395*0,15*2</t>
  </si>
  <si>
    <t>0,15*(7,295-0,30)*4</t>
  </si>
  <si>
    <t>-4,80*2,10*3</t>
  </si>
  <si>
    <t>-1,40*2,40</t>
  </si>
  <si>
    <t>-1,50*2,10*2</t>
  </si>
  <si>
    <t>13,72*(7,75-0,30)</t>
  </si>
  <si>
    <t>13,72*0,15*2</t>
  </si>
  <si>
    <t>-1,20*2*16</t>
  </si>
  <si>
    <t>6,12*(7,40-0,30)</t>
  </si>
  <si>
    <t>,,atika nad lodžií,,</t>
  </si>
  <si>
    <t>16,35*0,885</t>
  </si>
  <si>
    <t>(13,80+5+2,30+6,50)*(0,30+0,30)</t>
  </si>
  <si>
    <t>(4,335+0,90+22,395)*0,30</t>
  </si>
  <si>
    <t>0,15*0,30*4</t>
  </si>
  <si>
    <t>13,72*0,30</t>
  </si>
  <si>
    <t>6,12*0,30</t>
  </si>
  <si>
    <t>842329858</t>
  </si>
  <si>
    <t>303,596*1,02 'Přepočtené koeficientem množství</t>
  </si>
  <si>
    <t>-1122899983</t>
  </si>
  <si>
    <t>30,981*1,02 'Přepočtené koeficientem množství</t>
  </si>
  <si>
    <t>711051773</t>
  </si>
  <si>
    <t>(0,94+2,50+2,50)*2</t>
  </si>
  <si>
    <t>112191459</t>
  </si>
  <si>
    <t>11,88*0,20</t>
  </si>
  <si>
    <t>2,376*1,02 'Přepočtené koeficientem množství</t>
  </si>
  <si>
    <t>-1105074263</t>
  </si>
  <si>
    <t>,,zateplení čel S 2.04,,</t>
  </si>
  <si>
    <t>5*0,30*3</t>
  </si>
  <si>
    <t>5*0,60*3</t>
  </si>
  <si>
    <t>-1052286330</t>
  </si>
  <si>
    <t>13,5*1,02 'Přepočtené koeficientem množství</t>
  </si>
  <si>
    <t>938483975</t>
  </si>
  <si>
    <t>(13,80+5+2,30+6,50)*(2,965-0,30+2,965-0,30)</t>
  </si>
  <si>
    <t>-0,80*2,50*7</t>
  </si>
  <si>
    <t>-1,20*1,80*9</t>
  </si>
  <si>
    <t>1116788195</t>
  </si>
  <si>
    <t>110,788*1,02 'Přepočtené koeficientem množství</t>
  </si>
  <si>
    <t>-1433057526</t>
  </si>
  <si>
    <t>(0,94+2,50+2,50)*5</t>
  </si>
  <si>
    <t>279863301</t>
  </si>
  <si>
    <t>29,70*0,20</t>
  </si>
  <si>
    <t>5,94*1,02 'Přepočtené koeficientem množství</t>
  </si>
  <si>
    <t>836589430</t>
  </si>
  <si>
    <t>1445507662</t>
  </si>
  <si>
    <t>28*(0,90+0,90)</t>
  </si>
  <si>
    <t>,,zídka pod zastřešením,,</t>
  </si>
  <si>
    <t>4,11*1,70*2+7,975*1,70</t>
  </si>
  <si>
    <t>-104008451</t>
  </si>
  <si>
    <t>(4,80+2,10)*2*6</t>
  </si>
  <si>
    <t>(1,50+2,10)*2*1</t>
  </si>
  <si>
    <t>,,OS 04,,</t>
  </si>
  <si>
    <t>(1,50+2,10)*2*9</t>
  </si>
  <si>
    <t>(1,20+2)*2*8</t>
  </si>
  <si>
    <t>145341832</t>
  </si>
  <si>
    <t>220,3*0,20</t>
  </si>
  <si>
    <t>44,06*1,02 'Přepočtené koeficientem množství</t>
  </si>
  <si>
    <t>-1915536168</t>
  </si>
  <si>
    <t>(1,20+1,80)*2*9</t>
  </si>
  <si>
    <t>1515074565</t>
  </si>
  <si>
    <t>73,20*0,15</t>
  </si>
  <si>
    <t>10,98*1,02 'Přepočtené koeficientem množství</t>
  </si>
  <si>
    <t>1172640529</t>
  </si>
  <si>
    <t>4,30+22,395+13,72+22,395</t>
  </si>
  <si>
    <t>-344424025</t>
  </si>
  <si>
    <t>62,81*1,05 'Přepočtené koeficientem množství</t>
  </si>
  <si>
    <t>-116814965</t>
  </si>
  <si>
    <t>347,24</t>
  </si>
  <si>
    <t>69,85</t>
  </si>
  <si>
    <t>7,75*4+22,395+4,80*7</t>
  </si>
  <si>
    <t>335754100</t>
  </si>
  <si>
    <t>86,995*1,05 'Přepočtené koeficientem množství</t>
  </si>
  <si>
    <t>811081223</t>
  </si>
  <si>
    <t>1,42+2,40+2,40</t>
  </si>
  <si>
    <t>(0,94+2,50+2,50)*4</t>
  </si>
  <si>
    <t>347,24*1,05 'Přepočtené koeficientem množství</t>
  </si>
  <si>
    <t>-1129703781</t>
  </si>
  <si>
    <t>69,85*1,05 'Přepočtené koeficientem množství</t>
  </si>
  <si>
    <t>-601233249</t>
  </si>
  <si>
    <t>2030173655</t>
  </si>
  <si>
    <t>-1092015271</t>
  </si>
  <si>
    <t>522,221-30,981</t>
  </si>
  <si>
    <t>765130476</t>
  </si>
  <si>
    <t>0,375*4*7</t>
  </si>
  <si>
    <t>0,375*4*6,60</t>
  </si>
  <si>
    <t>0,375*4*6,35</t>
  </si>
  <si>
    <t>-1683423656</t>
  </si>
  <si>
    <t>0,375*4*0,30*3</t>
  </si>
  <si>
    <t>-1004760614</t>
  </si>
  <si>
    <t>-1,35</t>
  </si>
  <si>
    <t>413080919</t>
  </si>
  <si>
    <t>0,80*2,50*8</t>
  </si>
  <si>
    <t>1,20*1,80*9</t>
  </si>
  <si>
    <t>1,20*2*8</t>
  </si>
  <si>
    <t>365309819</t>
  </si>
  <si>
    <t>,,1+2.NP - BP 04,,</t>
  </si>
  <si>
    <t>(13,65+5,05+2,60+6,15)*3,125*2</t>
  </si>
  <si>
    <t>-1,20*1,80*(5+4)</t>
  </si>
  <si>
    <t>-0,80*1,97*(3+4)</t>
  </si>
  <si>
    <t>-0,60*0,60*(4+4)</t>
  </si>
  <si>
    <t>(1,20+1,80)*2*0,15*(5+4)</t>
  </si>
  <si>
    <t>(0,60+0,60)*2*0,15*(4+4)</t>
  </si>
  <si>
    <t>(1,10+2,05+2,05)*0,25*(3+4)</t>
  </si>
  <si>
    <t>5*0,30*3*2</t>
  </si>
  <si>
    <t>5*0,10*3*2</t>
  </si>
  <si>
    <t>0,375*6,575*4*3</t>
  </si>
  <si>
    <t>16,272*0,30</t>
  </si>
  <si>
    <t>22,075*0,725</t>
  </si>
  <si>
    <t>5,80*6,575</t>
  </si>
  <si>
    <t>4,15*6,575</t>
  </si>
  <si>
    <t>(13,40*7,30)+(13,40*0,60/2)</t>
  </si>
  <si>
    <t>0,15*6*2*2</t>
  </si>
  <si>
    <t>0,15*7,30*4</t>
  </si>
  <si>
    <t>0,15*2,10*12</t>
  </si>
  <si>
    <t>-6,025*2,10</t>
  </si>
  <si>
    <t>-6*2,10</t>
  </si>
  <si>
    <t>-1,20*2,10*8</t>
  </si>
  <si>
    <t>(22,075*7,30)+(14*0,90/2)</t>
  </si>
  <si>
    <t>0,15*2,10*(3+3)</t>
  </si>
  <si>
    <t>0,10*6,575*4</t>
  </si>
  <si>
    <t>0,25*6,575*5</t>
  </si>
  <si>
    <t>-4,80*2,10*(3+3)</t>
  </si>
  <si>
    <t>-5,05*2,10</t>
  </si>
  <si>
    <t>-1,50*2,85</t>
  </si>
  <si>
    <t>-1,20*2,10</t>
  </si>
  <si>
    <t>-1,50*2,10</t>
  </si>
  <si>
    <t>1300994849</t>
  </si>
  <si>
    <t>4,65*0,45</t>
  </si>
  <si>
    <t>8*0,80</t>
  </si>
  <si>
    <t>2,20*0,45</t>
  </si>
  <si>
    <t>14,10*0,45</t>
  </si>
  <si>
    <t>-92949770</t>
  </si>
  <si>
    <t>688646648</t>
  </si>
  <si>
    <t>13,72+4,65+9,10+2,20+13,60+14,10+2,30+7,80+3,60+0,45</t>
  </si>
  <si>
    <t>-1715565213</t>
  </si>
  <si>
    <t>(13,70+0,90+22,40+0,90+6)*(7,30-1,80)</t>
  </si>
  <si>
    <t>(22,40+0,90)*(8,30-1,80)</t>
  </si>
  <si>
    <t>-957756821</t>
  </si>
  <si>
    <t>392,9*90 'Přepočtené koeficientem množství</t>
  </si>
  <si>
    <t>-2122730899</t>
  </si>
  <si>
    <t>573479392</t>
  </si>
  <si>
    <t>-278418076</t>
  </si>
  <si>
    <t>3,60*0,85*0,10*3</t>
  </si>
  <si>
    <t>1,10*0,85*0,10</t>
  </si>
  <si>
    <t>958780158</t>
  </si>
  <si>
    <t>,,2.NP,M č.2.01 - lodžie-PB 15,,</t>
  </si>
  <si>
    <t>(13,65*1,45+2,55*1,30+1,65*0,40+1,10*0,25*3)*0,085</t>
  </si>
  <si>
    <t>965046111</t>
  </si>
  <si>
    <t>Broušení stávajících betonových podlah úběr do 3 mm</t>
  </si>
  <si>
    <t>1862151958</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</si>
  <si>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</si>
  <si>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,,2.NP,M č.2.13 - BP16,,</t>
  </si>
  <si>
    <t>63,57</t>
  </si>
  <si>
    <t>-84281185</t>
  </si>
  <si>
    <t>1865824907</t>
  </si>
  <si>
    <t>13,72*0,30*0,40</t>
  </si>
  <si>
    <t>4,65*0,45*0,40</t>
  </si>
  <si>
    <t>8*0,80*0,40</t>
  </si>
  <si>
    <t>2,20*0,45*0,40</t>
  </si>
  <si>
    <t>14,10*0,45*0,40</t>
  </si>
  <si>
    <t>-1845302688</t>
  </si>
  <si>
    <t>,,2.NP-zateolení pod parapetem,,</t>
  </si>
  <si>
    <t>0,60*0,15*2</t>
  </si>
  <si>
    <t>-1746683091</t>
  </si>
  <si>
    <t>,, BP 03,,</t>
  </si>
  <si>
    <t>-5762471</t>
  </si>
  <si>
    <t>968072244.1</t>
  </si>
  <si>
    <t>Vybourání kovových rámů oken s křídly, dveřních zárubní, vrat, stěn, ostění nebo obkladů okenních rámů s křídly jednoduchých, plochy do 1 m2</t>
  </si>
  <si>
    <t>431900845</t>
  </si>
  <si>
    <t>,,PB 20,,</t>
  </si>
  <si>
    <t>0,40*0,20+0,20*0,15*2+0,30*0,20</t>
  </si>
  <si>
    <t>-291077235</t>
  </si>
  <si>
    <t>,,2.NP,M č.2.13 - BP 01,,</t>
  </si>
  <si>
    <t>0,80*1,97*7</t>
  </si>
  <si>
    <t>968072886.1</t>
  </si>
  <si>
    <t>Vybourání kovových rámů oken s křídly, dveřních zárubní, vrat, stěn, ostění nebo obkladů rolet svinovacích shrnovacích nůžkových, plochy přes 2 m2</t>
  </si>
  <si>
    <t>1438304658</t>
  </si>
  <si>
    <t>,,PB 05,,</t>
  </si>
  <si>
    <t>5*2,80</t>
  </si>
  <si>
    <t>968082018</t>
  </si>
  <si>
    <t>Vybourání plastových rámů oken s křídly, dveřních zárubní, vrat rámu oken s křídly zdvojenými, plochy přes 4 m2</t>
  </si>
  <si>
    <t>1508850386</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</si>
  <si>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</si>
  <si>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6,025*2,10</t>
  </si>
  <si>
    <t>6*2,10</t>
  </si>
  <si>
    <t>-1056972801</t>
  </si>
  <si>
    <t>(1,50+3,55)*3+1,10</t>
  </si>
  <si>
    <t>359789136</t>
  </si>
  <si>
    <t>5*0,37*3*2</t>
  </si>
  <si>
    <t>1134245683</t>
  </si>
  <si>
    <t>1457579630</t>
  </si>
  <si>
    <t>-162484266</t>
  </si>
  <si>
    <t>-1636712526</t>
  </si>
  <si>
    <t>-489612623</t>
  </si>
  <si>
    <t>5030250</t>
  </si>
  <si>
    <t>1777446414</t>
  </si>
  <si>
    <t>-240364418</t>
  </si>
  <si>
    <t>33,758*9</t>
  </si>
  <si>
    <t>110843132</t>
  </si>
  <si>
    <t>4,598+2,393</t>
  </si>
  <si>
    <t>-766700412</t>
  </si>
  <si>
    <t>1,822+11,168+0,838+9,283+0,692+0,037</t>
  </si>
  <si>
    <t>-980188670</t>
  </si>
  <si>
    <t>0,138+0,661+0,01</t>
  </si>
  <si>
    <t>997013813</t>
  </si>
  <si>
    <t>Poplatek za uložení stavebního odpadu na skládce (skládkovné) z plastických hmot</t>
  </si>
  <si>
    <t>684383116</t>
  </si>
  <si>
    <t>1,086+0,35</t>
  </si>
  <si>
    <t>-1277209855</t>
  </si>
  <si>
    <t>33,911-(6,991+23,84+0,809+1,436)</t>
  </si>
  <si>
    <t>1597229223</t>
  </si>
  <si>
    <t>42271148</t>
  </si>
  <si>
    <t>,,podlaha lodžie - S 01,,</t>
  </si>
  <si>
    <t>13,65*1,45+2,55*1,30+1,65*0,40+1,10*0,25*3</t>
  </si>
  <si>
    <t>797506413</t>
  </si>
  <si>
    <t>24,593*0,035*1,02</t>
  </si>
  <si>
    <t>1381209932</t>
  </si>
  <si>
    <t>347317235</t>
  </si>
  <si>
    <t>7,50*3</t>
  </si>
  <si>
    <t>-938039985</t>
  </si>
  <si>
    <t>7,50*3*0,5</t>
  </si>
  <si>
    <t>701510598</t>
  </si>
  <si>
    <t>-760807889</t>
  </si>
  <si>
    <t>,,PB12- vlnitý plech,zastřešení nad terasou,,</t>
  </si>
  <si>
    <t>7,95*4,25</t>
  </si>
  <si>
    <t>-654425959</t>
  </si>
  <si>
    <t>14,10+2,20+8+3,80</t>
  </si>
  <si>
    <t>1893586598</t>
  </si>
  <si>
    <t>1,20*9</t>
  </si>
  <si>
    <t>,,BP11,,</t>
  </si>
  <si>
    <t>4,80*6+5,05</t>
  </si>
  <si>
    <t>1620000016</t>
  </si>
  <si>
    <t>968343776</t>
  </si>
  <si>
    <t>4,88</t>
  </si>
  <si>
    <t>2134075635</t>
  </si>
  <si>
    <t>,,K 12-hrana soklu,,</t>
  </si>
  <si>
    <t>-650659031</t>
  </si>
  <si>
    <t>,,K 12,,</t>
  </si>
  <si>
    <t>,,K 10,,</t>
  </si>
  <si>
    <t>32,7</t>
  </si>
  <si>
    <t>1047275020</t>
  </si>
  <si>
    <t>-877285439</t>
  </si>
  <si>
    <t>5,05*1</t>
  </si>
  <si>
    <t>4,80*6</t>
  </si>
  <si>
    <t>-405355668</t>
  </si>
  <si>
    <t>7,75</t>
  </si>
  <si>
    <t>841329615</t>
  </si>
  <si>
    <t>766441821</t>
  </si>
  <si>
    <t>Demontáž parapetních desek dřevěných nebo plastových šířky do 300 mm délky přes 1m</t>
  </si>
  <si>
    <t>-1441811370</t>
  </si>
  <si>
    <t>,,BP 14,,</t>
  </si>
  <si>
    <t>766622116</t>
  </si>
  <si>
    <t>Montáž oken plastových včetně montáže rámu na polyuretanovou pěnu plochy přes 1 m2 pevných do zdiva, výšky přes 1,5 do 2,5 m</t>
  </si>
  <si>
    <t>1712365548</t>
  </si>
  <si>
    <t>,,On 01,,</t>
  </si>
  <si>
    <t>,,On 02,,</t>
  </si>
  <si>
    <t>okno plastové dvoukřídlé otvíravé +otvíravé a vyklápěcí 120 x 180 cm,ON 01</t>
  </si>
  <si>
    <t>1613561181</t>
  </si>
  <si>
    <t>611400300.1</t>
  </si>
  <si>
    <t>okno plastové dvoukřídlé otvíravé +otvíravé a vyklápěcí 120 x 200 cm,ON 02</t>
  </si>
  <si>
    <t>-1788193120</t>
  </si>
  <si>
    <t>763089566</t>
  </si>
  <si>
    <t>,,On 03,,</t>
  </si>
  <si>
    <t>okno plastové jednodílné 60x60 cm,ON 03</t>
  </si>
  <si>
    <t>1138668415</t>
  </si>
  <si>
    <t>-208660225</t>
  </si>
  <si>
    <t>,,Dn 02,,</t>
  </si>
  <si>
    <t>dveře plastové vchodové 1křídlové otevíravé s nadsvětlíkem 80x200+50 cm</t>
  </si>
  <si>
    <t>884061873</t>
  </si>
  <si>
    <t>-1156240492</t>
  </si>
  <si>
    <t>-133708172</t>
  </si>
  <si>
    <t>,,Z5,,</t>
  </si>
  <si>
    <t>4,89</t>
  </si>
  <si>
    <t>-1503765277</t>
  </si>
  <si>
    <t>-1633601314</t>
  </si>
  <si>
    <t>-140034965</t>
  </si>
  <si>
    <t>767662210</t>
  </si>
  <si>
    <t>Montáž mříží otvíravých</t>
  </si>
  <si>
    <t>-575315991</t>
  </si>
  <si>
    <t xml:space="preserve">Poznámka k souboru cen:_x000D_
1. Cenami lze oceňovat pouze montáž mříží dodaných vcelku. 2. Montáž mříží z jednotlivých tyčových prvků se oceňuje cenami 767 99- . . Montáž ostatních atypických zámečnických konstrukcí. 3. V cenách není započtena montáž dokončení okování mříží otvíravých; tyto práce se oceňují cenami souboru cen 767 64- . . Montáž dveří. </t>
  </si>
  <si>
    <t>,,Z1,,</t>
  </si>
  <si>
    <t>4,89*2,80</t>
  </si>
  <si>
    <t>,,Z2,,</t>
  </si>
  <si>
    <t>0,94*2,80</t>
  </si>
  <si>
    <t>ocelová mříž s brankou,,Z1,,4890x2800 mm,(branka 900x2000 mm)</t>
  </si>
  <si>
    <t>750319294</t>
  </si>
  <si>
    <t>-1122753506</t>
  </si>
  <si>
    <t>2059104269</t>
  </si>
  <si>
    <t>-1887204035</t>
  </si>
  <si>
    <t>13,65-0,80*3+0,20*4+0,25+1,90-0,80+0,25*2</t>
  </si>
  <si>
    <t>-832845138</t>
  </si>
  <si>
    <t>1499280476</t>
  </si>
  <si>
    <t>13,90*0,09</t>
  </si>
  <si>
    <t>1,251*1,1 'Přepočtené koeficientem množství</t>
  </si>
  <si>
    <t>-306345166</t>
  </si>
  <si>
    <t>13,65*1,45+2,55*1,30+1,65*0,40</t>
  </si>
  <si>
    <t>-1430787195</t>
  </si>
  <si>
    <t>-1682569607</t>
  </si>
  <si>
    <t>24,593*1,1 'Přepočtené koeficientem množství</t>
  </si>
  <si>
    <t>-751583164</t>
  </si>
  <si>
    <t>Izolace, separace, odvodnění ve spojení s dlažbou [Schlüter systém] kontaktní izolace v pásech celoplošně lepená [KERDI 200]</t>
  </si>
  <si>
    <t>109102911</t>
  </si>
  <si>
    <t>(13,65*1,45+2,55*1,30+1,65*0,40+1,10*0,25*3)*1,1</t>
  </si>
  <si>
    <t>Izolace, separace, odvodnění ve spojení s dlažbou [Schlüter systém] kontaktní izolace v páscích pružná přes dilatační spáry [KERDI-FLEX]</t>
  </si>
  <si>
    <t>-2133540290</t>
  </si>
  <si>
    <t>Izolace, separace, odvodnění ve spojení s dlažbou [Schlüter systém] spoj izolace s napojení na stěnu z folie [KERDI]</t>
  </si>
  <si>
    <t>-1919694973</t>
  </si>
  <si>
    <t>1370740219</t>
  </si>
  <si>
    <t>776</t>
  </si>
  <si>
    <t>Podlahy povlakové</t>
  </si>
  <si>
    <t>776111111</t>
  </si>
  <si>
    <t>Příprava podkladu broušení podlah nového podkladu anhydritového</t>
  </si>
  <si>
    <t>-1665298252</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</si>
  <si>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</si>
  <si>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776121111</t>
  </si>
  <si>
    <t>Příprava podkladu penetrace vodou ředitelná na savý podklad (válečkováním) ředěná v poměru 1:3 podlah</t>
  </si>
  <si>
    <t>681334847</t>
  </si>
  <si>
    <t>776141122</t>
  </si>
  <si>
    <t>Příprava podkladu vyrovnání samonivelační stěrkou podlah min.pevnosti 30 MPa, tloušťky přes 3 do 5 mm</t>
  </si>
  <si>
    <t>-811502265</t>
  </si>
  <si>
    <t>776201811</t>
  </si>
  <si>
    <t>Demontáž povlakových podlahovin lepených ručně bez podložky</t>
  </si>
  <si>
    <t>1923816408</t>
  </si>
  <si>
    <t>,,2.NP - BP16,,</t>
  </si>
  <si>
    <t>776201814</t>
  </si>
  <si>
    <t>Demontáž povlakových podlahovin volně položených podlepených páskou</t>
  </si>
  <si>
    <t>1477767500</t>
  </si>
  <si>
    <t>776211111</t>
  </si>
  <si>
    <t>Montáž textilních podlahovin lepením pásů standardních</t>
  </si>
  <si>
    <t>-96785311</t>
  </si>
  <si>
    <t xml:space="preserve">Poznámka k souboru cen:_x000D_
1. V cenách 776 21-2111 a 776 21-2121 montáž volným položením jsou započteny i náklady na dodávku pásky. </t>
  </si>
  <si>
    <t>697510500</t>
  </si>
  <si>
    <t>koberec v rolích š. 4m, všívaná smyčka, vlákno 550g/m2 PA, zátěž 33, Bfl S1</t>
  </si>
  <si>
    <t>637039558</t>
  </si>
  <si>
    <t>63,57*1,1 'Přepočtené koeficientem množství</t>
  </si>
  <si>
    <t>998776102</t>
  </si>
  <si>
    <t>Přesun hmot pro podlahy povlakové stanovený z hmotnosti přesunovaného materiálu vodorovná dopravní vzdálenost do 50 m v objektech výšky přes 6 do 12 m</t>
  </si>
  <si>
    <t>775464759</t>
  </si>
  <si>
    <t>-915223094</t>
  </si>
  <si>
    <t>(0,10+0,065)*2*3,55*5</t>
  </si>
  <si>
    <t>0,065*4*3,20*5</t>
  </si>
  <si>
    <t>0,065*4*2,95*5</t>
  </si>
  <si>
    <t>,,PB 09 - zábradlí,,</t>
  </si>
  <si>
    <t>(14,10+2,20+8+3,80)*0,30</t>
  </si>
  <si>
    <t>-506204202</t>
  </si>
  <si>
    <t>(1,30+3,30+3,20)*0,90*2</t>
  </si>
  <si>
    <t>2,20*0,10</t>
  </si>
  <si>
    <t>783306811</t>
  </si>
  <si>
    <t>Odstranění nátěrů ze zámečnických konstrukcí oškrábáním</t>
  </si>
  <si>
    <t>800353620</t>
  </si>
  <si>
    <t>1505970107</t>
  </si>
  <si>
    <t>,,stávající zábradlí okapového chodníku,,</t>
  </si>
  <si>
    <t>28*0,125*2</t>
  </si>
  <si>
    <t>-1702765099</t>
  </si>
  <si>
    <t>(14,10+2,20+8+3,80)*0,70*2</t>
  </si>
  <si>
    <t>1726239933</t>
  </si>
  <si>
    <t>-268340744</t>
  </si>
  <si>
    <t>30,80</t>
  </si>
  <si>
    <t>72301210</t>
  </si>
  <si>
    <t>(13,40+5,05)*2*2,625</t>
  </si>
  <si>
    <t>-1,10*2</t>
  </si>
  <si>
    <t>-0,80*2</t>
  </si>
  <si>
    <t>,,strop,,</t>
  </si>
  <si>
    <t>1927526135</t>
  </si>
  <si>
    <t>120,775</t>
  </si>
  <si>
    <t>-1696216379</t>
  </si>
  <si>
    <t>623582378</t>
  </si>
  <si>
    <t>-354758313</t>
  </si>
  <si>
    <t>145</t>
  </si>
  <si>
    <t>812886935</t>
  </si>
  <si>
    <t>146</t>
  </si>
  <si>
    <t>-972193614</t>
  </si>
  <si>
    <t>147</t>
  </si>
  <si>
    <t>786627121.6</t>
  </si>
  <si>
    <t>Montáž a dodávka žaluzie venkovní pro okna plastová 142x222 cm</t>
  </si>
  <si>
    <t>106925931</t>
  </si>
  <si>
    <t>148</t>
  </si>
  <si>
    <t>Montáž a dodávka žaluzie venkovní pro okna plastová 112x207 cm</t>
  </si>
  <si>
    <t>-1801271401</t>
  </si>
  <si>
    <t>149</t>
  </si>
  <si>
    <t>786627121.8</t>
  </si>
  <si>
    <t>-1022586961</t>
  </si>
  <si>
    <t>D.1-04.1.1b - Architektonicko stavební řešení - SÚ pro VZT - Doplněk 1</t>
  </si>
  <si>
    <t>844503294</t>
  </si>
  <si>
    <t>"Průrazy 925x525mm"</t>
  </si>
  <si>
    <t>"2xL50/5-1200"     1*1,2*0,15*0,125</t>
  </si>
  <si>
    <t>-1279150921</t>
  </si>
  <si>
    <t>"2xL50/5-1200"     1*2*1,2*3,77/1000*1,05</t>
  </si>
  <si>
    <t>1471057037</t>
  </si>
  <si>
    <t>"1.02"      3,73</t>
  </si>
  <si>
    <t>"1.04"      3,41</t>
  </si>
  <si>
    <t>"1.05"      8,17</t>
  </si>
  <si>
    <t>"1.06"      8,35</t>
  </si>
  <si>
    <t>"1.08"      2,78</t>
  </si>
  <si>
    <t>"1.14a"      16,57</t>
  </si>
  <si>
    <t>"1.14b"      7,58</t>
  </si>
  <si>
    <t>"1.14c"      2,78</t>
  </si>
  <si>
    <t>"1.14d"      4,3</t>
  </si>
  <si>
    <t>"1.15"      45,7</t>
  </si>
  <si>
    <t>"1.17"      54,66</t>
  </si>
  <si>
    <t>"2.02"      12,36</t>
  </si>
  <si>
    <t>"2.04"      3,42</t>
  </si>
  <si>
    <t>"2.05"      8,50</t>
  </si>
  <si>
    <t>"2.07"      2,88</t>
  </si>
  <si>
    <t>"2.08"      19,58</t>
  </si>
  <si>
    <t>"2.12"      3,85</t>
  </si>
  <si>
    <t>"2.13"      63,57</t>
  </si>
  <si>
    <t>"2.14"      28,80</t>
  </si>
  <si>
    <t>"2.16"      53,65</t>
  </si>
  <si>
    <t>-844648511</t>
  </si>
  <si>
    <t>"1.NP"     3,14*0,3*8*2</t>
  </si>
  <si>
    <t>"2.NP"     3,14*0,3*7*2</t>
  </si>
  <si>
    <t>"Průrazy pr. 380mm"</t>
  </si>
  <si>
    <t>"2.NP"     3,14*0,38*2*2</t>
  </si>
  <si>
    <t>"Průrazy pr. 420mm"</t>
  </si>
  <si>
    <t>"1.NP"     3,14*0,42*2*2</t>
  </si>
  <si>
    <t>"1.NP"     (0,925+0,525)*2*2</t>
  </si>
  <si>
    <t>"2.NP"     (0,925+0,525)*2*1</t>
  </si>
  <si>
    <t>941111111</t>
  </si>
  <si>
    <t>Montáž lešení řadového trubkového lehkého pracovního s podlahami s provozním zatížením tř. 3 do 200 kg/m2 šířky tř. W06 od 0,6 do 0,9 m, výšky do 10 m</t>
  </si>
  <si>
    <t>-1166125957</t>
  </si>
  <si>
    <t>"Fasáda západní"</t>
  </si>
  <si>
    <t>4,0*6,5</t>
  </si>
  <si>
    <t>"Fasáda jižní"</t>
  </si>
  <si>
    <t>941111211</t>
  </si>
  <si>
    <t>Montáž lešení řadového trubkového lehkého pracovního s podlahami s provozním zatížením tř. 3 do 200 kg/m2 Příplatek za první a každý další den použití lešení k ceně -1111 - t.j. 10x</t>
  </si>
  <si>
    <t>-2000048768</t>
  </si>
  <si>
    <t>52*10 'Přepočtené koeficientem množství</t>
  </si>
  <si>
    <t>941111811</t>
  </si>
  <si>
    <t>Demontáž lešení řadového trubkového lehkého pracovního s podlahami s provozním zatížením tř. 3 do 200 kg/m2 šířky tř. W06 od 0,6 do 0,9 m, výšky do 10 m</t>
  </si>
  <si>
    <t>-1420062912</t>
  </si>
  <si>
    <t>1637836005</t>
  </si>
  <si>
    <t>"1.15"      6,0*2*2</t>
  </si>
  <si>
    <t>"1.17"      6,0*2,0*2</t>
  </si>
  <si>
    <t>"2.14"      4,8*2,0</t>
  </si>
  <si>
    <t>"2.16"      6,0*2,0</t>
  </si>
  <si>
    <t>-662292700</t>
  </si>
  <si>
    <t>1130590449</t>
  </si>
  <si>
    <t>"1.NP"     8</t>
  </si>
  <si>
    <t>"2.NP"     7</t>
  </si>
  <si>
    <t>971033431</t>
  </si>
  <si>
    <t>Vybourání otvorů ve zdivu základovém nebo nadzákladovém z cihel, tvárnic, příčkovek z cihel pálených na maltu vápennou nebo vápenocementovou plochy do 0,25 m2, tl. do 150 mm</t>
  </si>
  <si>
    <t>1563023735</t>
  </si>
  <si>
    <t>"2.NP"     2</t>
  </si>
  <si>
    <t>"1.NP"     4</t>
  </si>
  <si>
    <t>971033451</t>
  </si>
  <si>
    <t>Vybourání otvorů ve zdivu základovém nebo nadzákladovém z cihel, tvárnic, příčkovek z cihel pálených na maltu vápennou nebo vápenocementovou plochy do 0,25 m2, tl. do 450 mm</t>
  </si>
  <si>
    <t>1995818742</t>
  </si>
  <si>
    <t>"Průrazy 415x415mm"</t>
  </si>
  <si>
    <t>"2.NP"     4</t>
  </si>
  <si>
    <t>-1730777230</t>
  </si>
  <si>
    <t>"1.NP"     0,925*0,525*2</t>
  </si>
  <si>
    <t>"2.NP"     0,925*0,525*1</t>
  </si>
  <si>
    <t>"Průrazy 550x550mm"</t>
  </si>
  <si>
    <t>"1.NP"     0,55*0,55*2</t>
  </si>
  <si>
    <t>137595320</t>
  </si>
  <si>
    <t>"2.NP"     1,2*1</t>
  </si>
  <si>
    <t>-1256908944</t>
  </si>
  <si>
    <t>-327212683</t>
  </si>
  <si>
    <t>-1567532024</t>
  </si>
  <si>
    <t>3,207*9 'Přepočtené koeficientem množství</t>
  </si>
  <si>
    <t>886881835</t>
  </si>
  <si>
    <t>3,146</t>
  </si>
  <si>
    <t>184699940</t>
  </si>
  <si>
    <t>0,062</t>
  </si>
  <si>
    <t>-1348005515</t>
  </si>
  <si>
    <t>755109881</t>
  </si>
  <si>
    <t>"1.06"     2,66</t>
  </si>
  <si>
    <t>"1.14a"     6,9</t>
  </si>
  <si>
    <t>"1.14c"     2,78</t>
  </si>
  <si>
    <t>"1.14d"     4,3</t>
  </si>
  <si>
    <t>"2.02"     2,175*3,585</t>
  </si>
  <si>
    <t>"2.05"     8,50</t>
  </si>
  <si>
    <t>"2.13"     3,76*11,905</t>
  </si>
  <si>
    <t>2032914249</t>
  </si>
  <si>
    <t>"1.06"     13,3*0,5*2</t>
  </si>
  <si>
    <t>"1.14a"     9,3</t>
  </si>
  <si>
    <t>"1.14c"     6,7</t>
  </si>
  <si>
    <t>"1.14d"     8,8</t>
  </si>
  <si>
    <t>"2.02"     9,9</t>
  </si>
  <si>
    <t>"2.05"     13,3*0,5*2</t>
  </si>
  <si>
    <t>"2.13"     15,7</t>
  </si>
  <si>
    <t>-949235162</t>
  </si>
  <si>
    <t>77,7+28,845*0,5+29,447+28,678</t>
  </si>
  <si>
    <t>-805754069</t>
  </si>
  <si>
    <t>"1.NP"      1,725+0,86+1,46+1,205</t>
  </si>
  <si>
    <t>"2.NP"      1,66+1,725+3,76+11,905+3,27+1,275</t>
  </si>
  <si>
    <t>1752560362</t>
  </si>
  <si>
    <t>"2.NP"     16</t>
  </si>
  <si>
    <t>1027143997</t>
  </si>
  <si>
    <t>(1,4)*(0,725+0,5)</t>
  </si>
  <si>
    <t>5,205*(0,5+0,405)*3</t>
  </si>
  <si>
    <t>1,605*(0,58+0,5)</t>
  </si>
  <si>
    <t>1,38*(0,8+0,5)</t>
  </si>
  <si>
    <t>(5,205+4,8+1,125)*(0,5+0,405)</t>
  </si>
  <si>
    <t>763164651</t>
  </si>
  <si>
    <t>Obklad ze sádrokartonových desek konstrukcí kovových včetně ochranných úhelníků ve tvaru U rozvinuté šíře přes 1,2 m, opláštěný deskou standardní A, tl. 12,5 mm</t>
  </si>
  <si>
    <t>-307399162</t>
  </si>
  <si>
    <t>"1.02"     (1,15+0,86*2)*1,8</t>
  </si>
  <si>
    <t>"1.05"     (1,15+0,86*2)*1,66</t>
  </si>
  <si>
    <t>"1.15"     (0,415+0,5*2)*5,205</t>
  </si>
  <si>
    <t>"2.02"     (0,3+0,86*2)*1,66</t>
  </si>
  <si>
    <t>"2.08"     (0,3+0,86*2)*3,975</t>
  </si>
  <si>
    <t>-1496246896</t>
  </si>
  <si>
    <t>1248740895</t>
  </si>
  <si>
    <t>1183801472</t>
  </si>
  <si>
    <t>-1596168363</t>
  </si>
  <si>
    <t>575562913</t>
  </si>
  <si>
    <t>"Zdi"      40,0</t>
  </si>
  <si>
    <t>"SDK"      150,248</t>
  </si>
  <si>
    <t>1161807633</t>
  </si>
  <si>
    <t>190,248*0,5</t>
  </si>
  <si>
    <t>D.1-04.1.1c - Architektonicko stavební řešení - zateplení střechy - Doplněk 2</t>
  </si>
  <si>
    <t>1136476507</t>
  </si>
  <si>
    <t>(22,1+13,4)*2*0,015</t>
  </si>
  <si>
    <t>64557684</t>
  </si>
  <si>
    <t>(22,1+13,4)*2</t>
  </si>
  <si>
    <t>580115369</t>
  </si>
  <si>
    <t>(22,1+13,4)*2*0,39/1000*1,05</t>
  </si>
  <si>
    <t>969933399</t>
  </si>
  <si>
    <t>(22,1+13,4)*2*0,25</t>
  </si>
  <si>
    <t>284590641</t>
  </si>
  <si>
    <t>22,1*13,4</t>
  </si>
  <si>
    <t>-423368657</t>
  </si>
  <si>
    <t>786477069</t>
  </si>
  <si>
    <t>-1351507503</t>
  </si>
  <si>
    <t>889991215</t>
  </si>
  <si>
    <t>4,09*9 'Přepočtené koeficientem množství</t>
  </si>
  <si>
    <t>1967256358</t>
  </si>
  <si>
    <t>1172111893</t>
  </si>
  <si>
    <t>-1478540946</t>
  </si>
  <si>
    <t>37682857</t>
  </si>
  <si>
    <t>4,09-(0,426+0,533+2,961)</t>
  </si>
  <si>
    <t>-1247015192</t>
  </si>
  <si>
    <t>-1299439532</t>
  </si>
  <si>
    <t>805068722</t>
  </si>
  <si>
    <t>(22,1+13,4)*2*0,4</t>
  </si>
  <si>
    <t>-197786227</t>
  </si>
  <si>
    <t>324,54*1,15 'Přepočtené koeficientem množství</t>
  </si>
  <si>
    <t>-306738973</t>
  </si>
  <si>
    <t>13,4*17</t>
  </si>
  <si>
    <t>-440380007</t>
  </si>
  <si>
    <t>(22,1+13,4)*2*0,1</t>
  </si>
  <si>
    <t>1073705974</t>
  </si>
  <si>
    <t>325,96</t>
  </si>
  <si>
    <t>-51,6</t>
  </si>
  <si>
    <t>1493309566</t>
  </si>
  <si>
    <t>(22,1-4,0*2)*2*1,2</t>
  </si>
  <si>
    <t>(13,4-3,0*2)*2*1,2</t>
  </si>
  <si>
    <t>-269591941</t>
  </si>
  <si>
    <t>-1762240454</t>
  </si>
  <si>
    <t>325,96*1,15 'Přepočtené koeficientem množství</t>
  </si>
  <si>
    <t>1390425781</t>
  </si>
  <si>
    <t>(22,1+13,4)*2*(0,26+0,16)</t>
  </si>
  <si>
    <t>1768514216</t>
  </si>
  <si>
    <t>1550258572</t>
  </si>
  <si>
    <t>898249869</t>
  </si>
  <si>
    <t>1723414188</t>
  </si>
  <si>
    <t>423970834</t>
  </si>
  <si>
    <t>"EPS 100S tl. 160mm"      22,1*13,4</t>
  </si>
  <si>
    <t>"EPS 100S tl. 140mm"      22,1*13,4</t>
  </si>
  <si>
    <t>"EPS 100S tl. 50mm"       (22,1+13,4)*2*0,5</t>
  </si>
  <si>
    <t>"XPS tl. 60mm"                 (22,1+13,4)*2*0,2</t>
  </si>
  <si>
    <t>-650982824</t>
  </si>
  <si>
    <t>296,14*1,02 'Přepočtené koeficientem množství</t>
  </si>
  <si>
    <t>-274917854</t>
  </si>
  <si>
    <t>-1636235006</t>
  </si>
  <si>
    <t>35,5*1,02 'Přepočtené koeficientem množství</t>
  </si>
  <si>
    <t>165965569</t>
  </si>
  <si>
    <t>14,2*1,02 'Přepočtené koeficientem množství</t>
  </si>
  <si>
    <t>648505473</t>
  </si>
  <si>
    <t>-620290876</t>
  </si>
  <si>
    <t>-2100882729</t>
  </si>
  <si>
    <t>-1655811298</t>
  </si>
  <si>
    <t>-1932146790</t>
  </si>
  <si>
    <t>1039181111</t>
  </si>
  <si>
    <t>-382481528</t>
  </si>
  <si>
    <t>-1423037557</t>
  </si>
  <si>
    <t>1517719565</t>
  </si>
  <si>
    <t>60,0+2,1+1,5*3+1,6+0,9+3,3+6,2+0,8</t>
  </si>
  <si>
    <t>-1797752735</t>
  </si>
  <si>
    <t>-1583124394</t>
  </si>
  <si>
    <t>(22,1+13,42)*2*0,45</t>
  </si>
  <si>
    <t>-840894180</t>
  </si>
  <si>
    <t>31,968*1,08 'Přepočtené koeficientem množství</t>
  </si>
  <si>
    <t>566283418</t>
  </si>
  <si>
    <t>-1555826947</t>
  </si>
  <si>
    <t>939327580</t>
  </si>
  <si>
    <t>-864292024</t>
  </si>
  <si>
    <t>"1/K"    (22,1+13,4)*2</t>
  </si>
  <si>
    <t>24845056</t>
  </si>
  <si>
    <t>"3/K"    5</t>
  </si>
  <si>
    <t>2055150074</t>
  </si>
  <si>
    <t>D.1-04.1.4.1 - VZT - pavilon jesle - Doplněk 1</t>
  </si>
  <si>
    <t xml:space="preserve">    751_04 - VZT - VZT zařízení, poz. 5.1</t>
  </si>
  <si>
    <t xml:space="preserve">    751_05 - VZT - VZT zařízení, poz. 6.1</t>
  </si>
  <si>
    <t xml:space="preserve">    751_06 - VZT - VZT zařízení, poz. 7.1</t>
  </si>
  <si>
    <t xml:space="preserve">    751_07 - VZT - VZT zařízení, poz. 8.1</t>
  </si>
  <si>
    <t>VZT - VZT zařízení, poz. 5.1</t>
  </si>
  <si>
    <t>5.1 -  Vzduchotechnická jednotka, Vpř = 380 m3/h, ppř = 200 Pa, Vod = 380 m3/h, pod = 200 Pa, provedení - podstropní, levé, elektrický příkon 0,3 kW (230 V, 2,2 A), elektrický topný výkon - 4,5 kW (instalovaný), 2,65 kW (skutečný), třída filtrace - M5, váha 57 kg, účinnost ZZT - 75 %, 2x uzavírací klapka se servopohonem 230 V napojené na rozvaděč VZT jednotky</t>
  </si>
  <si>
    <t>MaR pro vzduchotechnickou jednotku - poz. 5.1_x000D_
- včetně rozvaděče namontovaného na VZT jednotce, prokabelování (mezi VZT jednotkou, rozvaděčem), teplotních čidel, montáže zařízení MaR, dálkové ovládání, servopohony klapek, diferenční snímač tlaku oživení a uvedení do provozu</t>
  </si>
  <si>
    <t>Prostorové čidlo CO2_x000D_
- včetně prokabelování s rozvaděčem VZT jednotky - poz. 5.1</t>
  </si>
  <si>
    <t>Tryskový difuzor pro viditelnou stropní montáž s vestavěnou přetlakovou komorou, přívod vzduchu, průtok - V = 63 m3/h, libovolně nastavitelný úhel trysek, připojovací rozměr pr.100, povrchová barva bílá</t>
  </si>
  <si>
    <t>Vyústka na konec VZT potrubí jednořadá 825x325 s regulací R1, odvod vzduchu průtok - V = 380 m3/h, povrchová barva bílá</t>
  </si>
  <si>
    <t>Výfuková hlavice pr.  315 s ochrannou mřížkou proti vniknutí mechanických nečistot</t>
  </si>
  <si>
    <t>751_04_1018</t>
  </si>
  <si>
    <t>Oblouk 45°, pr. 200mm</t>
  </si>
  <si>
    <t>1714596369</t>
  </si>
  <si>
    <t>751_04_1020</t>
  </si>
  <si>
    <t>Odbočka jednoduchá 90° pr. 315-pr. 200</t>
  </si>
  <si>
    <t>-1360161488</t>
  </si>
  <si>
    <t>751_04_1025</t>
  </si>
  <si>
    <t>Zaslepovací kus pr. 315</t>
  </si>
  <si>
    <t>-1205059822</t>
  </si>
  <si>
    <t>VZT - VZT zařízení, poz. 6.1</t>
  </si>
  <si>
    <t>6.1 -  Vzduchotechnická jednotka, Vpř = 370 m3/h, ppř = 200 Pa, Vod = 370 m3/h, pod = 200 Pa, provedení - podstropní, levé, elektrický příkon 0,3 kW (230 V, 2,2 A), elektrický topný výkon - 4,5 kW (instalovaný), 2,60 kW (skutečný), třída filtrace - M5, váha 57 kg, účinnost ZZT - 75 %, 2x uzavírací klapka se servopohonem 230 V napojené na rozvaděč VZT jednotky</t>
  </si>
  <si>
    <t>MaR pro vzduchotechnickou jednotku - poz. 6.1_x000D_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</si>
  <si>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Prostorové čidlo CO2 - včetně prokabelování s rozvaděčem VZT jednotky - poz. 6.1</t>
  </si>
  <si>
    <t>Tryskový difuzor pro viditelnou stropní montáž s vestavěnou přetlakovou komorou, přívod vzduchu, průtok - V = 62 m3/h, libovolně nastavitelný úhel trysek, připojovací rozměr pr. 100, povrchová barva bílá</t>
  </si>
  <si>
    <t>Vyústka na konec VZT potrubí jednořadá 825x325 s regulací R1, odvod vzduchu průtok - V = 370 m3/h, povrchová barva bílá</t>
  </si>
  <si>
    <t>Výfuková hlavice pr. 315 s ochrannou mřížkou proti vniknutí mechanických nečistot</t>
  </si>
  <si>
    <t>751_05_1018</t>
  </si>
  <si>
    <t>1038035931</t>
  </si>
  <si>
    <t>751_05_1020</t>
  </si>
  <si>
    <t>-703302846</t>
  </si>
  <si>
    <t>751_05_1025</t>
  </si>
  <si>
    <t>478868130</t>
  </si>
  <si>
    <t>VZT - VZT zařízení, poz. 7.1</t>
  </si>
  <si>
    <t>7.1 -  Vzduchotechnická jednotka, Vpř = 340 m3/h, ppř = 200 Pa, Vod = 340 m3/h, pod = 200 Pa, provedení - podstropní, levé, elektrický příkon 0,3 kW (230 V, 2,2 A), elektrický topný výkon - 4,5 kW (instalovaný), 2,33 kW (skutečný), třída filtrace - M5, váha 57 kg, účinnost ZZT - 75 %, 2x uzavírací klapka se servopohonem 230 V napojené na rozvaděč VZT jednotky</t>
  </si>
  <si>
    <t>MaR pro vzduchotechnickou jednotku - poz. 7.1_x000D_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</si>
  <si>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Prostorové čidlo CO2 - včetně prokabelování s rozvaděčem VZT jednotky - poz. 7.1</t>
  </si>
  <si>
    <t>Tryskový difuzor pro viditelnou stropní montáž s vestavěnou přetlakovou komorou, přívod vzduchu, průtok - V = 57 m3/h, libovolně nastavitelný úhel trysek, připojovací rozměr pr. 100, povrchová barva bílá</t>
  </si>
  <si>
    <t>Vyústka na konec VZT potrubí jednořadá 825x325 s regulací R1, odvod vzduchu průtok - V = 340 m3/h, povrchová barva bílá</t>
  </si>
  <si>
    <t>751_06_1013</t>
  </si>
  <si>
    <t>1758910682</t>
  </si>
  <si>
    <t>751_06_1018</t>
  </si>
  <si>
    <t>-1576600841</t>
  </si>
  <si>
    <t>VZT - VZT zařízení, poz. 8.1</t>
  </si>
  <si>
    <t>8.1 -  Vzduchotechnická jednotka, Vpř = 380 m3/h, ppř = 200 Pa, Vod = 380 m3/h, pod = 200 Pa, provedení - podstropní, levé, elektrický příkon 0,3 kW (230 V, 2,2 A), elektrický topný výkon - 4,5 kW (instalovaný), 2,65 kW (skutečný), třída filtrace - M5, váha 57 kg, účinnost ZZT - 75 %, 2x uzavírací klapka se servopohonem 230 V napojené na rozvaděč VZT jednotky</t>
  </si>
  <si>
    <t>MaR pro vzduchotechnickou jednotku - poz. 8.1_x000D_
- včetně rozvaděče namontovaného na VZT jednotce, prokabelování (mezi VZT jednotkou, rozvaděčem), teplotních čidel, montáže zařízení MaR, dálkové ovládání, servopohony klapek, diferenční snímač tlaku oživení a uvedení do provozu_x000D_
- požadavky na Měření a regulaci VZT jednotky viz technická zpráva !!!</t>
  </si>
  <si>
    <t>Prostorové čidlo CO2 - včetně prokabelování s rozvaděčem VZT jednotky - poz. 8.1</t>
  </si>
  <si>
    <t>Přívodní talířový ventil, průtok - V = 63 m3/h, připojovací rozměr pr. 100, povrchová barva bílá</t>
  </si>
  <si>
    <t>Vyústka do kruhového potrubí jednořadá 825x85 s regulací R1, odvod vzduchu průtok - V = 95 m3/h, povrchová barva bílá</t>
  </si>
  <si>
    <t>1216767679</t>
  </si>
  <si>
    <t>751_07_1013</t>
  </si>
  <si>
    <t>750663397</t>
  </si>
  <si>
    <t>751_07_1025</t>
  </si>
  <si>
    <t>683150016</t>
  </si>
  <si>
    <t>D.1-04.1.4.2 - Elektro silnoproud - připojení VZT - pavilon jesle - Doplněk 1</t>
  </si>
  <si>
    <t>krabice odbočná bez svorkovnice a zapojení</t>
  </si>
  <si>
    <t>99_04 - Vedlejší a ostatní náklady - jesle</t>
  </si>
  <si>
    <t>-1181415526</t>
  </si>
  <si>
    <t>301226113</t>
  </si>
  <si>
    <t>509649037</t>
  </si>
  <si>
    <t>1474480433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</si>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</sst>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3">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8"/>
      <color theme="10"/>
      <name val="Wingdings 2"/>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0" fontId="33" fillId="0" borderId="0" xfId="1" applyFont="1" applyAlignment="1">
      <alignment horizontal="center"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39" fillId="0" borderId="0" xfId="0" applyFont="1" applyBorder="1" applyAlignment="1" applyProtection="1">
      <alignment horizontal="left" vertical="center"/>
    </xf>
    <xf numFmtId="0" fontId="42" fillId="0" borderId="0" xfId="0" applyFont="1" applyBorder="1" applyAlignment="1" applyProtection="1">
      <alignment horizontal="left" vertical="center"/>
    </xf>
    <xf numFmtId="0" fontId="42"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40" fillId="0" borderId="0" xfId="0" applyFont="1" applyBorder="1" applyAlignment="1" applyProtection="1">
      <alignment vertical="center"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167" fontId="11" fillId="0" borderId="0" xfId="0" applyNumberFormat="1" applyFont="1" applyAlignment="1" applyProtection="1">
      <alignment vertical="center"/>
    </xf>
    <xf numFmtId="167" fontId="0" fillId="4"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1" fillId="0" borderId="25" xfId="0" applyFont="1" applyBorder="1" applyAlignment="1" applyProtection="1">
      <alignment vertical="center"/>
    </xf>
    <xf numFmtId="0" fontId="43" fillId="0" borderId="24" xfId="0" applyFont="1" applyBorder="1" applyAlignment="1" applyProtection="1">
      <alignment horizontal="center" vertical="center"/>
    </xf>
    <xf numFmtId="0" fontId="0" fillId="0" borderId="0" xfId="0" applyAlignment="1" applyProtection="1">
      <alignment vertical="top"/>
      <protection locked="0"/>
    </xf>
    <xf numFmtId="0" fontId="44" fillId="0" borderId="29" xfId="0" applyFont="1" applyBorder="1" applyAlignment="1" applyProtection="1">
      <alignment vertical="center" wrapText="1"/>
      <protection locked="0"/>
    </xf>
    <xf numFmtId="0" fontId="44" fillId="0" borderId="30" xfId="0" applyFont="1" applyBorder="1" applyAlignment="1" applyProtection="1">
      <alignment vertical="center" wrapText="1"/>
      <protection locked="0"/>
    </xf>
    <xf numFmtId="0" fontId="44" fillId="0" borderId="31" xfId="0" applyFont="1" applyBorder="1" applyAlignment="1" applyProtection="1">
      <alignment vertical="center" wrapText="1"/>
      <protection locked="0"/>
    </xf>
    <xf numFmtId="0" fontId="44" fillId="0" borderId="32" xfId="0" applyFont="1" applyBorder="1" applyAlignment="1" applyProtection="1">
      <alignment horizontal="center" vertical="center" wrapText="1"/>
      <protection locked="0"/>
    </xf>
    <xf numFmtId="0" fontId="44" fillId="0" borderId="33" xfId="0" applyFont="1" applyBorder="1" applyAlignment="1" applyProtection="1">
      <alignment horizontal="center" vertical="center" wrapText="1"/>
      <protection locked="0"/>
    </xf>
    <xf numFmtId="0" fontId="44" fillId="0" borderId="32" xfId="0" applyFont="1" applyBorder="1" applyAlignment="1" applyProtection="1">
      <alignment vertical="center" wrapText="1"/>
      <protection locked="0"/>
    </xf>
    <xf numFmtId="0" fontId="44" fillId="0" borderId="33" xfId="0" applyFont="1" applyBorder="1" applyAlignment="1" applyProtection="1">
      <alignment vertical="center" wrapText="1"/>
      <protection locked="0"/>
    </xf>
    <xf numFmtId="0" fontId="46" fillId="0" borderId="1" xfId="0"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7" fillId="0" borderId="32" xfId="0" applyFont="1" applyBorder="1" applyAlignment="1" applyProtection="1">
      <alignment vertical="center" wrapText="1"/>
      <protection locked="0"/>
    </xf>
    <xf numFmtId="0" fontId="47" fillId="0" borderId="1" xfId="0" applyFont="1" applyBorder="1" applyAlignment="1" applyProtection="1">
      <alignment vertical="center" wrapText="1"/>
      <protection locked="0"/>
    </xf>
    <xf numFmtId="0" fontId="47" fillId="0" borderId="1" xfId="0" applyFont="1" applyBorder="1" applyAlignment="1" applyProtection="1">
      <alignment vertical="center"/>
      <protection locked="0"/>
    </xf>
    <xf numFmtId="0" fontId="47" fillId="0" borderId="1" xfId="0" applyFont="1" applyBorder="1" applyAlignment="1" applyProtection="1">
      <alignment horizontal="left" vertical="center"/>
      <protection locked="0"/>
    </xf>
    <xf numFmtId="49" fontId="47" fillId="0" borderId="1" xfId="0" applyNumberFormat="1" applyFont="1" applyBorder="1" applyAlignment="1" applyProtection="1">
      <alignment vertical="center" wrapText="1"/>
      <protection locked="0"/>
    </xf>
    <xf numFmtId="0" fontId="44" fillId="0" borderId="35" xfId="0" applyFont="1" applyBorder="1" applyAlignment="1" applyProtection="1">
      <alignment vertical="center" wrapText="1"/>
      <protection locked="0"/>
    </xf>
    <xf numFmtId="0" fontId="48" fillId="0" borderId="34" xfId="0" applyFont="1" applyBorder="1" applyAlignment="1" applyProtection="1">
      <alignment vertical="center" wrapText="1"/>
      <protection locked="0"/>
    </xf>
    <xf numFmtId="0" fontId="44" fillId="0" borderId="36" xfId="0" applyFont="1" applyBorder="1" applyAlignment="1" applyProtection="1">
      <alignment vertical="center" wrapText="1"/>
      <protection locked="0"/>
    </xf>
    <xf numFmtId="0" fontId="44" fillId="0" borderId="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9" xfId="0" applyFont="1" applyBorder="1" applyAlignment="1" applyProtection="1">
      <alignment horizontal="left" vertical="center"/>
      <protection locked="0"/>
    </xf>
    <xf numFmtId="0" fontId="44" fillId="0" borderId="30" xfId="0" applyFont="1" applyBorder="1" applyAlignment="1" applyProtection="1">
      <alignment horizontal="left" vertical="center"/>
      <protection locked="0"/>
    </xf>
    <xf numFmtId="0" fontId="44" fillId="0" borderId="31" xfId="0" applyFont="1" applyBorder="1" applyAlignment="1" applyProtection="1">
      <alignment horizontal="left" vertical="center"/>
      <protection locked="0"/>
    </xf>
    <xf numFmtId="0" fontId="44" fillId="0" borderId="32" xfId="0" applyFont="1" applyBorder="1" applyAlignment="1" applyProtection="1">
      <alignment horizontal="left" vertical="center"/>
      <protection locked="0"/>
    </xf>
    <xf numFmtId="0" fontId="44" fillId="0" borderId="33"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6" fillId="0" borderId="34" xfId="0" applyFont="1" applyBorder="1" applyAlignment="1" applyProtection="1">
      <alignment horizontal="center" vertical="center"/>
      <protection locked="0"/>
    </xf>
    <xf numFmtId="0" fontId="49" fillId="0" borderId="34"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1" xfId="0" applyFont="1" applyBorder="1" applyAlignment="1" applyProtection="1">
      <alignment horizontal="center" vertical="center"/>
      <protection locked="0"/>
    </xf>
    <xf numFmtId="0" fontId="47" fillId="0" borderId="32" xfId="0" applyFont="1" applyBorder="1" applyAlignment="1" applyProtection="1">
      <alignment horizontal="left" vertical="center"/>
      <protection locked="0"/>
    </xf>
    <xf numFmtId="0" fontId="47" fillId="2" borderId="1" xfId="0" applyFont="1" applyFill="1" applyBorder="1" applyAlignment="1" applyProtection="1">
      <alignment horizontal="left" vertical="center"/>
      <protection locked="0"/>
    </xf>
    <xf numFmtId="0" fontId="47" fillId="2" borderId="1" xfId="0" applyFont="1" applyFill="1" applyBorder="1" applyAlignment="1" applyProtection="1">
      <alignment horizontal="center" vertical="center"/>
      <protection locked="0"/>
    </xf>
    <xf numFmtId="0" fontId="44" fillId="0" borderId="35"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4" fillId="0" borderId="29" xfId="0" applyFont="1" applyBorder="1" applyAlignment="1" applyProtection="1">
      <alignment horizontal="left" vertical="center" wrapText="1"/>
      <protection locked="0"/>
    </xf>
    <xf numFmtId="0" fontId="44" fillId="0" borderId="30"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protection locked="0"/>
    </xf>
    <xf numFmtId="0" fontId="47" fillId="0" borderId="35" xfId="0" applyFont="1" applyBorder="1" applyAlignment="1" applyProtection="1">
      <alignment horizontal="left" vertical="center" wrapText="1"/>
      <protection locked="0"/>
    </xf>
    <xf numFmtId="0" fontId="47" fillId="0" borderId="34" xfId="0" applyFont="1" applyBorder="1" applyAlignment="1" applyProtection="1">
      <alignment horizontal="left" vertical="center" wrapText="1"/>
      <protection locked="0"/>
    </xf>
    <xf numFmtId="0" fontId="47" fillId="0" borderId="36" xfId="0" applyFont="1" applyBorder="1" applyAlignment="1" applyProtection="1">
      <alignment horizontal="left"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center" vertical="top"/>
      <protection locked="0"/>
    </xf>
    <xf numFmtId="0" fontId="47" fillId="0" borderId="35" xfId="0" applyFont="1" applyBorder="1" applyAlignment="1" applyProtection="1">
      <alignment horizontal="left" vertical="center"/>
      <protection locked="0"/>
    </xf>
    <xf numFmtId="0" fontId="47" fillId="0" borderId="36" xfId="0" applyFont="1" applyBorder="1" applyAlignment="1" applyProtection="1">
      <alignment horizontal="left" vertical="center"/>
      <protection locked="0"/>
    </xf>
    <xf numFmtId="0" fontId="49" fillId="0" borderId="0" xfId="0" applyFont="1" applyAlignment="1" applyProtection="1">
      <alignment vertical="center"/>
      <protection locked="0"/>
    </xf>
    <xf numFmtId="0" fontId="46" fillId="0" borderId="1" xfId="0" applyFont="1" applyBorder="1" applyAlignment="1" applyProtection="1">
      <alignment vertical="center"/>
      <protection locked="0"/>
    </xf>
    <xf numFmtId="0" fontId="49" fillId="0" borderId="34"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6" fillId="0" borderId="34" xfId="0" applyFont="1" applyBorder="1" applyAlignment="1" applyProtection="1">
      <alignment horizontal="left"/>
      <protection locked="0"/>
    </xf>
    <xf numFmtId="0" fontId="49" fillId="0" borderId="34" xfId="0" applyFont="1" applyBorder="1" applyAlignment="1" applyProtection="1">
      <protection locked="0"/>
    </xf>
    <xf numFmtId="0" fontId="44" fillId="0" borderId="32" xfId="0" applyFont="1" applyBorder="1" applyAlignment="1" applyProtection="1">
      <alignment vertical="top"/>
      <protection locked="0"/>
    </xf>
    <xf numFmtId="0" fontId="44" fillId="0" borderId="33" xfId="0" applyFont="1" applyBorder="1" applyAlignment="1" applyProtection="1">
      <alignment vertical="top"/>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horizontal="left" vertical="top"/>
      <protection locked="0"/>
    </xf>
    <xf numFmtId="0" fontId="44" fillId="0" borderId="35"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0" fontId="31"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0" xfId="0" applyProtection="1"/>
    <xf numFmtId="0" fontId="34" fillId="3" borderId="0" xfId="1" applyFont="1" applyFill="1" applyAlignment="1">
      <alignment vertical="center"/>
    </xf>
    <xf numFmtId="0" fontId="47"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top"/>
      <protection locked="0"/>
    </xf>
    <xf numFmtId="0" fontId="46" fillId="0" borderId="34" xfId="0" applyFont="1" applyBorder="1" applyAlignment="1" applyProtection="1">
      <alignment horizontal="left"/>
      <protection locked="0"/>
    </xf>
    <xf numFmtId="0" fontId="45" fillId="0" borderId="1" xfId="0" applyFont="1" applyBorder="1" applyAlignment="1" applyProtection="1">
      <alignment horizontal="center" vertical="center" wrapText="1"/>
      <protection locked="0"/>
    </xf>
    <xf numFmtId="0" fontId="45" fillId="0" borderId="1" xfId="0" applyFont="1" applyBorder="1" applyAlignment="1" applyProtection="1">
      <alignment horizontal="center" vertical="center"/>
      <protection locked="0"/>
    </xf>
    <xf numFmtId="49" fontId="47"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2"/>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3"/>
      <c r="AS2" s="413"/>
      <c r="AT2" s="413"/>
      <c r="AU2" s="413"/>
      <c r="AV2" s="413"/>
      <c r="AW2" s="413"/>
      <c r="AX2" s="413"/>
      <c r="AY2" s="413"/>
      <c r="AZ2" s="413"/>
      <c r="BA2" s="413"/>
      <c r="BB2" s="413"/>
      <c r="BC2" s="413"/>
      <c r="BD2" s="413"/>
      <c r="BE2" s="413"/>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3" t="s">
        <v>16</v>
      </c>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0"/>
      <c r="AQ5" s="32"/>
      <c r="BE5" s="371" t="s">
        <v>17</v>
      </c>
      <c r="BS5" s="25" t="s">
        <v>8</v>
      </c>
    </row>
    <row r="6" spans="1:74" ht="36.950000000000003" customHeight="1">
      <c r="B6" s="29"/>
      <c r="C6" s="30"/>
      <c r="D6" s="37" t="s">
        <v>18</v>
      </c>
      <c r="E6" s="30"/>
      <c r="F6" s="30"/>
      <c r="G6" s="30"/>
      <c r="H6" s="30"/>
      <c r="I6" s="30"/>
      <c r="J6" s="30"/>
      <c r="K6" s="375" t="s">
        <v>19</v>
      </c>
      <c r="L6" s="374"/>
      <c r="M6" s="374"/>
      <c r="N6" s="374"/>
      <c r="O6" s="374"/>
      <c r="P6" s="374"/>
      <c r="Q6" s="374"/>
      <c r="R6" s="374"/>
      <c r="S6" s="374"/>
      <c r="T6" s="374"/>
      <c r="U6" s="374"/>
      <c r="V6" s="374"/>
      <c r="W6" s="374"/>
      <c r="X6" s="374"/>
      <c r="Y6" s="374"/>
      <c r="Z6" s="374"/>
      <c r="AA6" s="374"/>
      <c r="AB6" s="374"/>
      <c r="AC6" s="374"/>
      <c r="AD6" s="374"/>
      <c r="AE6" s="374"/>
      <c r="AF6" s="374"/>
      <c r="AG6" s="374"/>
      <c r="AH6" s="374"/>
      <c r="AI6" s="374"/>
      <c r="AJ6" s="374"/>
      <c r="AK6" s="374"/>
      <c r="AL6" s="374"/>
      <c r="AM6" s="374"/>
      <c r="AN6" s="374"/>
      <c r="AO6" s="374"/>
      <c r="AP6" s="30"/>
      <c r="AQ6" s="32"/>
      <c r="BE6" s="372"/>
      <c r="BS6" s="25" t="s">
        <v>8</v>
      </c>
    </row>
    <row r="7" spans="1:74" ht="14.45"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21</v>
      </c>
      <c r="AO7" s="30"/>
      <c r="AP7" s="30"/>
      <c r="AQ7" s="32"/>
      <c r="BE7" s="372"/>
      <c r="BS7" s="25" t="s">
        <v>8</v>
      </c>
    </row>
    <row r="8" spans="1:74" ht="14.45" customHeight="1">
      <c r="B8" s="29"/>
      <c r="C8" s="30"/>
      <c r="D8" s="38"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25</v>
      </c>
      <c r="AL8" s="30"/>
      <c r="AM8" s="30"/>
      <c r="AN8" s="39" t="s">
        <v>26</v>
      </c>
      <c r="AO8" s="30"/>
      <c r="AP8" s="30"/>
      <c r="AQ8" s="32"/>
      <c r="BE8" s="372"/>
      <c r="BS8" s="25" t="s">
        <v>8</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72"/>
      <c r="BS9" s="25" t="s">
        <v>8</v>
      </c>
    </row>
    <row r="10" spans="1:74" ht="14.45"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29</v>
      </c>
      <c r="AO10" s="30"/>
      <c r="AP10" s="30"/>
      <c r="AQ10" s="32"/>
      <c r="BE10" s="372"/>
      <c r="BS10" s="25" t="s">
        <v>8</v>
      </c>
    </row>
    <row r="11" spans="1:74" ht="18.399999999999999" customHeight="1">
      <c r="B11" s="29"/>
      <c r="C11" s="30"/>
      <c r="D11" s="30"/>
      <c r="E11" s="36" t="s">
        <v>30</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31</v>
      </c>
      <c r="AL11" s="30"/>
      <c r="AM11" s="30"/>
      <c r="AN11" s="36" t="s">
        <v>32</v>
      </c>
      <c r="AO11" s="30"/>
      <c r="AP11" s="30"/>
      <c r="AQ11" s="32"/>
      <c r="BE11" s="372"/>
      <c r="BS11" s="25" t="s">
        <v>8</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2"/>
      <c r="BS12" s="25" t="s">
        <v>8</v>
      </c>
    </row>
    <row r="13" spans="1:74" ht="14.45" customHeight="1">
      <c r="B13" s="29"/>
      <c r="C13" s="30"/>
      <c r="D13" s="38" t="s">
        <v>33</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34</v>
      </c>
      <c r="AO13" s="30"/>
      <c r="AP13" s="30"/>
      <c r="AQ13" s="32"/>
      <c r="BE13" s="372"/>
      <c r="BS13" s="25" t="s">
        <v>8</v>
      </c>
    </row>
    <row r="14" spans="1:74">
      <c r="B14" s="29"/>
      <c r="C14" s="30"/>
      <c r="D14" s="30"/>
      <c r="E14" s="376" t="s">
        <v>34</v>
      </c>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8" t="s">
        <v>31</v>
      </c>
      <c r="AL14" s="30"/>
      <c r="AM14" s="30"/>
      <c r="AN14" s="40" t="s">
        <v>34</v>
      </c>
      <c r="AO14" s="30"/>
      <c r="AP14" s="30"/>
      <c r="AQ14" s="32"/>
      <c r="BE14" s="372"/>
      <c r="BS14" s="25" t="s">
        <v>8</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2"/>
      <c r="BS15" s="25" t="s">
        <v>6</v>
      </c>
    </row>
    <row r="16" spans="1:74" ht="14.45" customHeight="1">
      <c r="B16" s="29"/>
      <c r="C16" s="30"/>
      <c r="D16" s="38" t="s">
        <v>35</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36</v>
      </c>
      <c r="AO16" s="30"/>
      <c r="AP16" s="30"/>
      <c r="AQ16" s="32"/>
      <c r="BE16" s="372"/>
      <c r="BS16" s="25" t="s">
        <v>6</v>
      </c>
    </row>
    <row r="17" spans="2:71" ht="18.399999999999999" customHeight="1">
      <c r="B17" s="29"/>
      <c r="C17" s="30"/>
      <c r="D17" s="30"/>
      <c r="E17" s="36" t="s">
        <v>37</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31</v>
      </c>
      <c r="AL17" s="30"/>
      <c r="AM17" s="30"/>
      <c r="AN17" s="36" t="s">
        <v>38</v>
      </c>
      <c r="AO17" s="30"/>
      <c r="AP17" s="30"/>
      <c r="AQ17" s="32"/>
      <c r="BE17" s="372"/>
      <c r="BS17" s="25" t="s">
        <v>39</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2"/>
      <c r="BS18" s="25" t="s">
        <v>8</v>
      </c>
    </row>
    <row r="19" spans="2:71" ht="14.45" customHeight="1">
      <c r="B19" s="29"/>
      <c r="C19" s="30"/>
      <c r="D19" s="38" t="s">
        <v>40</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2"/>
      <c r="BS19" s="25" t="s">
        <v>8</v>
      </c>
    </row>
    <row r="20" spans="2:71" ht="22.5" customHeight="1">
      <c r="B20" s="29"/>
      <c r="C20" s="30"/>
      <c r="D20" s="30"/>
      <c r="E20" s="378" t="s">
        <v>21</v>
      </c>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0"/>
      <c r="AP20" s="30"/>
      <c r="AQ20" s="32"/>
      <c r="BE20" s="372"/>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2"/>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72"/>
    </row>
    <row r="23" spans="2:71" s="1" customFormat="1" ht="25.9" customHeight="1">
      <c r="B23" s="42"/>
      <c r="C23" s="43"/>
      <c r="D23" s="44" t="s">
        <v>41</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79">
        <f>ROUND(AG51,2)</f>
        <v>0</v>
      </c>
      <c r="AL23" s="380"/>
      <c r="AM23" s="380"/>
      <c r="AN23" s="380"/>
      <c r="AO23" s="380"/>
      <c r="AP23" s="43"/>
      <c r="AQ23" s="46"/>
      <c r="BE23" s="372"/>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72"/>
    </row>
    <row r="25" spans="2:71" s="1" customFormat="1" ht="13.5">
      <c r="B25" s="42"/>
      <c r="C25" s="43"/>
      <c r="D25" s="43"/>
      <c r="E25" s="43"/>
      <c r="F25" s="43"/>
      <c r="G25" s="43"/>
      <c r="H25" s="43"/>
      <c r="I25" s="43"/>
      <c r="J25" s="43"/>
      <c r="K25" s="43"/>
      <c r="L25" s="381" t="s">
        <v>42</v>
      </c>
      <c r="M25" s="381"/>
      <c r="N25" s="381"/>
      <c r="O25" s="381"/>
      <c r="P25" s="43"/>
      <c r="Q25" s="43"/>
      <c r="R25" s="43"/>
      <c r="S25" s="43"/>
      <c r="T25" s="43"/>
      <c r="U25" s="43"/>
      <c r="V25" s="43"/>
      <c r="W25" s="381" t="s">
        <v>43</v>
      </c>
      <c r="X25" s="381"/>
      <c r="Y25" s="381"/>
      <c r="Z25" s="381"/>
      <c r="AA25" s="381"/>
      <c r="AB25" s="381"/>
      <c r="AC25" s="381"/>
      <c r="AD25" s="381"/>
      <c r="AE25" s="381"/>
      <c r="AF25" s="43"/>
      <c r="AG25" s="43"/>
      <c r="AH25" s="43"/>
      <c r="AI25" s="43"/>
      <c r="AJ25" s="43"/>
      <c r="AK25" s="381" t="s">
        <v>44</v>
      </c>
      <c r="AL25" s="381"/>
      <c r="AM25" s="381"/>
      <c r="AN25" s="381"/>
      <c r="AO25" s="381"/>
      <c r="AP25" s="43"/>
      <c r="AQ25" s="46"/>
      <c r="BE25" s="372"/>
    </row>
    <row r="26" spans="2:71" s="2" customFormat="1" ht="14.45" customHeight="1">
      <c r="B26" s="48"/>
      <c r="C26" s="49"/>
      <c r="D26" s="50" t="s">
        <v>45</v>
      </c>
      <c r="E26" s="49"/>
      <c r="F26" s="50" t="s">
        <v>46</v>
      </c>
      <c r="G26" s="49"/>
      <c r="H26" s="49"/>
      <c r="I26" s="49"/>
      <c r="J26" s="49"/>
      <c r="K26" s="49"/>
      <c r="L26" s="382">
        <v>0.21</v>
      </c>
      <c r="M26" s="383"/>
      <c r="N26" s="383"/>
      <c r="O26" s="383"/>
      <c r="P26" s="49"/>
      <c r="Q26" s="49"/>
      <c r="R26" s="49"/>
      <c r="S26" s="49"/>
      <c r="T26" s="49"/>
      <c r="U26" s="49"/>
      <c r="V26" s="49"/>
      <c r="W26" s="384">
        <f>ROUND(AZ51,2)</f>
        <v>0</v>
      </c>
      <c r="X26" s="383"/>
      <c r="Y26" s="383"/>
      <c r="Z26" s="383"/>
      <c r="AA26" s="383"/>
      <c r="AB26" s="383"/>
      <c r="AC26" s="383"/>
      <c r="AD26" s="383"/>
      <c r="AE26" s="383"/>
      <c r="AF26" s="49"/>
      <c r="AG26" s="49"/>
      <c r="AH26" s="49"/>
      <c r="AI26" s="49"/>
      <c r="AJ26" s="49"/>
      <c r="AK26" s="384">
        <f>ROUND(AV51,2)</f>
        <v>0</v>
      </c>
      <c r="AL26" s="383"/>
      <c r="AM26" s="383"/>
      <c r="AN26" s="383"/>
      <c r="AO26" s="383"/>
      <c r="AP26" s="49"/>
      <c r="AQ26" s="51"/>
      <c r="BE26" s="372"/>
    </row>
    <row r="27" spans="2:71" s="2" customFormat="1" ht="14.45" customHeight="1">
      <c r="B27" s="48"/>
      <c r="C27" s="49"/>
      <c r="D27" s="49"/>
      <c r="E27" s="49"/>
      <c r="F27" s="50" t="s">
        <v>47</v>
      </c>
      <c r="G27" s="49"/>
      <c r="H27" s="49"/>
      <c r="I27" s="49"/>
      <c r="J27" s="49"/>
      <c r="K27" s="49"/>
      <c r="L27" s="382">
        <v>0.15</v>
      </c>
      <c r="M27" s="383"/>
      <c r="N27" s="383"/>
      <c r="O27" s="383"/>
      <c r="P27" s="49"/>
      <c r="Q27" s="49"/>
      <c r="R27" s="49"/>
      <c r="S27" s="49"/>
      <c r="T27" s="49"/>
      <c r="U27" s="49"/>
      <c r="V27" s="49"/>
      <c r="W27" s="384">
        <f>ROUND(BA51,2)</f>
        <v>0</v>
      </c>
      <c r="X27" s="383"/>
      <c r="Y27" s="383"/>
      <c r="Z27" s="383"/>
      <c r="AA27" s="383"/>
      <c r="AB27" s="383"/>
      <c r="AC27" s="383"/>
      <c r="AD27" s="383"/>
      <c r="AE27" s="383"/>
      <c r="AF27" s="49"/>
      <c r="AG27" s="49"/>
      <c r="AH27" s="49"/>
      <c r="AI27" s="49"/>
      <c r="AJ27" s="49"/>
      <c r="AK27" s="384">
        <f>ROUND(AW51,2)</f>
        <v>0</v>
      </c>
      <c r="AL27" s="383"/>
      <c r="AM27" s="383"/>
      <c r="AN27" s="383"/>
      <c r="AO27" s="383"/>
      <c r="AP27" s="49"/>
      <c r="AQ27" s="51"/>
      <c r="BE27" s="372"/>
    </row>
    <row r="28" spans="2:71" s="2" customFormat="1" ht="14.45" hidden="1" customHeight="1">
      <c r="B28" s="48"/>
      <c r="C28" s="49"/>
      <c r="D28" s="49"/>
      <c r="E28" s="49"/>
      <c r="F28" s="50" t="s">
        <v>48</v>
      </c>
      <c r="G28" s="49"/>
      <c r="H28" s="49"/>
      <c r="I28" s="49"/>
      <c r="J28" s="49"/>
      <c r="K28" s="49"/>
      <c r="L28" s="382">
        <v>0.21</v>
      </c>
      <c r="M28" s="383"/>
      <c r="N28" s="383"/>
      <c r="O28" s="383"/>
      <c r="P28" s="49"/>
      <c r="Q28" s="49"/>
      <c r="R28" s="49"/>
      <c r="S28" s="49"/>
      <c r="T28" s="49"/>
      <c r="U28" s="49"/>
      <c r="V28" s="49"/>
      <c r="W28" s="384">
        <f>ROUND(BB51,2)</f>
        <v>0</v>
      </c>
      <c r="X28" s="383"/>
      <c r="Y28" s="383"/>
      <c r="Z28" s="383"/>
      <c r="AA28" s="383"/>
      <c r="AB28" s="383"/>
      <c r="AC28" s="383"/>
      <c r="AD28" s="383"/>
      <c r="AE28" s="383"/>
      <c r="AF28" s="49"/>
      <c r="AG28" s="49"/>
      <c r="AH28" s="49"/>
      <c r="AI28" s="49"/>
      <c r="AJ28" s="49"/>
      <c r="AK28" s="384">
        <v>0</v>
      </c>
      <c r="AL28" s="383"/>
      <c r="AM28" s="383"/>
      <c r="AN28" s="383"/>
      <c r="AO28" s="383"/>
      <c r="AP28" s="49"/>
      <c r="AQ28" s="51"/>
      <c r="BE28" s="372"/>
    </row>
    <row r="29" spans="2:71" s="2" customFormat="1" ht="14.45" hidden="1" customHeight="1">
      <c r="B29" s="48"/>
      <c r="C29" s="49"/>
      <c r="D29" s="49"/>
      <c r="E29" s="49"/>
      <c r="F29" s="50" t="s">
        <v>49</v>
      </c>
      <c r="G29" s="49"/>
      <c r="H29" s="49"/>
      <c r="I29" s="49"/>
      <c r="J29" s="49"/>
      <c r="K29" s="49"/>
      <c r="L29" s="382">
        <v>0.15</v>
      </c>
      <c r="M29" s="383"/>
      <c r="N29" s="383"/>
      <c r="O29" s="383"/>
      <c r="P29" s="49"/>
      <c r="Q29" s="49"/>
      <c r="R29" s="49"/>
      <c r="S29" s="49"/>
      <c r="T29" s="49"/>
      <c r="U29" s="49"/>
      <c r="V29" s="49"/>
      <c r="W29" s="384">
        <f>ROUND(BC51,2)</f>
        <v>0</v>
      </c>
      <c r="X29" s="383"/>
      <c r="Y29" s="383"/>
      <c r="Z29" s="383"/>
      <c r="AA29" s="383"/>
      <c r="AB29" s="383"/>
      <c r="AC29" s="383"/>
      <c r="AD29" s="383"/>
      <c r="AE29" s="383"/>
      <c r="AF29" s="49"/>
      <c r="AG29" s="49"/>
      <c r="AH29" s="49"/>
      <c r="AI29" s="49"/>
      <c r="AJ29" s="49"/>
      <c r="AK29" s="384">
        <v>0</v>
      </c>
      <c r="AL29" s="383"/>
      <c r="AM29" s="383"/>
      <c r="AN29" s="383"/>
      <c r="AO29" s="383"/>
      <c r="AP29" s="49"/>
      <c r="AQ29" s="51"/>
      <c r="BE29" s="372"/>
    </row>
    <row r="30" spans="2:71" s="2" customFormat="1" ht="14.45" hidden="1" customHeight="1">
      <c r="B30" s="48"/>
      <c r="C30" s="49"/>
      <c r="D30" s="49"/>
      <c r="E30" s="49"/>
      <c r="F30" s="50" t="s">
        <v>50</v>
      </c>
      <c r="G30" s="49"/>
      <c r="H30" s="49"/>
      <c r="I30" s="49"/>
      <c r="J30" s="49"/>
      <c r="K30" s="49"/>
      <c r="L30" s="382">
        <v>0</v>
      </c>
      <c r="M30" s="383"/>
      <c r="N30" s="383"/>
      <c r="O30" s="383"/>
      <c r="P30" s="49"/>
      <c r="Q30" s="49"/>
      <c r="R30" s="49"/>
      <c r="S30" s="49"/>
      <c r="T30" s="49"/>
      <c r="U30" s="49"/>
      <c r="V30" s="49"/>
      <c r="W30" s="384">
        <f>ROUND(BD51,2)</f>
        <v>0</v>
      </c>
      <c r="X30" s="383"/>
      <c r="Y30" s="383"/>
      <c r="Z30" s="383"/>
      <c r="AA30" s="383"/>
      <c r="AB30" s="383"/>
      <c r="AC30" s="383"/>
      <c r="AD30" s="383"/>
      <c r="AE30" s="383"/>
      <c r="AF30" s="49"/>
      <c r="AG30" s="49"/>
      <c r="AH30" s="49"/>
      <c r="AI30" s="49"/>
      <c r="AJ30" s="49"/>
      <c r="AK30" s="384">
        <v>0</v>
      </c>
      <c r="AL30" s="383"/>
      <c r="AM30" s="383"/>
      <c r="AN30" s="383"/>
      <c r="AO30" s="383"/>
      <c r="AP30" s="49"/>
      <c r="AQ30" s="51"/>
      <c r="BE30" s="372"/>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72"/>
    </row>
    <row r="32" spans="2:71" s="1" customFormat="1" ht="25.9" customHeight="1">
      <c r="B32" s="42"/>
      <c r="C32" s="52"/>
      <c r="D32" s="53" t="s">
        <v>51</v>
      </c>
      <c r="E32" s="54"/>
      <c r="F32" s="54"/>
      <c r="G32" s="54"/>
      <c r="H32" s="54"/>
      <c r="I32" s="54"/>
      <c r="J32" s="54"/>
      <c r="K32" s="54"/>
      <c r="L32" s="54"/>
      <c r="M32" s="54"/>
      <c r="N32" s="54"/>
      <c r="O32" s="54"/>
      <c r="P32" s="54"/>
      <c r="Q32" s="54"/>
      <c r="R32" s="54"/>
      <c r="S32" s="54"/>
      <c r="T32" s="55" t="s">
        <v>52</v>
      </c>
      <c r="U32" s="54"/>
      <c r="V32" s="54"/>
      <c r="W32" s="54"/>
      <c r="X32" s="385" t="s">
        <v>53</v>
      </c>
      <c r="Y32" s="386"/>
      <c r="Z32" s="386"/>
      <c r="AA32" s="386"/>
      <c r="AB32" s="386"/>
      <c r="AC32" s="54"/>
      <c r="AD32" s="54"/>
      <c r="AE32" s="54"/>
      <c r="AF32" s="54"/>
      <c r="AG32" s="54"/>
      <c r="AH32" s="54"/>
      <c r="AI32" s="54"/>
      <c r="AJ32" s="54"/>
      <c r="AK32" s="387">
        <f>SUM(AK23:AK30)</f>
        <v>0</v>
      </c>
      <c r="AL32" s="386"/>
      <c r="AM32" s="386"/>
      <c r="AN32" s="386"/>
      <c r="AO32" s="388"/>
      <c r="AP32" s="52"/>
      <c r="AQ32" s="56"/>
      <c r="BE32" s="372"/>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54</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S-16-023_DPS_r2a1_1</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89" t="str">
        <f>K6</f>
        <v>Beroun - MŠ Pod Homolkou - zateplení</v>
      </c>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390"/>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23</v>
      </c>
      <c r="D44" s="64"/>
      <c r="E44" s="64"/>
      <c r="F44" s="64"/>
      <c r="G44" s="64"/>
      <c r="H44" s="64"/>
      <c r="I44" s="64"/>
      <c r="J44" s="64"/>
      <c r="K44" s="64"/>
      <c r="L44" s="73" t="str">
        <f>IF(K8="","",K8)</f>
        <v>Beroun</v>
      </c>
      <c r="M44" s="64"/>
      <c r="N44" s="64"/>
      <c r="O44" s="64"/>
      <c r="P44" s="64"/>
      <c r="Q44" s="64"/>
      <c r="R44" s="64"/>
      <c r="S44" s="64"/>
      <c r="T44" s="64"/>
      <c r="U44" s="64"/>
      <c r="V44" s="64"/>
      <c r="W44" s="64"/>
      <c r="X44" s="64"/>
      <c r="Y44" s="64"/>
      <c r="Z44" s="64"/>
      <c r="AA44" s="64"/>
      <c r="AB44" s="64"/>
      <c r="AC44" s="64"/>
      <c r="AD44" s="64"/>
      <c r="AE44" s="64"/>
      <c r="AF44" s="64"/>
      <c r="AG44" s="64"/>
      <c r="AH44" s="64"/>
      <c r="AI44" s="66" t="s">
        <v>25</v>
      </c>
      <c r="AJ44" s="64"/>
      <c r="AK44" s="64"/>
      <c r="AL44" s="64"/>
      <c r="AM44" s="391" t="str">
        <f>IF(AN8= "","",AN8)</f>
        <v>11.09.2017</v>
      </c>
      <c r="AN44" s="391"/>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27</v>
      </c>
      <c r="D46" s="64"/>
      <c r="E46" s="64"/>
      <c r="F46" s="64"/>
      <c r="G46" s="64"/>
      <c r="H46" s="64"/>
      <c r="I46" s="64"/>
      <c r="J46" s="64"/>
      <c r="K46" s="64"/>
      <c r="L46" s="67" t="str">
        <f>IF(E11= "","",E11)</f>
        <v>Město Beroun</v>
      </c>
      <c r="M46" s="64"/>
      <c r="N46" s="64"/>
      <c r="O46" s="64"/>
      <c r="P46" s="64"/>
      <c r="Q46" s="64"/>
      <c r="R46" s="64"/>
      <c r="S46" s="64"/>
      <c r="T46" s="64"/>
      <c r="U46" s="64"/>
      <c r="V46" s="64"/>
      <c r="W46" s="64"/>
      <c r="X46" s="64"/>
      <c r="Y46" s="64"/>
      <c r="Z46" s="64"/>
      <c r="AA46" s="64"/>
      <c r="AB46" s="64"/>
      <c r="AC46" s="64"/>
      <c r="AD46" s="64"/>
      <c r="AE46" s="64"/>
      <c r="AF46" s="64"/>
      <c r="AG46" s="64"/>
      <c r="AH46" s="64"/>
      <c r="AI46" s="66" t="s">
        <v>35</v>
      </c>
      <c r="AJ46" s="64"/>
      <c r="AK46" s="64"/>
      <c r="AL46" s="64"/>
      <c r="AM46" s="392" t="str">
        <f>IF(E17="","",E17)</f>
        <v>SPECTA, s.r.o.</v>
      </c>
      <c r="AN46" s="392"/>
      <c r="AO46" s="392"/>
      <c r="AP46" s="392"/>
      <c r="AQ46" s="64"/>
      <c r="AR46" s="62"/>
      <c r="AS46" s="393" t="s">
        <v>55</v>
      </c>
      <c r="AT46" s="394"/>
      <c r="AU46" s="75"/>
      <c r="AV46" s="75"/>
      <c r="AW46" s="75"/>
      <c r="AX46" s="75"/>
      <c r="AY46" s="75"/>
      <c r="AZ46" s="75"/>
      <c r="BA46" s="75"/>
      <c r="BB46" s="75"/>
      <c r="BC46" s="75"/>
      <c r="BD46" s="76"/>
    </row>
    <row r="47" spans="2:56" s="1" customFormat="1">
      <c r="B47" s="42"/>
      <c r="C47" s="66" t="s">
        <v>33</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95"/>
      <c r="AT47" s="396"/>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97"/>
      <c r="AT48" s="398"/>
      <c r="AU48" s="43"/>
      <c r="AV48" s="43"/>
      <c r="AW48" s="43"/>
      <c r="AX48" s="43"/>
      <c r="AY48" s="43"/>
      <c r="AZ48" s="43"/>
      <c r="BA48" s="43"/>
      <c r="BB48" s="43"/>
      <c r="BC48" s="43"/>
      <c r="BD48" s="79"/>
    </row>
    <row r="49" spans="1:91" s="1" customFormat="1" ht="29.25" customHeight="1">
      <c r="B49" s="42"/>
      <c r="C49" s="399" t="s">
        <v>56</v>
      </c>
      <c r="D49" s="400"/>
      <c r="E49" s="400"/>
      <c r="F49" s="400"/>
      <c r="G49" s="400"/>
      <c r="H49" s="80"/>
      <c r="I49" s="401" t="s">
        <v>57</v>
      </c>
      <c r="J49" s="400"/>
      <c r="K49" s="400"/>
      <c r="L49" s="400"/>
      <c r="M49" s="400"/>
      <c r="N49" s="400"/>
      <c r="O49" s="400"/>
      <c r="P49" s="400"/>
      <c r="Q49" s="400"/>
      <c r="R49" s="400"/>
      <c r="S49" s="400"/>
      <c r="T49" s="400"/>
      <c r="U49" s="400"/>
      <c r="V49" s="400"/>
      <c r="W49" s="400"/>
      <c r="X49" s="400"/>
      <c r="Y49" s="400"/>
      <c r="Z49" s="400"/>
      <c r="AA49" s="400"/>
      <c r="AB49" s="400"/>
      <c r="AC49" s="400"/>
      <c r="AD49" s="400"/>
      <c r="AE49" s="400"/>
      <c r="AF49" s="400"/>
      <c r="AG49" s="402" t="s">
        <v>58</v>
      </c>
      <c r="AH49" s="400"/>
      <c r="AI49" s="400"/>
      <c r="AJ49" s="400"/>
      <c r="AK49" s="400"/>
      <c r="AL49" s="400"/>
      <c r="AM49" s="400"/>
      <c r="AN49" s="401" t="s">
        <v>59</v>
      </c>
      <c r="AO49" s="400"/>
      <c r="AP49" s="400"/>
      <c r="AQ49" s="81" t="s">
        <v>60</v>
      </c>
      <c r="AR49" s="62"/>
      <c r="AS49" s="82" t="s">
        <v>61</v>
      </c>
      <c r="AT49" s="83" t="s">
        <v>62</v>
      </c>
      <c r="AU49" s="83" t="s">
        <v>63</v>
      </c>
      <c r="AV49" s="83" t="s">
        <v>64</v>
      </c>
      <c r="AW49" s="83" t="s">
        <v>65</v>
      </c>
      <c r="AX49" s="83" t="s">
        <v>66</v>
      </c>
      <c r="AY49" s="83" t="s">
        <v>67</v>
      </c>
      <c r="AZ49" s="83" t="s">
        <v>68</v>
      </c>
      <c r="BA49" s="83" t="s">
        <v>69</v>
      </c>
      <c r="BB49" s="83" t="s">
        <v>70</v>
      </c>
      <c r="BC49" s="83" t="s">
        <v>71</v>
      </c>
      <c r="BD49" s="84" t="s">
        <v>72</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73</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411">
        <f>ROUND(AG52,2)</f>
        <v>0</v>
      </c>
      <c r="AH51" s="411"/>
      <c r="AI51" s="411"/>
      <c r="AJ51" s="411"/>
      <c r="AK51" s="411"/>
      <c r="AL51" s="411"/>
      <c r="AM51" s="411"/>
      <c r="AN51" s="412">
        <f t="shared" ref="AN51:AN70" si="0">SUM(AG51,AT51)</f>
        <v>0</v>
      </c>
      <c r="AO51" s="412"/>
      <c r="AP51" s="412"/>
      <c r="AQ51" s="90" t="s">
        <v>21</v>
      </c>
      <c r="AR51" s="72"/>
      <c r="AS51" s="91">
        <f>ROUND(AS52,2)</f>
        <v>0</v>
      </c>
      <c r="AT51" s="92">
        <f t="shared" ref="AT51:AT70" si="1">ROUND(SUM(AV51:AW51),2)</f>
        <v>0</v>
      </c>
      <c r="AU51" s="93">
        <f>ROUND(AU52,5)</f>
        <v>0</v>
      </c>
      <c r="AV51" s="92">
        <f>ROUND(AZ51*L26,2)</f>
        <v>0</v>
      </c>
      <c r="AW51" s="92">
        <f>ROUND(BA51*L27,2)</f>
        <v>0</v>
      </c>
      <c r="AX51" s="92">
        <f>ROUND(BB51*L26,2)</f>
        <v>0</v>
      </c>
      <c r="AY51" s="92">
        <f>ROUND(BC51*L27,2)</f>
        <v>0</v>
      </c>
      <c r="AZ51" s="92">
        <f>ROUND(AZ52,2)</f>
        <v>0</v>
      </c>
      <c r="BA51" s="92">
        <f>ROUND(BA52,2)</f>
        <v>0</v>
      </c>
      <c r="BB51" s="92">
        <f>ROUND(BB52,2)</f>
        <v>0</v>
      </c>
      <c r="BC51" s="92">
        <f>ROUND(BC52,2)</f>
        <v>0</v>
      </c>
      <c r="BD51" s="94">
        <f>ROUND(BD52,2)</f>
        <v>0</v>
      </c>
      <c r="BS51" s="95" t="s">
        <v>74</v>
      </c>
      <c r="BT51" s="95" t="s">
        <v>75</v>
      </c>
      <c r="BU51" s="96" t="s">
        <v>76</v>
      </c>
      <c r="BV51" s="95" t="s">
        <v>77</v>
      </c>
      <c r="BW51" s="95" t="s">
        <v>7</v>
      </c>
      <c r="BX51" s="95" t="s">
        <v>78</v>
      </c>
      <c r="CL51" s="95" t="s">
        <v>21</v>
      </c>
    </row>
    <row r="52" spans="1:91" s="5" customFormat="1" ht="22.5" customHeight="1">
      <c r="B52" s="97"/>
      <c r="C52" s="98"/>
      <c r="D52" s="406" t="s">
        <v>79</v>
      </c>
      <c r="E52" s="406"/>
      <c r="F52" s="406"/>
      <c r="G52" s="406"/>
      <c r="H52" s="406"/>
      <c r="I52" s="99"/>
      <c r="J52" s="406" t="s">
        <v>80</v>
      </c>
      <c r="K52" s="406"/>
      <c r="L52" s="406"/>
      <c r="M52" s="406"/>
      <c r="N52" s="406"/>
      <c r="O52" s="406"/>
      <c r="P52" s="406"/>
      <c r="Q52" s="406"/>
      <c r="R52" s="406"/>
      <c r="S52" s="406"/>
      <c r="T52" s="406"/>
      <c r="U52" s="406"/>
      <c r="V52" s="406"/>
      <c r="W52" s="406"/>
      <c r="X52" s="406"/>
      <c r="Y52" s="406"/>
      <c r="Z52" s="406"/>
      <c r="AA52" s="406"/>
      <c r="AB52" s="406"/>
      <c r="AC52" s="406"/>
      <c r="AD52" s="406"/>
      <c r="AE52" s="406"/>
      <c r="AF52" s="406"/>
      <c r="AG52" s="405">
        <f>ROUND(AG53+AG57+AG64,2)</f>
        <v>0</v>
      </c>
      <c r="AH52" s="404"/>
      <c r="AI52" s="404"/>
      <c r="AJ52" s="404"/>
      <c r="AK52" s="404"/>
      <c r="AL52" s="404"/>
      <c r="AM52" s="404"/>
      <c r="AN52" s="403">
        <f t="shared" si="0"/>
        <v>0</v>
      </c>
      <c r="AO52" s="404"/>
      <c r="AP52" s="404"/>
      <c r="AQ52" s="100" t="s">
        <v>81</v>
      </c>
      <c r="AR52" s="101"/>
      <c r="AS52" s="102">
        <f>ROUND(AS53+AS57+AS64,2)</f>
        <v>0</v>
      </c>
      <c r="AT52" s="103">
        <f t="shared" si="1"/>
        <v>0</v>
      </c>
      <c r="AU52" s="104">
        <f>ROUND(AU53+AU57+AU64,5)</f>
        <v>0</v>
      </c>
      <c r="AV52" s="103">
        <f>ROUND(AZ52*L26,2)</f>
        <v>0</v>
      </c>
      <c r="AW52" s="103">
        <f>ROUND(BA52*L27,2)</f>
        <v>0</v>
      </c>
      <c r="AX52" s="103">
        <f>ROUND(BB52*L26,2)</f>
        <v>0</v>
      </c>
      <c r="AY52" s="103">
        <f>ROUND(BC52*L27,2)</f>
        <v>0</v>
      </c>
      <c r="AZ52" s="103">
        <f>ROUND(AZ53+AZ57+AZ64,2)</f>
        <v>0</v>
      </c>
      <c r="BA52" s="103">
        <f>ROUND(BA53+BA57+BA64,2)</f>
        <v>0</v>
      </c>
      <c r="BB52" s="103">
        <f>ROUND(BB53+BB57+BB64,2)</f>
        <v>0</v>
      </c>
      <c r="BC52" s="103">
        <f>ROUND(BC53+BC57+BC64,2)</f>
        <v>0</v>
      </c>
      <c r="BD52" s="105">
        <f>ROUND(BD53+BD57+BD64,2)</f>
        <v>0</v>
      </c>
      <c r="BS52" s="106" t="s">
        <v>74</v>
      </c>
      <c r="BT52" s="106" t="s">
        <v>79</v>
      </c>
      <c r="BU52" s="106" t="s">
        <v>76</v>
      </c>
      <c r="BV52" s="106" t="s">
        <v>77</v>
      </c>
      <c r="BW52" s="106" t="s">
        <v>82</v>
      </c>
      <c r="BX52" s="106" t="s">
        <v>7</v>
      </c>
      <c r="CL52" s="106" t="s">
        <v>21</v>
      </c>
      <c r="CM52" s="106" t="s">
        <v>83</v>
      </c>
    </row>
    <row r="53" spans="1:91" s="6" customFormat="1" ht="22.5" customHeight="1">
      <c r="B53" s="107"/>
      <c r="C53" s="108"/>
      <c r="D53" s="108"/>
      <c r="E53" s="410" t="s">
        <v>84</v>
      </c>
      <c r="F53" s="410"/>
      <c r="G53" s="410"/>
      <c r="H53" s="410"/>
      <c r="I53" s="410"/>
      <c r="J53" s="108"/>
      <c r="K53" s="410" t="s">
        <v>85</v>
      </c>
      <c r="L53" s="410"/>
      <c r="M53" s="410"/>
      <c r="N53" s="410"/>
      <c r="O53" s="410"/>
      <c r="P53" s="410"/>
      <c r="Q53" s="410"/>
      <c r="R53" s="410"/>
      <c r="S53" s="410"/>
      <c r="T53" s="410"/>
      <c r="U53" s="410"/>
      <c r="V53" s="410"/>
      <c r="W53" s="410"/>
      <c r="X53" s="410"/>
      <c r="Y53" s="410"/>
      <c r="Z53" s="410"/>
      <c r="AA53" s="410"/>
      <c r="AB53" s="410"/>
      <c r="AC53" s="410"/>
      <c r="AD53" s="410"/>
      <c r="AE53" s="410"/>
      <c r="AF53" s="410"/>
      <c r="AG53" s="409">
        <f>ROUND(SUM(AG54:AG56),2)</f>
        <v>0</v>
      </c>
      <c r="AH53" s="408"/>
      <c r="AI53" s="408"/>
      <c r="AJ53" s="408"/>
      <c r="AK53" s="408"/>
      <c r="AL53" s="408"/>
      <c r="AM53" s="408"/>
      <c r="AN53" s="407">
        <f t="shared" si="0"/>
        <v>0</v>
      </c>
      <c r="AO53" s="408"/>
      <c r="AP53" s="408"/>
      <c r="AQ53" s="109" t="s">
        <v>86</v>
      </c>
      <c r="AR53" s="110"/>
      <c r="AS53" s="111">
        <f>ROUND(SUM(AS54:AS56),2)</f>
        <v>0</v>
      </c>
      <c r="AT53" s="112">
        <f t="shared" si="1"/>
        <v>0</v>
      </c>
      <c r="AU53" s="113">
        <f>ROUND(SUM(AU54:AU56),5)</f>
        <v>0</v>
      </c>
      <c r="AV53" s="112">
        <f>ROUND(AZ53*L26,2)</f>
        <v>0</v>
      </c>
      <c r="AW53" s="112">
        <f>ROUND(BA53*L27,2)</f>
        <v>0</v>
      </c>
      <c r="AX53" s="112">
        <f>ROUND(BB53*L26,2)</f>
        <v>0</v>
      </c>
      <c r="AY53" s="112">
        <f>ROUND(BC53*L27,2)</f>
        <v>0</v>
      </c>
      <c r="AZ53" s="112">
        <f>ROUND(SUM(AZ54:AZ56),2)</f>
        <v>0</v>
      </c>
      <c r="BA53" s="112">
        <f>ROUND(SUM(BA54:BA56),2)</f>
        <v>0</v>
      </c>
      <c r="BB53" s="112">
        <f>ROUND(SUM(BB54:BB56),2)</f>
        <v>0</v>
      </c>
      <c r="BC53" s="112">
        <f>ROUND(SUM(BC54:BC56),2)</f>
        <v>0</v>
      </c>
      <c r="BD53" s="114">
        <f>ROUND(SUM(BD54:BD56),2)</f>
        <v>0</v>
      </c>
      <c r="BS53" s="115" t="s">
        <v>74</v>
      </c>
      <c r="BT53" s="115" t="s">
        <v>83</v>
      </c>
      <c r="BU53" s="115" t="s">
        <v>76</v>
      </c>
      <c r="BV53" s="115" t="s">
        <v>77</v>
      </c>
      <c r="BW53" s="115" t="s">
        <v>87</v>
      </c>
      <c r="BX53" s="115" t="s">
        <v>82</v>
      </c>
      <c r="CL53" s="115" t="s">
        <v>21</v>
      </c>
    </row>
    <row r="54" spans="1:91" s="6" customFormat="1" ht="34.5" customHeight="1">
      <c r="A54" s="116" t="s">
        <v>88</v>
      </c>
      <c r="B54" s="107"/>
      <c r="C54" s="108"/>
      <c r="D54" s="108"/>
      <c r="E54" s="108"/>
      <c r="F54" s="410" t="s">
        <v>89</v>
      </c>
      <c r="G54" s="410"/>
      <c r="H54" s="410"/>
      <c r="I54" s="410"/>
      <c r="J54" s="410"/>
      <c r="K54" s="108"/>
      <c r="L54" s="410" t="s">
        <v>90</v>
      </c>
      <c r="M54" s="410"/>
      <c r="N54" s="410"/>
      <c r="O54" s="410"/>
      <c r="P54" s="410"/>
      <c r="Q54" s="410"/>
      <c r="R54" s="410"/>
      <c r="S54" s="410"/>
      <c r="T54" s="410"/>
      <c r="U54" s="410"/>
      <c r="V54" s="410"/>
      <c r="W54" s="410"/>
      <c r="X54" s="410"/>
      <c r="Y54" s="410"/>
      <c r="Z54" s="410"/>
      <c r="AA54" s="410"/>
      <c r="AB54" s="410"/>
      <c r="AC54" s="410"/>
      <c r="AD54" s="410"/>
      <c r="AE54" s="410"/>
      <c r="AF54" s="410"/>
      <c r="AG54" s="407">
        <f>'D.1-01.1.1a - Architekton...'!J31</f>
        <v>0</v>
      </c>
      <c r="AH54" s="408"/>
      <c r="AI54" s="408"/>
      <c r="AJ54" s="408"/>
      <c r="AK54" s="408"/>
      <c r="AL54" s="408"/>
      <c r="AM54" s="408"/>
      <c r="AN54" s="407">
        <f t="shared" si="0"/>
        <v>0</v>
      </c>
      <c r="AO54" s="408"/>
      <c r="AP54" s="408"/>
      <c r="AQ54" s="109" t="s">
        <v>86</v>
      </c>
      <c r="AR54" s="110"/>
      <c r="AS54" s="111">
        <v>0</v>
      </c>
      <c r="AT54" s="112">
        <f t="shared" si="1"/>
        <v>0</v>
      </c>
      <c r="AU54" s="113">
        <f>'D.1-01.1.1a - Architekton...'!P102</f>
        <v>0</v>
      </c>
      <c r="AV54" s="112">
        <f>'D.1-01.1.1a - Architekton...'!J34</f>
        <v>0</v>
      </c>
      <c r="AW54" s="112">
        <f>'D.1-01.1.1a - Architekton...'!J35</f>
        <v>0</v>
      </c>
      <c r="AX54" s="112">
        <f>'D.1-01.1.1a - Architekton...'!J36</f>
        <v>0</v>
      </c>
      <c r="AY54" s="112">
        <f>'D.1-01.1.1a - Architekton...'!J37</f>
        <v>0</v>
      </c>
      <c r="AZ54" s="112">
        <f>'D.1-01.1.1a - Architekton...'!F34</f>
        <v>0</v>
      </c>
      <c r="BA54" s="112">
        <f>'D.1-01.1.1a - Architekton...'!F35</f>
        <v>0</v>
      </c>
      <c r="BB54" s="112">
        <f>'D.1-01.1.1a - Architekton...'!F36</f>
        <v>0</v>
      </c>
      <c r="BC54" s="112">
        <f>'D.1-01.1.1a - Architekton...'!F37</f>
        <v>0</v>
      </c>
      <c r="BD54" s="114">
        <f>'D.1-01.1.1a - Architekton...'!F38</f>
        <v>0</v>
      </c>
      <c r="BT54" s="115" t="s">
        <v>91</v>
      </c>
      <c r="BV54" s="115" t="s">
        <v>77</v>
      </c>
      <c r="BW54" s="115" t="s">
        <v>92</v>
      </c>
      <c r="BX54" s="115" t="s">
        <v>87</v>
      </c>
      <c r="CL54" s="115" t="s">
        <v>21</v>
      </c>
    </row>
    <row r="55" spans="1:91" s="6" customFormat="1" ht="34.5" customHeight="1">
      <c r="A55" s="116" t="s">
        <v>88</v>
      </c>
      <c r="B55" s="107"/>
      <c r="C55" s="108"/>
      <c r="D55" s="108"/>
      <c r="E55" s="108"/>
      <c r="F55" s="410" t="s">
        <v>93</v>
      </c>
      <c r="G55" s="410"/>
      <c r="H55" s="410"/>
      <c r="I55" s="410"/>
      <c r="J55" s="410"/>
      <c r="K55" s="108"/>
      <c r="L55" s="410" t="s">
        <v>94</v>
      </c>
      <c r="M55" s="410"/>
      <c r="N55" s="410"/>
      <c r="O55" s="410"/>
      <c r="P55" s="410"/>
      <c r="Q55" s="410"/>
      <c r="R55" s="410"/>
      <c r="S55" s="410"/>
      <c r="T55" s="410"/>
      <c r="U55" s="410"/>
      <c r="V55" s="410"/>
      <c r="W55" s="410"/>
      <c r="X55" s="410"/>
      <c r="Y55" s="410"/>
      <c r="Z55" s="410"/>
      <c r="AA55" s="410"/>
      <c r="AB55" s="410"/>
      <c r="AC55" s="410"/>
      <c r="AD55" s="410"/>
      <c r="AE55" s="410"/>
      <c r="AF55" s="410"/>
      <c r="AG55" s="407">
        <f>'D.1-01.1.1b - Architekton...'!J31</f>
        <v>0</v>
      </c>
      <c r="AH55" s="408"/>
      <c r="AI55" s="408"/>
      <c r="AJ55" s="408"/>
      <c r="AK55" s="408"/>
      <c r="AL55" s="408"/>
      <c r="AM55" s="408"/>
      <c r="AN55" s="407">
        <f t="shared" si="0"/>
        <v>0</v>
      </c>
      <c r="AO55" s="408"/>
      <c r="AP55" s="408"/>
      <c r="AQ55" s="109" t="s">
        <v>86</v>
      </c>
      <c r="AR55" s="110"/>
      <c r="AS55" s="111">
        <v>0</v>
      </c>
      <c r="AT55" s="112">
        <f t="shared" si="1"/>
        <v>0</v>
      </c>
      <c r="AU55" s="113">
        <f>'D.1-01.1.1b - Architekton...'!P102</f>
        <v>0</v>
      </c>
      <c r="AV55" s="112">
        <f>'D.1-01.1.1b - Architekton...'!J34</f>
        <v>0</v>
      </c>
      <c r="AW55" s="112">
        <f>'D.1-01.1.1b - Architekton...'!J35</f>
        <v>0</v>
      </c>
      <c r="AX55" s="112">
        <f>'D.1-01.1.1b - Architekton...'!J36</f>
        <v>0</v>
      </c>
      <c r="AY55" s="112">
        <f>'D.1-01.1.1b - Architekton...'!J37</f>
        <v>0</v>
      </c>
      <c r="AZ55" s="112">
        <f>'D.1-01.1.1b - Architekton...'!F34</f>
        <v>0</v>
      </c>
      <c r="BA55" s="112">
        <f>'D.1-01.1.1b - Architekton...'!F35</f>
        <v>0</v>
      </c>
      <c r="BB55" s="112">
        <f>'D.1-01.1.1b - Architekton...'!F36</f>
        <v>0</v>
      </c>
      <c r="BC55" s="112">
        <f>'D.1-01.1.1b - Architekton...'!F37</f>
        <v>0</v>
      </c>
      <c r="BD55" s="114">
        <f>'D.1-01.1.1b - Architekton...'!F38</f>
        <v>0</v>
      </c>
      <c r="BT55" s="115" t="s">
        <v>91</v>
      </c>
      <c r="BV55" s="115" t="s">
        <v>77</v>
      </c>
      <c r="BW55" s="115" t="s">
        <v>95</v>
      </c>
      <c r="BX55" s="115" t="s">
        <v>87</v>
      </c>
      <c r="CL55" s="115" t="s">
        <v>21</v>
      </c>
    </row>
    <row r="56" spans="1:91" s="6" customFormat="1" ht="34.5" customHeight="1">
      <c r="A56" s="116" t="s">
        <v>88</v>
      </c>
      <c r="B56" s="107"/>
      <c r="C56" s="108"/>
      <c r="D56" s="108"/>
      <c r="E56" s="108"/>
      <c r="F56" s="410" t="s">
        <v>96</v>
      </c>
      <c r="G56" s="410"/>
      <c r="H56" s="410"/>
      <c r="I56" s="410"/>
      <c r="J56" s="410"/>
      <c r="K56" s="108"/>
      <c r="L56" s="410" t="s">
        <v>97</v>
      </c>
      <c r="M56" s="410"/>
      <c r="N56" s="410"/>
      <c r="O56" s="410"/>
      <c r="P56" s="410"/>
      <c r="Q56" s="410"/>
      <c r="R56" s="410"/>
      <c r="S56" s="410"/>
      <c r="T56" s="410"/>
      <c r="U56" s="410"/>
      <c r="V56" s="410"/>
      <c r="W56" s="410"/>
      <c r="X56" s="410"/>
      <c r="Y56" s="410"/>
      <c r="Z56" s="410"/>
      <c r="AA56" s="410"/>
      <c r="AB56" s="410"/>
      <c r="AC56" s="410"/>
      <c r="AD56" s="410"/>
      <c r="AE56" s="410"/>
      <c r="AF56" s="410"/>
      <c r="AG56" s="407">
        <f>'99_01 - Vedlejší a ostatn...'!J31</f>
        <v>0</v>
      </c>
      <c r="AH56" s="408"/>
      <c r="AI56" s="408"/>
      <c r="AJ56" s="408"/>
      <c r="AK56" s="408"/>
      <c r="AL56" s="408"/>
      <c r="AM56" s="408"/>
      <c r="AN56" s="407">
        <f t="shared" si="0"/>
        <v>0</v>
      </c>
      <c r="AO56" s="408"/>
      <c r="AP56" s="408"/>
      <c r="AQ56" s="109" t="s">
        <v>86</v>
      </c>
      <c r="AR56" s="110"/>
      <c r="AS56" s="111">
        <v>0</v>
      </c>
      <c r="AT56" s="112">
        <f t="shared" si="1"/>
        <v>0</v>
      </c>
      <c r="AU56" s="113">
        <f>'99_01 - Vedlejší a ostatn...'!P93</f>
        <v>0</v>
      </c>
      <c r="AV56" s="112">
        <f>'99_01 - Vedlejší a ostatn...'!J34</f>
        <v>0</v>
      </c>
      <c r="AW56" s="112">
        <f>'99_01 - Vedlejší a ostatn...'!J35</f>
        <v>0</v>
      </c>
      <c r="AX56" s="112">
        <f>'99_01 - Vedlejší a ostatn...'!J36</f>
        <v>0</v>
      </c>
      <c r="AY56" s="112">
        <f>'99_01 - Vedlejší a ostatn...'!J37</f>
        <v>0</v>
      </c>
      <c r="AZ56" s="112">
        <f>'99_01 - Vedlejší a ostatn...'!F34</f>
        <v>0</v>
      </c>
      <c r="BA56" s="112">
        <f>'99_01 - Vedlejší a ostatn...'!F35</f>
        <v>0</v>
      </c>
      <c r="BB56" s="112">
        <f>'99_01 - Vedlejší a ostatn...'!F36</f>
        <v>0</v>
      </c>
      <c r="BC56" s="112">
        <f>'99_01 - Vedlejší a ostatn...'!F37</f>
        <v>0</v>
      </c>
      <c r="BD56" s="114">
        <f>'99_01 - Vedlejší a ostatn...'!F38</f>
        <v>0</v>
      </c>
      <c r="BT56" s="115" t="s">
        <v>91</v>
      </c>
      <c r="BV56" s="115" t="s">
        <v>77</v>
      </c>
      <c r="BW56" s="115" t="s">
        <v>98</v>
      </c>
      <c r="BX56" s="115" t="s">
        <v>87</v>
      </c>
      <c r="CL56" s="115" t="s">
        <v>21</v>
      </c>
    </row>
    <row r="57" spans="1:91" s="6" customFormat="1" ht="22.5" customHeight="1">
      <c r="B57" s="107"/>
      <c r="C57" s="108"/>
      <c r="D57" s="108"/>
      <c r="E57" s="410" t="s">
        <v>99</v>
      </c>
      <c r="F57" s="410"/>
      <c r="G57" s="410"/>
      <c r="H57" s="410"/>
      <c r="I57" s="410"/>
      <c r="J57" s="108"/>
      <c r="K57" s="410" t="s">
        <v>100</v>
      </c>
      <c r="L57" s="410"/>
      <c r="M57" s="410"/>
      <c r="N57" s="410"/>
      <c r="O57" s="410"/>
      <c r="P57" s="410"/>
      <c r="Q57" s="410"/>
      <c r="R57" s="410"/>
      <c r="S57" s="410"/>
      <c r="T57" s="410"/>
      <c r="U57" s="410"/>
      <c r="V57" s="410"/>
      <c r="W57" s="410"/>
      <c r="X57" s="410"/>
      <c r="Y57" s="410"/>
      <c r="Z57" s="410"/>
      <c r="AA57" s="410"/>
      <c r="AB57" s="410"/>
      <c r="AC57" s="410"/>
      <c r="AD57" s="410"/>
      <c r="AE57" s="410"/>
      <c r="AF57" s="410"/>
      <c r="AG57" s="409">
        <f>ROUND(SUM(AG58:AG63),2)</f>
        <v>0</v>
      </c>
      <c r="AH57" s="408"/>
      <c r="AI57" s="408"/>
      <c r="AJ57" s="408"/>
      <c r="AK57" s="408"/>
      <c r="AL57" s="408"/>
      <c r="AM57" s="408"/>
      <c r="AN57" s="407">
        <f t="shared" si="0"/>
        <v>0</v>
      </c>
      <c r="AO57" s="408"/>
      <c r="AP57" s="408"/>
      <c r="AQ57" s="109" t="s">
        <v>86</v>
      </c>
      <c r="AR57" s="110"/>
      <c r="AS57" s="111">
        <f>ROUND(SUM(AS58:AS63),2)</f>
        <v>0</v>
      </c>
      <c r="AT57" s="112">
        <f t="shared" si="1"/>
        <v>0</v>
      </c>
      <c r="AU57" s="113">
        <f>ROUND(SUM(AU58:AU63),5)</f>
        <v>0</v>
      </c>
      <c r="AV57" s="112">
        <f>ROUND(AZ57*L26,2)</f>
        <v>0</v>
      </c>
      <c r="AW57" s="112">
        <f>ROUND(BA57*L27,2)</f>
        <v>0</v>
      </c>
      <c r="AX57" s="112">
        <f>ROUND(BB57*L26,2)</f>
        <v>0</v>
      </c>
      <c r="AY57" s="112">
        <f>ROUND(BC57*L27,2)</f>
        <v>0</v>
      </c>
      <c r="AZ57" s="112">
        <f>ROUND(SUM(AZ58:AZ63),2)</f>
        <v>0</v>
      </c>
      <c r="BA57" s="112">
        <f>ROUND(SUM(BA58:BA63),2)</f>
        <v>0</v>
      </c>
      <c r="BB57" s="112">
        <f>ROUND(SUM(BB58:BB63),2)</f>
        <v>0</v>
      </c>
      <c r="BC57" s="112">
        <f>ROUND(SUM(BC58:BC63),2)</f>
        <v>0</v>
      </c>
      <c r="BD57" s="114">
        <f>ROUND(SUM(BD58:BD63),2)</f>
        <v>0</v>
      </c>
      <c r="BS57" s="115" t="s">
        <v>74</v>
      </c>
      <c r="BT57" s="115" t="s">
        <v>83</v>
      </c>
      <c r="BU57" s="115" t="s">
        <v>76</v>
      </c>
      <c r="BV57" s="115" t="s">
        <v>77</v>
      </c>
      <c r="BW57" s="115" t="s">
        <v>101</v>
      </c>
      <c r="BX57" s="115" t="s">
        <v>82</v>
      </c>
      <c r="CL57" s="115" t="s">
        <v>21</v>
      </c>
    </row>
    <row r="58" spans="1:91" s="6" customFormat="1" ht="34.5" customHeight="1">
      <c r="A58" s="116" t="s">
        <v>88</v>
      </c>
      <c r="B58" s="107"/>
      <c r="C58" s="108"/>
      <c r="D58" s="108"/>
      <c r="E58" s="108"/>
      <c r="F58" s="410" t="s">
        <v>102</v>
      </c>
      <c r="G58" s="410"/>
      <c r="H58" s="410"/>
      <c r="I58" s="410"/>
      <c r="J58" s="410"/>
      <c r="K58" s="108"/>
      <c r="L58" s="410" t="s">
        <v>90</v>
      </c>
      <c r="M58" s="410"/>
      <c r="N58" s="410"/>
      <c r="O58" s="410"/>
      <c r="P58" s="410"/>
      <c r="Q58" s="410"/>
      <c r="R58" s="410"/>
      <c r="S58" s="410"/>
      <c r="T58" s="410"/>
      <c r="U58" s="410"/>
      <c r="V58" s="410"/>
      <c r="W58" s="410"/>
      <c r="X58" s="410"/>
      <c r="Y58" s="410"/>
      <c r="Z58" s="410"/>
      <c r="AA58" s="410"/>
      <c r="AB58" s="410"/>
      <c r="AC58" s="410"/>
      <c r="AD58" s="410"/>
      <c r="AE58" s="410"/>
      <c r="AF58" s="410"/>
      <c r="AG58" s="407">
        <f>'D.1-02.1.1a - Architekton...'!J31</f>
        <v>0</v>
      </c>
      <c r="AH58" s="408"/>
      <c r="AI58" s="408"/>
      <c r="AJ58" s="408"/>
      <c r="AK58" s="408"/>
      <c r="AL58" s="408"/>
      <c r="AM58" s="408"/>
      <c r="AN58" s="407">
        <f t="shared" si="0"/>
        <v>0</v>
      </c>
      <c r="AO58" s="408"/>
      <c r="AP58" s="408"/>
      <c r="AQ58" s="109" t="s">
        <v>86</v>
      </c>
      <c r="AR58" s="110"/>
      <c r="AS58" s="111">
        <v>0</v>
      </c>
      <c r="AT58" s="112">
        <f t="shared" si="1"/>
        <v>0</v>
      </c>
      <c r="AU58" s="113">
        <f>'D.1-02.1.1a - Architekton...'!P105</f>
        <v>0</v>
      </c>
      <c r="AV58" s="112">
        <f>'D.1-02.1.1a - Architekton...'!J34</f>
        <v>0</v>
      </c>
      <c r="AW58" s="112">
        <f>'D.1-02.1.1a - Architekton...'!J35</f>
        <v>0</v>
      </c>
      <c r="AX58" s="112">
        <f>'D.1-02.1.1a - Architekton...'!J36</f>
        <v>0</v>
      </c>
      <c r="AY58" s="112">
        <f>'D.1-02.1.1a - Architekton...'!J37</f>
        <v>0</v>
      </c>
      <c r="AZ58" s="112">
        <f>'D.1-02.1.1a - Architekton...'!F34</f>
        <v>0</v>
      </c>
      <c r="BA58" s="112">
        <f>'D.1-02.1.1a - Architekton...'!F35</f>
        <v>0</v>
      </c>
      <c r="BB58" s="112">
        <f>'D.1-02.1.1a - Architekton...'!F36</f>
        <v>0</v>
      </c>
      <c r="BC58" s="112">
        <f>'D.1-02.1.1a - Architekton...'!F37</f>
        <v>0</v>
      </c>
      <c r="BD58" s="114">
        <f>'D.1-02.1.1a - Architekton...'!F38</f>
        <v>0</v>
      </c>
      <c r="BT58" s="115" t="s">
        <v>91</v>
      </c>
      <c r="BV58" s="115" t="s">
        <v>77</v>
      </c>
      <c r="BW58" s="115" t="s">
        <v>103</v>
      </c>
      <c r="BX58" s="115" t="s">
        <v>101</v>
      </c>
      <c r="CL58" s="115" t="s">
        <v>21</v>
      </c>
    </row>
    <row r="59" spans="1:91" s="6" customFormat="1" ht="34.5" customHeight="1">
      <c r="A59" s="116" t="s">
        <v>88</v>
      </c>
      <c r="B59" s="107"/>
      <c r="C59" s="108"/>
      <c r="D59" s="108"/>
      <c r="E59" s="108"/>
      <c r="F59" s="410" t="s">
        <v>104</v>
      </c>
      <c r="G59" s="410"/>
      <c r="H59" s="410"/>
      <c r="I59" s="410"/>
      <c r="J59" s="410"/>
      <c r="K59" s="108"/>
      <c r="L59" s="410" t="s">
        <v>105</v>
      </c>
      <c r="M59" s="410"/>
      <c r="N59" s="410"/>
      <c r="O59" s="410"/>
      <c r="P59" s="410"/>
      <c r="Q59" s="410"/>
      <c r="R59" s="410"/>
      <c r="S59" s="410"/>
      <c r="T59" s="410"/>
      <c r="U59" s="410"/>
      <c r="V59" s="410"/>
      <c r="W59" s="410"/>
      <c r="X59" s="410"/>
      <c r="Y59" s="410"/>
      <c r="Z59" s="410"/>
      <c r="AA59" s="410"/>
      <c r="AB59" s="410"/>
      <c r="AC59" s="410"/>
      <c r="AD59" s="410"/>
      <c r="AE59" s="410"/>
      <c r="AF59" s="410"/>
      <c r="AG59" s="407">
        <f>'D.1-02.1.1b - Architekton...'!J31</f>
        <v>0</v>
      </c>
      <c r="AH59" s="408"/>
      <c r="AI59" s="408"/>
      <c r="AJ59" s="408"/>
      <c r="AK59" s="408"/>
      <c r="AL59" s="408"/>
      <c r="AM59" s="408"/>
      <c r="AN59" s="407">
        <f t="shared" si="0"/>
        <v>0</v>
      </c>
      <c r="AO59" s="408"/>
      <c r="AP59" s="408"/>
      <c r="AQ59" s="109" t="s">
        <v>86</v>
      </c>
      <c r="AR59" s="110"/>
      <c r="AS59" s="111">
        <v>0</v>
      </c>
      <c r="AT59" s="112">
        <f t="shared" si="1"/>
        <v>0</v>
      </c>
      <c r="AU59" s="113">
        <f>'D.1-02.1.1b - Architekton...'!P101</f>
        <v>0</v>
      </c>
      <c r="AV59" s="112">
        <f>'D.1-02.1.1b - Architekton...'!J34</f>
        <v>0</v>
      </c>
      <c r="AW59" s="112">
        <f>'D.1-02.1.1b - Architekton...'!J35</f>
        <v>0</v>
      </c>
      <c r="AX59" s="112">
        <f>'D.1-02.1.1b - Architekton...'!J36</f>
        <v>0</v>
      </c>
      <c r="AY59" s="112">
        <f>'D.1-02.1.1b - Architekton...'!J37</f>
        <v>0</v>
      </c>
      <c r="AZ59" s="112">
        <f>'D.1-02.1.1b - Architekton...'!F34</f>
        <v>0</v>
      </c>
      <c r="BA59" s="112">
        <f>'D.1-02.1.1b - Architekton...'!F35</f>
        <v>0</v>
      </c>
      <c r="BB59" s="112">
        <f>'D.1-02.1.1b - Architekton...'!F36</f>
        <v>0</v>
      </c>
      <c r="BC59" s="112">
        <f>'D.1-02.1.1b - Architekton...'!F37</f>
        <v>0</v>
      </c>
      <c r="BD59" s="114">
        <f>'D.1-02.1.1b - Architekton...'!F38</f>
        <v>0</v>
      </c>
      <c r="BT59" s="115" t="s">
        <v>91</v>
      </c>
      <c r="BV59" s="115" t="s">
        <v>77</v>
      </c>
      <c r="BW59" s="115" t="s">
        <v>106</v>
      </c>
      <c r="BX59" s="115" t="s">
        <v>101</v>
      </c>
      <c r="CL59" s="115" t="s">
        <v>21</v>
      </c>
    </row>
    <row r="60" spans="1:91" s="6" customFormat="1" ht="34.5" customHeight="1">
      <c r="A60" s="116" t="s">
        <v>88</v>
      </c>
      <c r="B60" s="107"/>
      <c r="C60" s="108"/>
      <c r="D60" s="108"/>
      <c r="E60" s="108"/>
      <c r="F60" s="410" t="s">
        <v>107</v>
      </c>
      <c r="G60" s="410"/>
      <c r="H60" s="410"/>
      <c r="I60" s="410"/>
      <c r="J60" s="410"/>
      <c r="K60" s="108"/>
      <c r="L60" s="410" t="s">
        <v>94</v>
      </c>
      <c r="M60" s="410"/>
      <c r="N60" s="410"/>
      <c r="O60" s="410"/>
      <c r="P60" s="410"/>
      <c r="Q60" s="410"/>
      <c r="R60" s="410"/>
      <c r="S60" s="410"/>
      <c r="T60" s="410"/>
      <c r="U60" s="410"/>
      <c r="V60" s="410"/>
      <c r="W60" s="410"/>
      <c r="X60" s="410"/>
      <c r="Y60" s="410"/>
      <c r="Z60" s="410"/>
      <c r="AA60" s="410"/>
      <c r="AB60" s="410"/>
      <c r="AC60" s="410"/>
      <c r="AD60" s="410"/>
      <c r="AE60" s="410"/>
      <c r="AF60" s="410"/>
      <c r="AG60" s="407">
        <f>'D.1-02.1.1c - Architekton...'!J31</f>
        <v>0</v>
      </c>
      <c r="AH60" s="408"/>
      <c r="AI60" s="408"/>
      <c r="AJ60" s="408"/>
      <c r="AK60" s="408"/>
      <c r="AL60" s="408"/>
      <c r="AM60" s="408"/>
      <c r="AN60" s="407">
        <f t="shared" si="0"/>
        <v>0</v>
      </c>
      <c r="AO60" s="408"/>
      <c r="AP60" s="408"/>
      <c r="AQ60" s="109" t="s">
        <v>86</v>
      </c>
      <c r="AR60" s="110"/>
      <c r="AS60" s="111">
        <v>0</v>
      </c>
      <c r="AT60" s="112">
        <f t="shared" si="1"/>
        <v>0</v>
      </c>
      <c r="AU60" s="113">
        <f>'D.1-02.1.1c - Architekton...'!P101</f>
        <v>0</v>
      </c>
      <c r="AV60" s="112">
        <f>'D.1-02.1.1c - Architekton...'!J34</f>
        <v>0</v>
      </c>
      <c r="AW60" s="112">
        <f>'D.1-02.1.1c - Architekton...'!J35</f>
        <v>0</v>
      </c>
      <c r="AX60" s="112">
        <f>'D.1-02.1.1c - Architekton...'!J36</f>
        <v>0</v>
      </c>
      <c r="AY60" s="112">
        <f>'D.1-02.1.1c - Architekton...'!J37</f>
        <v>0</v>
      </c>
      <c r="AZ60" s="112">
        <f>'D.1-02.1.1c - Architekton...'!F34</f>
        <v>0</v>
      </c>
      <c r="BA60" s="112">
        <f>'D.1-02.1.1c - Architekton...'!F35</f>
        <v>0</v>
      </c>
      <c r="BB60" s="112">
        <f>'D.1-02.1.1c - Architekton...'!F36</f>
        <v>0</v>
      </c>
      <c r="BC60" s="112">
        <f>'D.1-02.1.1c - Architekton...'!F37</f>
        <v>0</v>
      </c>
      <c r="BD60" s="114">
        <f>'D.1-02.1.1c - Architekton...'!F38</f>
        <v>0</v>
      </c>
      <c r="BT60" s="115" t="s">
        <v>91</v>
      </c>
      <c r="BV60" s="115" t="s">
        <v>77</v>
      </c>
      <c r="BW60" s="115" t="s">
        <v>108</v>
      </c>
      <c r="BX60" s="115" t="s">
        <v>101</v>
      </c>
      <c r="CL60" s="115" t="s">
        <v>21</v>
      </c>
    </row>
    <row r="61" spans="1:91" s="6" customFormat="1" ht="34.5" customHeight="1">
      <c r="A61" s="116" t="s">
        <v>88</v>
      </c>
      <c r="B61" s="107"/>
      <c r="C61" s="108"/>
      <c r="D61" s="108"/>
      <c r="E61" s="108"/>
      <c r="F61" s="410" t="s">
        <v>109</v>
      </c>
      <c r="G61" s="410"/>
      <c r="H61" s="410"/>
      <c r="I61" s="410"/>
      <c r="J61" s="410"/>
      <c r="K61" s="108"/>
      <c r="L61" s="410" t="s">
        <v>110</v>
      </c>
      <c r="M61" s="410"/>
      <c r="N61" s="410"/>
      <c r="O61" s="410"/>
      <c r="P61" s="410"/>
      <c r="Q61" s="410"/>
      <c r="R61" s="410"/>
      <c r="S61" s="410"/>
      <c r="T61" s="410"/>
      <c r="U61" s="410"/>
      <c r="V61" s="410"/>
      <c r="W61" s="410"/>
      <c r="X61" s="410"/>
      <c r="Y61" s="410"/>
      <c r="Z61" s="410"/>
      <c r="AA61" s="410"/>
      <c r="AB61" s="410"/>
      <c r="AC61" s="410"/>
      <c r="AD61" s="410"/>
      <c r="AE61" s="410"/>
      <c r="AF61" s="410"/>
      <c r="AG61" s="407">
        <f>'D.1-02.1.4.1 - Zařízení v...'!J31</f>
        <v>0</v>
      </c>
      <c r="AH61" s="408"/>
      <c r="AI61" s="408"/>
      <c r="AJ61" s="408"/>
      <c r="AK61" s="408"/>
      <c r="AL61" s="408"/>
      <c r="AM61" s="408"/>
      <c r="AN61" s="407">
        <f t="shared" si="0"/>
        <v>0</v>
      </c>
      <c r="AO61" s="408"/>
      <c r="AP61" s="408"/>
      <c r="AQ61" s="109" t="s">
        <v>86</v>
      </c>
      <c r="AR61" s="110"/>
      <c r="AS61" s="111">
        <v>0</v>
      </c>
      <c r="AT61" s="112">
        <f t="shared" si="1"/>
        <v>0</v>
      </c>
      <c r="AU61" s="113">
        <f>'D.1-02.1.4.1 - Zařízení v...'!P97</f>
        <v>0</v>
      </c>
      <c r="AV61" s="112">
        <f>'D.1-02.1.4.1 - Zařízení v...'!J34</f>
        <v>0</v>
      </c>
      <c r="AW61" s="112">
        <f>'D.1-02.1.4.1 - Zařízení v...'!J35</f>
        <v>0</v>
      </c>
      <c r="AX61" s="112">
        <f>'D.1-02.1.4.1 - Zařízení v...'!J36</f>
        <v>0</v>
      </c>
      <c r="AY61" s="112">
        <f>'D.1-02.1.4.1 - Zařízení v...'!J37</f>
        <v>0</v>
      </c>
      <c r="AZ61" s="112">
        <f>'D.1-02.1.4.1 - Zařízení v...'!F34</f>
        <v>0</v>
      </c>
      <c r="BA61" s="112">
        <f>'D.1-02.1.4.1 - Zařízení v...'!F35</f>
        <v>0</v>
      </c>
      <c r="BB61" s="112">
        <f>'D.1-02.1.4.1 - Zařízení v...'!F36</f>
        <v>0</v>
      </c>
      <c r="BC61" s="112">
        <f>'D.1-02.1.4.1 - Zařízení v...'!F37</f>
        <v>0</v>
      </c>
      <c r="BD61" s="114">
        <f>'D.1-02.1.4.1 - Zařízení v...'!F38</f>
        <v>0</v>
      </c>
      <c r="BT61" s="115" t="s">
        <v>91</v>
      </c>
      <c r="BV61" s="115" t="s">
        <v>77</v>
      </c>
      <c r="BW61" s="115" t="s">
        <v>111</v>
      </c>
      <c r="BX61" s="115" t="s">
        <v>101</v>
      </c>
      <c r="CL61" s="115" t="s">
        <v>21</v>
      </c>
    </row>
    <row r="62" spans="1:91" s="6" customFormat="1" ht="34.5" customHeight="1">
      <c r="A62" s="116" t="s">
        <v>88</v>
      </c>
      <c r="B62" s="107"/>
      <c r="C62" s="108"/>
      <c r="D62" s="108"/>
      <c r="E62" s="108"/>
      <c r="F62" s="410" t="s">
        <v>112</v>
      </c>
      <c r="G62" s="410"/>
      <c r="H62" s="410"/>
      <c r="I62" s="410"/>
      <c r="J62" s="410"/>
      <c r="K62" s="108"/>
      <c r="L62" s="410" t="s">
        <v>113</v>
      </c>
      <c r="M62" s="410"/>
      <c r="N62" s="410"/>
      <c r="O62" s="410"/>
      <c r="P62" s="410"/>
      <c r="Q62" s="410"/>
      <c r="R62" s="410"/>
      <c r="S62" s="410"/>
      <c r="T62" s="410"/>
      <c r="U62" s="410"/>
      <c r="V62" s="410"/>
      <c r="W62" s="410"/>
      <c r="X62" s="410"/>
      <c r="Y62" s="410"/>
      <c r="Z62" s="410"/>
      <c r="AA62" s="410"/>
      <c r="AB62" s="410"/>
      <c r="AC62" s="410"/>
      <c r="AD62" s="410"/>
      <c r="AE62" s="410"/>
      <c r="AF62" s="410"/>
      <c r="AG62" s="407">
        <f>'D.1-02.1.4.2 - Zařízení s...'!J31</f>
        <v>0</v>
      </c>
      <c r="AH62" s="408"/>
      <c r="AI62" s="408"/>
      <c r="AJ62" s="408"/>
      <c r="AK62" s="408"/>
      <c r="AL62" s="408"/>
      <c r="AM62" s="408"/>
      <c r="AN62" s="407">
        <f t="shared" si="0"/>
        <v>0</v>
      </c>
      <c r="AO62" s="408"/>
      <c r="AP62" s="408"/>
      <c r="AQ62" s="109" t="s">
        <v>86</v>
      </c>
      <c r="AR62" s="110"/>
      <c r="AS62" s="111">
        <v>0</v>
      </c>
      <c r="AT62" s="112">
        <f t="shared" si="1"/>
        <v>0</v>
      </c>
      <c r="AU62" s="113">
        <f>'D.1-02.1.4.2 - Zařízení s...'!P93</f>
        <v>0</v>
      </c>
      <c r="AV62" s="112">
        <f>'D.1-02.1.4.2 - Zařízení s...'!J34</f>
        <v>0</v>
      </c>
      <c r="AW62" s="112">
        <f>'D.1-02.1.4.2 - Zařízení s...'!J35</f>
        <v>0</v>
      </c>
      <c r="AX62" s="112">
        <f>'D.1-02.1.4.2 - Zařízení s...'!J36</f>
        <v>0</v>
      </c>
      <c r="AY62" s="112">
        <f>'D.1-02.1.4.2 - Zařízení s...'!J37</f>
        <v>0</v>
      </c>
      <c r="AZ62" s="112">
        <f>'D.1-02.1.4.2 - Zařízení s...'!F34</f>
        <v>0</v>
      </c>
      <c r="BA62" s="112">
        <f>'D.1-02.1.4.2 - Zařízení s...'!F35</f>
        <v>0</v>
      </c>
      <c r="BB62" s="112">
        <f>'D.1-02.1.4.2 - Zařízení s...'!F36</f>
        <v>0</v>
      </c>
      <c r="BC62" s="112">
        <f>'D.1-02.1.4.2 - Zařízení s...'!F37</f>
        <v>0</v>
      </c>
      <c r="BD62" s="114">
        <f>'D.1-02.1.4.2 - Zařízení s...'!F38</f>
        <v>0</v>
      </c>
      <c r="BT62" s="115" t="s">
        <v>91</v>
      </c>
      <c r="BV62" s="115" t="s">
        <v>77</v>
      </c>
      <c r="BW62" s="115" t="s">
        <v>114</v>
      </c>
      <c r="BX62" s="115" t="s">
        <v>101</v>
      </c>
      <c r="CL62" s="115" t="s">
        <v>21</v>
      </c>
    </row>
    <row r="63" spans="1:91" s="6" customFormat="1" ht="22.5" customHeight="1">
      <c r="A63" s="116" t="s">
        <v>88</v>
      </c>
      <c r="B63" s="107"/>
      <c r="C63" s="108"/>
      <c r="D63" s="108"/>
      <c r="E63" s="108"/>
      <c r="F63" s="410" t="s">
        <v>115</v>
      </c>
      <c r="G63" s="410"/>
      <c r="H63" s="410"/>
      <c r="I63" s="410"/>
      <c r="J63" s="410"/>
      <c r="K63" s="108"/>
      <c r="L63" s="410" t="s">
        <v>116</v>
      </c>
      <c r="M63" s="410"/>
      <c r="N63" s="410"/>
      <c r="O63" s="410"/>
      <c r="P63" s="410"/>
      <c r="Q63" s="410"/>
      <c r="R63" s="410"/>
      <c r="S63" s="410"/>
      <c r="T63" s="410"/>
      <c r="U63" s="410"/>
      <c r="V63" s="410"/>
      <c r="W63" s="410"/>
      <c r="X63" s="410"/>
      <c r="Y63" s="410"/>
      <c r="Z63" s="410"/>
      <c r="AA63" s="410"/>
      <c r="AB63" s="410"/>
      <c r="AC63" s="410"/>
      <c r="AD63" s="410"/>
      <c r="AE63" s="410"/>
      <c r="AF63" s="410"/>
      <c r="AG63" s="407">
        <f>'99_02 - Vedlejší a ostatn...'!J31</f>
        <v>0</v>
      </c>
      <c r="AH63" s="408"/>
      <c r="AI63" s="408"/>
      <c r="AJ63" s="408"/>
      <c r="AK63" s="408"/>
      <c r="AL63" s="408"/>
      <c r="AM63" s="408"/>
      <c r="AN63" s="407">
        <f t="shared" si="0"/>
        <v>0</v>
      </c>
      <c r="AO63" s="408"/>
      <c r="AP63" s="408"/>
      <c r="AQ63" s="109" t="s">
        <v>86</v>
      </c>
      <c r="AR63" s="110"/>
      <c r="AS63" s="111">
        <v>0</v>
      </c>
      <c r="AT63" s="112">
        <f t="shared" si="1"/>
        <v>0</v>
      </c>
      <c r="AU63" s="113">
        <f>'99_02 - Vedlejší a ostatn...'!P93</f>
        <v>0</v>
      </c>
      <c r="AV63" s="112">
        <f>'99_02 - Vedlejší a ostatn...'!J34</f>
        <v>0</v>
      </c>
      <c r="AW63" s="112">
        <f>'99_02 - Vedlejší a ostatn...'!J35</f>
        <v>0</v>
      </c>
      <c r="AX63" s="112">
        <f>'99_02 - Vedlejší a ostatn...'!J36</f>
        <v>0</v>
      </c>
      <c r="AY63" s="112">
        <f>'99_02 - Vedlejší a ostatn...'!J37</f>
        <v>0</v>
      </c>
      <c r="AZ63" s="112">
        <f>'99_02 - Vedlejší a ostatn...'!F34</f>
        <v>0</v>
      </c>
      <c r="BA63" s="112">
        <f>'99_02 - Vedlejší a ostatn...'!F35</f>
        <v>0</v>
      </c>
      <c r="BB63" s="112">
        <f>'99_02 - Vedlejší a ostatn...'!F36</f>
        <v>0</v>
      </c>
      <c r="BC63" s="112">
        <f>'99_02 - Vedlejší a ostatn...'!F37</f>
        <v>0</v>
      </c>
      <c r="BD63" s="114">
        <f>'99_02 - Vedlejší a ostatn...'!F38</f>
        <v>0</v>
      </c>
      <c r="BT63" s="115" t="s">
        <v>91</v>
      </c>
      <c r="BV63" s="115" t="s">
        <v>77</v>
      </c>
      <c r="BW63" s="115" t="s">
        <v>117</v>
      </c>
      <c r="BX63" s="115" t="s">
        <v>101</v>
      </c>
      <c r="CL63" s="115" t="s">
        <v>21</v>
      </c>
    </row>
    <row r="64" spans="1:91" s="6" customFormat="1" ht="22.5" customHeight="1">
      <c r="B64" s="107"/>
      <c r="C64" s="108"/>
      <c r="D64" s="108"/>
      <c r="E64" s="410" t="s">
        <v>118</v>
      </c>
      <c r="F64" s="410"/>
      <c r="G64" s="410"/>
      <c r="H64" s="410"/>
      <c r="I64" s="410"/>
      <c r="J64" s="108"/>
      <c r="K64" s="410" t="s">
        <v>119</v>
      </c>
      <c r="L64" s="410"/>
      <c r="M64" s="410"/>
      <c r="N64" s="410"/>
      <c r="O64" s="410"/>
      <c r="P64" s="410"/>
      <c r="Q64" s="410"/>
      <c r="R64" s="410"/>
      <c r="S64" s="410"/>
      <c r="T64" s="410"/>
      <c r="U64" s="410"/>
      <c r="V64" s="410"/>
      <c r="W64" s="410"/>
      <c r="X64" s="410"/>
      <c r="Y64" s="410"/>
      <c r="Z64" s="410"/>
      <c r="AA64" s="410"/>
      <c r="AB64" s="410"/>
      <c r="AC64" s="410"/>
      <c r="AD64" s="410"/>
      <c r="AE64" s="410"/>
      <c r="AF64" s="410"/>
      <c r="AG64" s="409">
        <f>ROUND(SUM(AG65:AG70),2)</f>
        <v>0</v>
      </c>
      <c r="AH64" s="408"/>
      <c r="AI64" s="408"/>
      <c r="AJ64" s="408"/>
      <c r="AK64" s="408"/>
      <c r="AL64" s="408"/>
      <c r="AM64" s="408"/>
      <c r="AN64" s="407">
        <f t="shared" si="0"/>
        <v>0</v>
      </c>
      <c r="AO64" s="408"/>
      <c r="AP64" s="408"/>
      <c r="AQ64" s="109" t="s">
        <v>86</v>
      </c>
      <c r="AR64" s="110"/>
      <c r="AS64" s="111">
        <f>ROUND(SUM(AS65:AS70),2)</f>
        <v>0</v>
      </c>
      <c r="AT64" s="112">
        <f t="shared" si="1"/>
        <v>0</v>
      </c>
      <c r="AU64" s="113">
        <f>ROUND(SUM(AU65:AU70),5)</f>
        <v>0</v>
      </c>
      <c r="AV64" s="112">
        <f>ROUND(AZ64*L26,2)</f>
        <v>0</v>
      </c>
      <c r="AW64" s="112">
        <f>ROUND(BA64*L27,2)</f>
        <v>0</v>
      </c>
      <c r="AX64" s="112">
        <f>ROUND(BB64*L26,2)</f>
        <v>0</v>
      </c>
      <c r="AY64" s="112">
        <f>ROUND(BC64*L27,2)</f>
        <v>0</v>
      </c>
      <c r="AZ64" s="112">
        <f>ROUND(SUM(AZ65:AZ70),2)</f>
        <v>0</v>
      </c>
      <c r="BA64" s="112">
        <f>ROUND(SUM(BA65:BA70),2)</f>
        <v>0</v>
      </c>
      <c r="BB64" s="112">
        <f>ROUND(SUM(BB65:BB70),2)</f>
        <v>0</v>
      </c>
      <c r="BC64" s="112">
        <f>ROUND(SUM(BC65:BC70),2)</f>
        <v>0</v>
      </c>
      <c r="BD64" s="114">
        <f>ROUND(SUM(BD65:BD70),2)</f>
        <v>0</v>
      </c>
      <c r="BS64" s="115" t="s">
        <v>74</v>
      </c>
      <c r="BT64" s="115" t="s">
        <v>83</v>
      </c>
      <c r="BU64" s="115" t="s">
        <v>76</v>
      </c>
      <c r="BV64" s="115" t="s">
        <v>77</v>
      </c>
      <c r="BW64" s="115" t="s">
        <v>120</v>
      </c>
      <c r="BX64" s="115" t="s">
        <v>82</v>
      </c>
      <c r="CL64" s="115" t="s">
        <v>21</v>
      </c>
    </row>
    <row r="65" spans="1:90" s="6" customFormat="1" ht="34.5" customHeight="1">
      <c r="A65" s="116" t="s">
        <v>88</v>
      </c>
      <c r="B65" s="107"/>
      <c r="C65" s="108"/>
      <c r="D65" s="108"/>
      <c r="E65" s="108"/>
      <c r="F65" s="410" t="s">
        <v>121</v>
      </c>
      <c r="G65" s="410"/>
      <c r="H65" s="410"/>
      <c r="I65" s="410"/>
      <c r="J65" s="410"/>
      <c r="K65" s="108"/>
      <c r="L65" s="410" t="s">
        <v>90</v>
      </c>
      <c r="M65" s="410"/>
      <c r="N65" s="410"/>
      <c r="O65" s="410"/>
      <c r="P65" s="410"/>
      <c r="Q65" s="410"/>
      <c r="R65" s="410"/>
      <c r="S65" s="410"/>
      <c r="T65" s="410"/>
      <c r="U65" s="410"/>
      <c r="V65" s="410"/>
      <c r="W65" s="410"/>
      <c r="X65" s="410"/>
      <c r="Y65" s="410"/>
      <c r="Z65" s="410"/>
      <c r="AA65" s="410"/>
      <c r="AB65" s="410"/>
      <c r="AC65" s="410"/>
      <c r="AD65" s="410"/>
      <c r="AE65" s="410"/>
      <c r="AF65" s="410"/>
      <c r="AG65" s="407">
        <f>'D.1-04.1.1a - Architekton...'!J31</f>
        <v>0</v>
      </c>
      <c r="AH65" s="408"/>
      <c r="AI65" s="408"/>
      <c r="AJ65" s="408"/>
      <c r="AK65" s="408"/>
      <c r="AL65" s="408"/>
      <c r="AM65" s="408"/>
      <c r="AN65" s="407">
        <f t="shared" si="0"/>
        <v>0</v>
      </c>
      <c r="AO65" s="408"/>
      <c r="AP65" s="408"/>
      <c r="AQ65" s="109" t="s">
        <v>86</v>
      </c>
      <c r="AR65" s="110"/>
      <c r="AS65" s="111">
        <v>0</v>
      </c>
      <c r="AT65" s="112">
        <f t="shared" si="1"/>
        <v>0</v>
      </c>
      <c r="AU65" s="113">
        <f>'D.1-04.1.1a - Architekton...'!P105</f>
        <v>0</v>
      </c>
      <c r="AV65" s="112">
        <f>'D.1-04.1.1a - Architekton...'!J34</f>
        <v>0</v>
      </c>
      <c r="AW65" s="112">
        <f>'D.1-04.1.1a - Architekton...'!J35</f>
        <v>0</v>
      </c>
      <c r="AX65" s="112">
        <f>'D.1-04.1.1a - Architekton...'!J36</f>
        <v>0</v>
      </c>
      <c r="AY65" s="112">
        <f>'D.1-04.1.1a - Architekton...'!J37</f>
        <v>0</v>
      </c>
      <c r="AZ65" s="112">
        <f>'D.1-04.1.1a - Architekton...'!F34</f>
        <v>0</v>
      </c>
      <c r="BA65" s="112">
        <f>'D.1-04.1.1a - Architekton...'!F35</f>
        <v>0</v>
      </c>
      <c r="BB65" s="112">
        <f>'D.1-04.1.1a - Architekton...'!F36</f>
        <v>0</v>
      </c>
      <c r="BC65" s="112">
        <f>'D.1-04.1.1a - Architekton...'!F37</f>
        <v>0</v>
      </c>
      <c r="BD65" s="114">
        <f>'D.1-04.1.1a - Architekton...'!F38</f>
        <v>0</v>
      </c>
      <c r="BT65" s="115" t="s">
        <v>91</v>
      </c>
      <c r="BV65" s="115" t="s">
        <v>77</v>
      </c>
      <c r="BW65" s="115" t="s">
        <v>122</v>
      </c>
      <c r="BX65" s="115" t="s">
        <v>120</v>
      </c>
      <c r="CL65" s="115" t="s">
        <v>21</v>
      </c>
    </row>
    <row r="66" spans="1:90" s="6" customFormat="1" ht="34.5" customHeight="1">
      <c r="A66" s="116" t="s">
        <v>88</v>
      </c>
      <c r="B66" s="107"/>
      <c r="C66" s="108"/>
      <c r="D66" s="108"/>
      <c r="E66" s="108"/>
      <c r="F66" s="410" t="s">
        <v>123</v>
      </c>
      <c r="G66" s="410"/>
      <c r="H66" s="410"/>
      <c r="I66" s="410"/>
      <c r="J66" s="410"/>
      <c r="K66" s="108"/>
      <c r="L66" s="410" t="s">
        <v>105</v>
      </c>
      <c r="M66" s="410"/>
      <c r="N66" s="410"/>
      <c r="O66" s="410"/>
      <c r="P66" s="410"/>
      <c r="Q66" s="410"/>
      <c r="R66" s="410"/>
      <c r="S66" s="410"/>
      <c r="T66" s="410"/>
      <c r="U66" s="410"/>
      <c r="V66" s="410"/>
      <c r="W66" s="410"/>
      <c r="X66" s="410"/>
      <c r="Y66" s="410"/>
      <c r="Z66" s="410"/>
      <c r="AA66" s="410"/>
      <c r="AB66" s="410"/>
      <c r="AC66" s="410"/>
      <c r="AD66" s="410"/>
      <c r="AE66" s="410"/>
      <c r="AF66" s="410"/>
      <c r="AG66" s="407">
        <f>'D.1-04.1.1b - Architekton...'!J31</f>
        <v>0</v>
      </c>
      <c r="AH66" s="408"/>
      <c r="AI66" s="408"/>
      <c r="AJ66" s="408"/>
      <c r="AK66" s="408"/>
      <c r="AL66" s="408"/>
      <c r="AM66" s="408"/>
      <c r="AN66" s="407">
        <f t="shared" si="0"/>
        <v>0</v>
      </c>
      <c r="AO66" s="408"/>
      <c r="AP66" s="408"/>
      <c r="AQ66" s="109" t="s">
        <v>86</v>
      </c>
      <c r="AR66" s="110"/>
      <c r="AS66" s="111">
        <v>0</v>
      </c>
      <c r="AT66" s="112">
        <f t="shared" si="1"/>
        <v>0</v>
      </c>
      <c r="AU66" s="113">
        <f>'D.1-04.1.1b - Architekton...'!P97</f>
        <v>0</v>
      </c>
      <c r="AV66" s="112">
        <f>'D.1-04.1.1b - Architekton...'!J34</f>
        <v>0</v>
      </c>
      <c r="AW66" s="112">
        <f>'D.1-04.1.1b - Architekton...'!J35</f>
        <v>0</v>
      </c>
      <c r="AX66" s="112">
        <f>'D.1-04.1.1b - Architekton...'!J36</f>
        <v>0</v>
      </c>
      <c r="AY66" s="112">
        <f>'D.1-04.1.1b - Architekton...'!J37</f>
        <v>0</v>
      </c>
      <c r="AZ66" s="112">
        <f>'D.1-04.1.1b - Architekton...'!F34</f>
        <v>0</v>
      </c>
      <c r="BA66" s="112">
        <f>'D.1-04.1.1b - Architekton...'!F35</f>
        <v>0</v>
      </c>
      <c r="BB66" s="112">
        <f>'D.1-04.1.1b - Architekton...'!F36</f>
        <v>0</v>
      </c>
      <c r="BC66" s="112">
        <f>'D.1-04.1.1b - Architekton...'!F37</f>
        <v>0</v>
      </c>
      <c r="BD66" s="114">
        <f>'D.1-04.1.1b - Architekton...'!F38</f>
        <v>0</v>
      </c>
      <c r="BT66" s="115" t="s">
        <v>91</v>
      </c>
      <c r="BV66" s="115" t="s">
        <v>77</v>
      </c>
      <c r="BW66" s="115" t="s">
        <v>124</v>
      </c>
      <c r="BX66" s="115" t="s">
        <v>120</v>
      </c>
      <c r="CL66" s="115" t="s">
        <v>21</v>
      </c>
    </row>
    <row r="67" spans="1:90" s="6" customFormat="1" ht="34.5" customHeight="1">
      <c r="A67" s="116" t="s">
        <v>88</v>
      </c>
      <c r="B67" s="107"/>
      <c r="C67" s="108"/>
      <c r="D67" s="108"/>
      <c r="E67" s="108"/>
      <c r="F67" s="410" t="s">
        <v>125</v>
      </c>
      <c r="G67" s="410"/>
      <c r="H67" s="410"/>
      <c r="I67" s="410"/>
      <c r="J67" s="410"/>
      <c r="K67" s="108"/>
      <c r="L67" s="410" t="s">
        <v>94</v>
      </c>
      <c r="M67" s="410"/>
      <c r="N67" s="410"/>
      <c r="O67" s="410"/>
      <c r="P67" s="410"/>
      <c r="Q67" s="410"/>
      <c r="R67" s="410"/>
      <c r="S67" s="410"/>
      <c r="T67" s="410"/>
      <c r="U67" s="410"/>
      <c r="V67" s="410"/>
      <c r="W67" s="410"/>
      <c r="X67" s="410"/>
      <c r="Y67" s="410"/>
      <c r="Z67" s="410"/>
      <c r="AA67" s="410"/>
      <c r="AB67" s="410"/>
      <c r="AC67" s="410"/>
      <c r="AD67" s="410"/>
      <c r="AE67" s="410"/>
      <c r="AF67" s="410"/>
      <c r="AG67" s="407">
        <f>'D.1-04.1.1c - Architekton...'!J31</f>
        <v>0</v>
      </c>
      <c r="AH67" s="408"/>
      <c r="AI67" s="408"/>
      <c r="AJ67" s="408"/>
      <c r="AK67" s="408"/>
      <c r="AL67" s="408"/>
      <c r="AM67" s="408"/>
      <c r="AN67" s="407">
        <f t="shared" si="0"/>
        <v>0</v>
      </c>
      <c r="AO67" s="408"/>
      <c r="AP67" s="408"/>
      <c r="AQ67" s="109" t="s">
        <v>86</v>
      </c>
      <c r="AR67" s="110"/>
      <c r="AS67" s="111">
        <v>0</v>
      </c>
      <c r="AT67" s="112">
        <f t="shared" si="1"/>
        <v>0</v>
      </c>
      <c r="AU67" s="113">
        <f>'D.1-04.1.1c - Architekton...'!P101</f>
        <v>0</v>
      </c>
      <c r="AV67" s="112">
        <f>'D.1-04.1.1c - Architekton...'!J34</f>
        <v>0</v>
      </c>
      <c r="AW67" s="112">
        <f>'D.1-04.1.1c - Architekton...'!J35</f>
        <v>0</v>
      </c>
      <c r="AX67" s="112">
        <f>'D.1-04.1.1c - Architekton...'!J36</f>
        <v>0</v>
      </c>
      <c r="AY67" s="112">
        <f>'D.1-04.1.1c - Architekton...'!J37</f>
        <v>0</v>
      </c>
      <c r="AZ67" s="112">
        <f>'D.1-04.1.1c - Architekton...'!F34</f>
        <v>0</v>
      </c>
      <c r="BA67" s="112">
        <f>'D.1-04.1.1c - Architekton...'!F35</f>
        <v>0</v>
      </c>
      <c r="BB67" s="112">
        <f>'D.1-04.1.1c - Architekton...'!F36</f>
        <v>0</v>
      </c>
      <c r="BC67" s="112">
        <f>'D.1-04.1.1c - Architekton...'!F37</f>
        <v>0</v>
      </c>
      <c r="BD67" s="114">
        <f>'D.1-04.1.1c - Architekton...'!F38</f>
        <v>0</v>
      </c>
      <c r="BT67" s="115" t="s">
        <v>91</v>
      </c>
      <c r="BV67" s="115" t="s">
        <v>77</v>
      </c>
      <c r="BW67" s="115" t="s">
        <v>126</v>
      </c>
      <c r="BX67" s="115" t="s">
        <v>120</v>
      </c>
      <c r="CL67" s="115" t="s">
        <v>21</v>
      </c>
    </row>
    <row r="68" spans="1:90" s="6" customFormat="1" ht="34.5" customHeight="1">
      <c r="A68" s="116" t="s">
        <v>88</v>
      </c>
      <c r="B68" s="107"/>
      <c r="C68" s="108"/>
      <c r="D68" s="108"/>
      <c r="E68" s="108"/>
      <c r="F68" s="410" t="s">
        <v>127</v>
      </c>
      <c r="G68" s="410"/>
      <c r="H68" s="410"/>
      <c r="I68" s="410"/>
      <c r="J68" s="410"/>
      <c r="K68" s="108"/>
      <c r="L68" s="410" t="s">
        <v>128</v>
      </c>
      <c r="M68" s="410"/>
      <c r="N68" s="410"/>
      <c r="O68" s="410"/>
      <c r="P68" s="410"/>
      <c r="Q68" s="410"/>
      <c r="R68" s="410"/>
      <c r="S68" s="410"/>
      <c r="T68" s="410"/>
      <c r="U68" s="410"/>
      <c r="V68" s="410"/>
      <c r="W68" s="410"/>
      <c r="X68" s="410"/>
      <c r="Y68" s="410"/>
      <c r="Z68" s="410"/>
      <c r="AA68" s="410"/>
      <c r="AB68" s="410"/>
      <c r="AC68" s="410"/>
      <c r="AD68" s="410"/>
      <c r="AE68" s="410"/>
      <c r="AF68" s="410"/>
      <c r="AG68" s="407">
        <f>'D.1-04.1.4.1 - VZT - pavi...'!J31</f>
        <v>0</v>
      </c>
      <c r="AH68" s="408"/>
      <c r="AI68" s="408"/>
      <c r="AJ68" s="408"/>
      <c r="AK68" s="408"/>
      <c r="AL68" s="408"/>
      <c r="AM68" s="408"/>
      <c r="AN68" s="407">
        <f t="shared" si="0"/>
        <v>0</v>
      </c>
      <c r="AO68" s="408"/>
      <c r="AP68" s="408"/>
      <c r="AQ68" s="109" t="s">
        <v>86</v>
      </c>
      <c r="AR68" s="110"/>
      <c r="AS68" s="111">
        <v>0</v>
      </c>
      <c r="AT68" s="112">
        <f t="shared" si="1"/>
        <v>0</v>
      </c>
      <c r="AU68" s="113">
        <f>'D.1-04.1.4.1 - VZT - pavi...'!P97</f>
        <v>0</v>
      </c>
      <c r="AV68" s="112">
        <f>'D.1-04.1.4.1 - VZT - pavi...'!J34</f>
        <v>0</v>
      </c>
      <c r="AW68" s="112">
        <f>'D.1-04.1.4.1 - VZT - pavi...'!J35</f>
        <v>0</v>
      </c>
      <c r="AX68" s="112">
        <f>'D.1-04.1.4.1 - VZT - pavi...'!J36</f>
        <v>0</v>
      </c>
      <c r="AY68" s="112">
        <f>'D.1-04.1.4.1 - VZT - pavi...'!J37</f>
        <v>0</v>
      </c>
      <c r="AZ68" s="112">
        <f>'D.1-04.1.4.1 - VZT - pavi...'!F34</f>
        <v>0</v>
      </c>
      <c r="BA68" s="112">
        <f>'D.1-04.1.4.1 - VZT - pavi...'!F35</f>
        <v>0</v>
      </c>
      <c r="BB68" s="112">
        <f>'D.1-04.1.4.1 - VZT - pavi...'!F36</f>
        <v>0</v>
      </c>
      <c r="BC68" s="112">
        <f>'D.1-04.1.4.1 - VZT - pavi...'!F37</f>
        <v>0</v>
      </c>
      <c r="BD68" s="114">
        <f>'D.1-04.1.4.1 - VZT - pavi...'!F38</f>
        <v>0</v>
      </c>
      <c r="BT68" s="115" t="s">
        <v>91</v>
      </c>
      <c r="BV68" s="115" t="s">
        <v>77</v>
      </c>
      <c r="BW68" s="115" t="s">
        <v>129</v>
      </c>
      <c r="BX68" s="115" t="s">
        <v>120</v>
      </c>
      <c r="CL68" s="115" t="s">
        <v>21</v>
      </c>
    </row>
    <row r="69" spans="1:90" s="6" customFormat="1" ht="34.5" customHeight="1">
      <c r="A69" s="116" t="s">
        <v>88</v>
      </c>
      <c r="B69" s="107"/>
      <c r="C69" s="108"/>
      <c r="D69" s="108"/>
      <c r="E69" s="108"/>
      <c r="F69" s="410" t="s">
        <v>130</v>
      </c>
      <c r="G69" s="410"/>
      <c r="H69" s="410"/>
      <c r="I69" s="410"/>
      <c r="J69" s="410"/>
      <c r="K69" s="108"/>
      <c r="L69" s="410" t="s">
        <v>131</v>
      </c>
      <c r="M69" s="410"/>
      <c r="N69" s="410"/>
      <c r="O69" s="410"/>
      <c r="P69" s="410"/>
      <c r="Q69" s="410"/>
      <c r="R69" s="410"/>
      <c r="S69" s="410"/>
      <c r="T69" s="410"/>
      <c r="U69" s="410"/>
      <c r="V69" s="410"/>
      <c r="W69" s="410"/>
      <c r="X69" s="410"/>
      <c r="Y69" s="410"/>
      <c r="Z69" s="410"/>
      <c r="AA69" s="410"/>
      <c r="AB69" s="410"/>
      <c r="AC69" s="410"/>
      <c r="AD69" s="410"/>
      <c r="AE69" s="410"/>
      <c r="AF69" s="410"/>
      <c r="AG69" s="407">
        <f>'D.1-04.1.4.2 - Elektro si...'!J31</f>
        <v>0</v>
      </c>
      <c r="AH69" s="408"/>
      <c r="AI69" s="408"/>
      <c r="AJ69" s="408"/>
      <c r="AK69" s="408"/>
      <c r="AL69" s="408"/>
      <c r="AM69" s="408"/>
      <c r="AN69" s="407">
        <f t="shared" si="0"/>
        <v>0</v>
      </c>
      <c r="AO69" s="408"/>
      <c r="AP69" s="408"/>
      <c r="AQ69" s="109" t="s">
        <v>86</v>
      </c>
      <c r="AR69" s="110"/>
      <c r="AS69" s="111">
        <v>0</v>
      </c>
      <c r="AT69" s="112">
        <f t="shared" si="1"/>
        <v>0</v>
      </c>
      <c r="AU69" s="113">
        <f>'D.1-04.1.4.2 - Elektro si...'!P93</f>
        <v>0</v>
      </c>
      <c r="AV69" s="112">
        <f>'D.1-04.1.4.2 - Elektro si...'!J34</f>
        <v>0</v>
      </c>
      <c r="AW69" s="112">
        <f>'D.1-04.1.4.2 - Elektro si...'!J35</f>
        <v>0</v>
      </c>
      <c r="AX69" s="112">
        <f>'D.1-04.1.4.2 - Elektro si...'!J36</f>
        <v>0</v>
      </c>
      <c r="AY69" s="112">
        <f>'D.1-04.1.4.2 - Elektro si...'!J37</f>
        <v>0</v>
      </c>
      <c r="AZ69" s="112">
        <f>'D.1-04.1.4.2 - Elektro si...'!F34</f>
        <v>0</v>
      </c>
      <c r="BA69" s="112">
        <f>'D.1-04.1.4.2 - Elektro si...'!F35</f>
        <v>0</v>
      </c>
      <c r="BB69" s="112">
        <f>'D.1-04.1.4.2 - Elektro si...'!F36</f>
        <v>0</v>
      </c>
      <c r="BC69" s="112">
        <f>'D.1-04.1.4.2 - Elektro si...'!F37</f>
        <v>0</v>
      </c>
      <c r="BD69" s="114">
        <f>'D.1-04.1.4.2 - Elektro si...'!F38</f>
        <v>0</v>
      </c>
      <c r="BT69" s="115" t="s">
        <v>91</v>
      </c>
      <c r="BV69" s="115" t="s">
        <v>77</v>
      </c>
      <c r="BW69" s="115" t="s">
        <v>132</v>
      </c>
      <c r="BX69" s="115" t="s">
        <v>120</v>
      </c>
      <c r="CL69" s="115" t="s">
        <v>21</v>
      </c>
    </row>
    <row r="70" spans="1:90" s="6" customFormat="1" ht="22.5" customHeight="1">
      <c r="A70" s="116" t="s">
        <v>88</v>
      </c>
      <c r="B70" s="107"/>
      <c r="C70" s="108"/>
      <c r="D70" s="108"/>
      <c r="E70" s="108"/>
      <c r="F70" s="410" t="s">
        <v>133</v>
      </c>
      <c r="G70" s="410"/>
      <c r="H70" s="410"/>
      <c r="I70" s="410"/>
      <c r="J70" s="410"/>
      <c r="K70" s="108"/>
      <c r="L70" s="410" t="s">
        <v>134</v>
      </c>
      <c r="M70" s="410"/>
      <c r="N70" s="410"/>
      <c r="O70" s="410"/>
      <c r="P70" s="410"/>
      <c r="Q70" s="410"/>
      <c r="R70" s="410"/>
      <c r="S70" s="410"/>
      <c r="T70" s="410"/>
      <c r="U70" s="410"/>
      <c r="V70" s="410"/>
      <c r="W70" s="410"/>
      <c r="X70" s="410"/>
      <c r="Y70" s="410"/>
      <c r="Z70" s="410"/>
      <c r="AA70" s="410"/>
      <c r="AB70" s="410"/>
      <c r="AC70" s="410"/>
      <c r="AD70" s="410"/>
      <c r="AE70" s="410"/>
      <c r="AF70" s="410"/>
      <c r="AG70" s="407">
        <f>'99_04 - Vedlejší a ostatn...'!J31</f>
        <v>0</v>
      </c>
      <c r="AH70" s="408"/>
      <c r="AI70" s="408"/>
      <c r="AJ70" s="408"/>
      <c r="AK70" s="408"/>
      <c r="AL70" s="408"/>
      <c r="AM70" s="408"/>
      <c r="AN70" s="407">
        <f t="shared" si="0"/>
        <v>0</v>
      </c>
      <c r="AO70" s="408"/>
      <c r="AP70" s="408"/>
      <c r="AQ70" s="109" t="s">
        <v>86</v>
      </c>
      <c r="AR70" s="110"/>
      <c r="AS70" s="117">
        <v>0</v>
      </c>
      <c r="AT70" s="118">
        <f t="shared" si="1"/>
        <v>0</v>
      </c>
      <c r="AU70" s="119">
        <f>'99_04 - Vedlejší a ostatn...'!P93</f>
        <v>0</v>
      </c>
      <c r="AV70" s="118">
        <f>'99_04 - Vedlejší a ostatn...'!J34</f>
        <v>0</v>
      </c>
      <c r="AW70" s="118">
        <f>'99_04 - Vedlejší a ostatn...'!J35</f>
        <v>0</v>
      </c>
      <c r="AX70" s="118">
        <f>'99_04 - Vedlejší a ostatn...'!J36</f>
        <v>0</v>
      </c>
      <c r="AY70" s="118">
        <f>'99_04 - Vedlejší a ostatn...'!J37</f>
        <v>0</v>
      </c>
      <c r="AZ70" s="118">
        <f>'99_04 - Vedlejší a ostatn...'!F34</f>
        <v>0</v>
      </c>
      <c r="BA70" s="118">
        <f>'99_04 - Vedlejší a ostatn...'!F35</f>
        <v>0</v>
      </c>
      <c r="BB70" s="118">
        <f>'99_04 - Vedlejší a ostatn...'!F36</f>
        <v>0</v>
      </c>
      <c r="BC70" s="118">
        <f>'99_04 - Vedlejší a ostatn...'!F37</f>
        <v>0</v>
      </c>
      <c r="BD70" s="120">
        <f>'99_04 - Vedlejší a ostatn...'!F38</f>
        <v>0</v>
      </c>
      <c r="BT70" s="115" t="s">
        <v>91</v>
      </c>
      <c r="BV70" s="115" t="s">
        <v>77</v>
      </c>
      <c r="BW70" s="115" t="s">
        <v>135</v>
      </c>
      <c r="BX70" s="115" t="s">
        <v>120</v>
      </c>
      <c r="CL70" s="115" t="s">
        <v>21</v>
      </c>
    </row>
    <row r="71" spans="1:90" s="1" customFormat="1" ht="30" customHeight="1">
      <c r="B71" s="42"/>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2"/>
    </row>
    <row r="72" spans="1:90" s="1" customFormat="1" ht="6.95" customHeight="1">
      <c r="B72" s="57"/>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62"/>
    </row>
  </sheetData>
  <sheetProtection password="CC35" sheet="1" objects="1" scenarios="1" formatCells="0" formatColumns="0" formatRows="0" sort="0" autoFilter="0"/>
  <mergeCells count="113">
    <mergeCell ref="AN70:AP70"/>
    <mergeCell ref="AG70:AM70"/>
    <mergeCell ref="F70:J70"/>
    <mergeCell ref="L70:AF70"/>
    <mergeCell ref="AG51:AM51"/>
    <mergeCell ref="AN51:AP51"/>
    <mergeCell ref="AR2:BE2"/>
    <mergeCell ref="AN67:AP67"/>
    <mergeCell ref="AG67:AM67"/>
    <mergeCell ref="F67:J67"/>
    <mergeCell ref="L67:AF67"/>
    <mergeCell ref="AN68:AP68"/>
    <mergeCell ref="AG68:AM68"/>
    <mergeCell ref="F68:J68"/>
    <mergeCell ref="L68:AF68"/>
    <mergeCell ref="AN69:AP69"/>
    <mergeCell ref="AG69:AM69"/>
    <mergeCell ref="F69:J69"/>
    <mergeCell ref="L69:AF69"/>
    <mergeCell ref="AN64:AP64"/>
    <mergeCell ref="AG64:AM64"/>
    <mergeCell ref="E64:I64"/>
    <mergeCell ref="K64:AF64"/>
    <mergeCell ref="AN65:AP65"/>
    <mergeCell ref="AG65:AM65"/>
    <mergeCell ref="F65:J65"/>
    <mergeCell ref="L65:AF65"/>
    <mergeCell ref="AN66:AP66"/>
    <mergeCell ref="AG66:AM66"/>
    <mergeCell ref="F66:J66"/>
    <mergeCell ref="L66:AF66"/>
    <mergeCell ref="AN61:AP61"/>
    <mergeCell ref="AG61:AM61"/>
    <mergeCell ref="F61:J61"/>
    <mergeCell ref="L61:AF61"/>
    <mergeCell ref="AN62:AP62"/>
    <mergeCell ref="AG62:AM62"/>
    <mergeCell ref="F62:J62"/>
    <mergeCell ref="L62:AF62"/>
    <mergeCell ref="AN63:AP63"/>
    <mergeCell ref="AG63:AM63"/>
    <mergeCell ref="F63:J63"/>
    <mergeCell ref="L63:AF63"/>
    <mergeCell ref="AN58:AP58"/>
    <mergeCell ref="AG58:AM58"/>
    <mergeCell ref="F58:J58"/>
    <mergeCell ref="L58:AF58"/>
    <mergeCell ref="AN59:AP59"/>
    <mergeCell ref="AG59:AM59"/>
    <mergeCell ref="F59:J59"/>
    <mergeCell ref="L59:AF59"/>
    <mergeCell ref="AN60:AP60"/>
    <mergeCell ref="AG60:AM60"/>
    <mergeCell ref="F60:J60"/>
    <mergeCell ref="L60:AF60"/>
    <mergeCell ref="AN55:AP55"/>
    <mergeCell ref="AG55:AM55"/>
    <mergeCell ref="F55:J55"/>
    <mergeCell ref="L55:AF55"/>
    <mergeCell ref="AN56:AP56"/>
    <mergeCell ref="AG56:AM56"/>
    <mergeCell ref="F56:J56"/>
    <mergeCell ref="L56:AF56"/>
    <mergeCell ref="AN57:AP57"/>
    <mergeCell ref="AG57:AM57"/>
    <mergeCell ref="E57:I57"/>
    <mergeCell ref="K57:AF57"/>
    <mergeCell ref="AN52:AP52"/>
    <mergeCell ref="AG52:AM52"/>
    <mergeCell ref="D52:H52"/>
    <mergeCell ref="J52:AF52"/>
    <mergeCell ref="AN53:AP53"/>
    <mergeCell ref="AG53:AM53"/>
    <mergeCell ref="E53:I53"/>
    <mergeCell ref="K53:AF53"/>
    <mergeCell ref="AN54:AP54"/>
    <mergeCell ref="AG54:AM54"/>
    <mergeCell ref="F54:J54"/>
    <mergeCell ref="L54:AF54"/>
    <mergeCell ref="X32:AB32"/>
    <mergeCell ref="AK32:AO32"/>
    <mergeCell ref="L42:AO42"/>
    <mergeCell ref="AM44:AN44"/>
    <mergeCell ref="AM46:AP46"/>
    <mergeCell ref="AS46:AT48"/>
    <mergeCell ref="C49:G49"/>
    <mergeCell ref="I49:AF49"/>
    <mergeCell ref="AG49:AM49"/>
    <mergeCell ref="AN49:AP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s>
  <hyperlinks>
    <hyperlink ref="K1:S1" location="C2" display="1) Rekapitulace stavby"/>
    <hyperlink ref="W1:AI1" location="C51" display="2) Rekapitulace objektů stavby a soupisů prací"/>
    <hyperlink ref="A54" location="'D.1-01.1.1a - Architekton...'!C2" display="/"/>
    <hyperlink ref="A55" location="'D.1-01.1.1b - Architekton...'!C2" display="/"/>
    <hyperlink ref="A56" location="'99_01 - Vedlejší a ostatn...'!C2" display="/"/>
    <hyperlink ref="A58" location="'D.1-02.1.1a - Architekton...'!C2" display="/"/>
    <hyperlink ref="A59" location="'D.1-02.1.1b - Architekton...'!C2" display="/"/>
    <hyperlink ref="A60" location="'D.1-02.1.1c - Architekton...'!C2" display="/"/>
    <hyperlink ref="A61" location="'D.1-02.1.4.1 - Zařízení v...'!C2" display="/"/>
    <hyperlink ref="A62" location="'D.1-02.1.4.2 - Zařízení s...'!C2" display="/"/>
    <hyperlink ref="A63" location="'99_02 - Vedlejší a ostatn...'!C2" display="/"/>
    <hyperlink ref="A65" location="'D.1-04.1.1a - Architekton...'!C2" display="/"/>
    <hyperlink ref="A66" location="'D.1-04.1.1b - Architekton...'!C2" display="/"/>
    <hyperlink ref="A67" location="'D.1-04.1.1c - Architekton...'!C2" display="/"/>
    <hyperlink ref="A68" location="'D.1-04.1.4.1 - VZT - pavi...'!C2" display="/"/>
    <hyperlink ref="A69" location="'D.1-04.1.4.2 - Elektro si...'!C2" display="/"/>
    <hyperlink ref="A70" location="'99_04 - Vedlejší a ostat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117</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1043</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2407</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ROUND(SUM(BE93:BE103), 2)</f>
        <v>0</v>
      </c>
      <c r="G34" s="43"/>
      <c r="H34" s="43"/>
      <c r="I34" s="141">
        <v>0.21</v>
      </c>
      <c r="J34" s="140">
        <f>ROUND(ROUND((SUM(BE93:BE103)), 2)*I34, 2)</f>
        <v>0</v>
      </c>
      <c r="K34" s="46"/>
    </row>
    <row r="35" spans="2:11" s="1" customFormat="1" ht="14.45" customHeight="1">
      <c r="B35" s="42"/>
      <c r="C35" s="43"/>
      <c r="D35" s="43"/>
      <c r="E35" s="50" t="s">
        <v>47</v>
      </c>
      <c r="F35" s="140">
        <f>ROUND(SUM(BF93:BF103), 2)</f>
        <v>0</v>
      </c>
      <c r="G35" s="43"/>
      <c r="H35" s="43"/>
      <c r="I35" s="141">
        <v>0.15</v>
      </c>
      <c r="J35" s="140">
        <f>ROUND(ROUND((SUM(BF93:BF103)), 2)*I35, 2)</f>
        <v>0</v>
      </c>
      <c r="K35" s="46"/>
    </row>
    <row r="36" spans="2:11" s="1" customFormat="1" ht="14.45" hidden="1" customHeight="1">
      <c r="B36" s="42"/>
      <c r="C36" s="43"/>
      <c r="D36" s="43"/>
      <c r="E36" s="50" t="s">
        <v>48</v>
      </c>
      <c r="F36" s="140">
        <f>ROUND(SUM(BG93:BG103), 2)</f>
        <v>0</v>
      </c>
      <c r="G36" s="43"/>
      <c r="H36" s="43"/>
      <c r="I36" s="141">
        <v>0.21</v>
      </c>
      <c r="J36" s="140">
        <v>0</v>
      </c>
      <c r="K36" s="46"/>
    </row>
    <row r="37" spans="2:11" s="1" customFormat="1" ht="14.45" hidden="1" customHeight="1">
      <c r="B37" s="42"/>
      <c r="C37" s="43"/>
      <c r="D37" s="43"/>
      <c r="E37" s="50" t="s">
        <v>49</v>
      </c>
      <c r="F37" s="140">
        <f>ROUND(SUM(BH93:BH103), 2)</f>
        <v>0</v>
      </c>
      <c r="G37" s="43"/>
      <c r="H37" s="43"/>
      <c r="I37" s="141">
        <v>0.15</v>
      </c>
      <c r="J37" s="140">
        <v>0</v>
      </c>
      <c r="K37" s="46"/>
    </row>
    <row r="38" spans="2:11" s="1" customFormat="1" ht="14.45" hidden="1" customHeight="1">
      <c r="B38" s="42"/>
      <c r="C38" s="43"/>
      <c r="D38" s="43"/>
      <c r="E38" s="50" t="s">
        <v>50</v>
      </c>
      <c r="F38" s="140">
        <f>ROUND(SUM(BI93:BI103),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1043</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99_02 - Vedlejší a ostatní náklady - školka</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1013</v>
      </c>
      <c r="E65" s="162"/>
      <c r="F65" s="162"/>
      <c r="G65" s="162"/>
      <c r="H65" s="162"/>
      <c r="I65" s="163"/>
      <c r="J65" s="164">
        <f>J94</f>
        <v>0</v>
      </c>
      <c r="K65" s="165"/>
    </row>
    <row r="66" spans="2:12" s="9" customFormat="1" ht="19.899999999999999" customHeight="1">
      <c r="B66" s="166"/>
      <c r="C66" s="167"/>
      <c r="D66" s="168" t="s">
        <v>1014</v>
      </c>
      <c r="E66" s="169"/>
      <c r="F66" s="169"/>
      <c r="G66" s="169"/>
      <c r="H66" s="169"/>
      <c r="I66" s="170"/>
      <c r="J66" s="171">
        <f>J95</f>
        <v>0</v>
      </c>
      <c r="K66" s="172"/>
    </row>
    <row r="67" spans="2:12" s="9" customFormat="1" ht="19.899999999999999" customHeight="1">
      <c r="B67" s="166"/>
      <c r="C67" s="167"/>
      <c r="D67" s="168" t="s">
        <v>1015</v>
      </c>
      <c r="E67" s="169"/>
      <c r="F67" s="169"/>
      <c r="G67" s="169"/>
      <c r="H67" s="169"/>
      <c r="I67" s="170"/>
      <c r="J67" s="171">
        <f>J97</f>
        <v>0</v>
      </c>
      <c r="K67" s="172"/>
    </row>
    <row r="68" spans="2:12" s="9" customFormat="1" ht="19.899999999999999" customHeight="1">
      <c r="B68" s="166"/>
      <c r="C68" s="167"/>
      <c r="D68" s="168" t="s">
        <v>1016</v>
      </c>
      <c r="E68" s="169"/>
      <c r="F68" s="169"/>
      <c r="G68" s="169"/>
      <c r="H68" s="169"/>
      <c r="I68" s="170"/>
      <c r="J68" s="171">
        <f>J99</f>
        <v>0</v>
      </c>
      <c r="K68" s="172"/>
    </row>
    <row r="69" spans="2:12" s="9" customFormat="1" ht="19.899999999999999" customHeight="1">
      <c r="B69" s="166"/>
      <c r="C69" s="167"/>
      <c r="D69" s="168" t="s">
        <v>1017</v>
      </c>
      <c r="E69" s="169"/>
      <c r="F69" s="169"/>
      <c r="G69" s="169"/>
      <c r="H69" s="169"/>
      <c r="I69" s="170"/>
      <c r="J69" s="171">
        <f>J102</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1043</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99_02 - Vedlejší a ostatní náklady - školka</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11.09.2017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1018</v>
      </c>
      <c r="F94" s="191" t="s">
        <v>1019</v>
      </c>
      <c r="G94" s="189"/>
      <c r="H94" s="189"/>
      <c r="I94" s="192"/>
      <c r="J94" s="193">
        <f>BK94</f>
        <v>0</v>
      </c>
      <c r="K94" s="189"/>
      <c r="L94" s="194"/>
      <c r="M94" s="195"/>
      <c r="N94" s="196"/>
      <c r="O94" s="196"/>
      <c r="P94" s="197">
        <f>P95+P97+P99+P102</f>
        <v>0</v>
      </c>
      <c r="Q94" s="196"/>
      <c r="R94" s="197">
        <f>R95+R97+R99+R102</f>
        <v>0</v>
      </c>
      <c r="S94" s="196"/>
      <c r="T94" s="198">
        <f>T95+T97+T99+T102</f>
        <v>0</v>
      </c>
      <c r="AR94" s="199" t="s">
        <v>222</v>
      </c>
      <c r="AT94" s="200" t="s">
        <v>74</v>
      </c>
      <c r="AU94" s="200" t="s">
        <v>75</v>
      </c>
      <c r="AY94" s="199" t="s">
        <v>183</v>
      </c>
      <c r="BK94" s="201">
        <f>BK95+BK97+BK99+BK102</f>
        <v>0</v>
      </c>
    </row>
    <row r="95" spans="2:65" s="11" customFormat="1" ht="19.899999999999999" customHeight="1">
      <c r="B95" s="188"/>
      <c r="C95" s="189"/>
      <c r="D95" s="202" t="s">
        <v>74</v>
      </c>
      <c r="E95" s="203" t="s">
        <v>1020</v>
      </c>
      <c r="F95" s="203" t="s">
        <v>1021</v>
      </c>
      <c r="G95" s="189"/>
      <c r="H95" s="189"/>
      <c r="I95" s="192"/>
      <c r="J95" s="204">
        <f>BK95</f>
        <v>0</v>
      </c>
      <c r="K95" s="189"/>
      <c r="L95" s="194"/>
      <c r="M95" s="195"/>
      <c r="N95" s="196"/>
      <c r="O95" s="196"/>
      <c r="P95" s="197">
        <f>P96</f>
        <v>0</v>
      </c>
      <c r="Q95" s="196"/>
      <c r="R95" s="197">
        <f>R96</f>
        <v>0</v>
      </c>
      <c r="S95" s="196"/>
      <c r="T95" s="198">
        <f>T96</f>
        <v>0</v>
      </c>
      <c r="AR95" s="199" t="s">
        <v>222</v>
      </c>
      <c r="AT95" s="200" t="s">
        <v>74</v>
      </c>
      <c r="AU95" s="200" t="s">
        <v>79</v>
      </c>
      <c r="AY95" s="199" t="s">
        <v>183</v>
      </c>
      <c r="BK95" s="201">
        <f>BK96</f>
        <v>0</v>
      </c>
    </row>
    <row r="96" spans="2:65" s="1" customFormat="1" ht="22.5" customHeight="1">
      <c r="B96" s="42"/>
      <c r="C96" s="205" t="s">
        <v>79</v>
      </c>
      <c r="D96" s="205" t="s">
        <v>185</v>
      </c>
      <c r="E96" s="206" t="s">
        <v>1022</v>
      </c>
      <c r="F96" s="207" t="s">
        <v>1023</v>
      </c>
      <c r="G96" s="208" t="s">
        <v>547</v>
      </c>
      <c r="H96" s="209">
        <v>1</v>
      </c>
      <c r="I96" s="210"/>
      <c r="J96" s="211">
        <f>ROUND(I96*H96,2)</f>
        <v>0</v>
      </c>
      <c r="K96" s="207" t="s">
        <v>1024</v>
      </c>
      <c r="L96" s="62"/>
      <c r="M96" s="212" t="s">
        <v>21</v>
      </c>
      <c r="N96" s="213" t="s">
        <v>46</v>
      </c>
      <c r="O96" s="43"/>
      <c r="P96" s="214">
        <f>O96*H96</f>
        <v>0</v>
      </c>
      <c r="Q96" s="214">
        <v>0</v>
      </c>
      <c r="R96" s="214">
        <f>Q96*H96</f>
        <v>0</v>
      </c>
      <c r="S96" s="214">
        <v>0</v>
      </c>
      <c r="T96" s="215">
        <f>S96*H96</f>
        <v>0</v>
      </c>
      <c r="AR96" s="25" t="s">
        <v>1025</v>
      </c>
      <c r="AT96" s="25" t="s">
        <v>185</v>
      </c>
      <c r="AU96" s="25" t="s">
        <v>83</v>
      </c>
      <c r="AY96" s="25" t="s">
        <v>183</v>
      </c>
      <c r="BE96" s="216">
        <f>IF(N96="základní",J96,0)</f>
        <v>0</v>
      </c>
      <c r="BF96" s="216">
        <f>IF(N96="snížená",J96,0)</f>
        <v>0</v>
      </c>
      <c r="BG96" s="216">
        <f>IF(N96="zákl. přenesená",J96,0)</f>
        <v>0</v>
      </c>
      <c r="BH96" s="216">
        <f>IF(N96="sníž. přenesená",J96,0)</f>
        <v>0</v>
      </c>
      <c r="BI96" s="216">
        <f>IF(N96="nulová",J96,0)</f>
        <v>0</v>
      </c>
      <c r="BJ96" s="25" t="s">
        <v>79</v>
      </c>
      <c r="BK96" s="216">
        <f>ROUND(I96*H96,2)</f>
        <v>0</v>
      </c>
      <c r="BL96" s="25" t="s">
        <v>1025</v>
      </c>
      <c r="BM96" s="25" t="s">
        <v>2408</v>
      </c>
    </row>
    <row r="97" spans="2:65" s="11" customFormat="1" ht="29.85" customHeight="1">
      <c r="B97" s="188"/>
      <c r="C97" s="189"/>
      <c r="D97" s="202" t="s">
        <v>74</v>
      </c>
      <c r="E97" s="203" t="s">
        <v>1027</v>
      </c>
      <c r="F97" s="203" t="s">
        <v>1028</v>
      </c>
      <c r="G97" s="189"/>
      <c r="H97" s="189"/>
      <c r="I97" s="192"/>
      <c r="J97" s="204">
        <f>BK97</f>
        <v>0</v>
      </c>
      <c r="K97" s="189"/>
      <c r="L97" s="194"/>
      <c r="M97" s="195"/>
      <c r="N97" s="196"/>
      <c r="O97" s="196"/>
      <c r="P97" s="197">
        <f>P98</f>
        <v>0</v>
      </c>
      <c r="Q97" s="196"/>
      <c r="R97" s="197">
        <f>R98</f>
        <v>0</v>
      </c>
      <c r="S97" s="196"/>
      <c r="T97" s="198">
        <f>T98</f>
        <v>0</v>
      </c>
      <c r="AR97" s="199" t="s">
        <v>222</v>
      </c>
      <c r="AT97" s="200" t="s">
        <v>74</v>
      </c>
      <c r="AU97" s="200" t="s">
        <v>79</v>
      </c>
      <c r="AY97" s="199" t="s">
        <v>183</v>
      </c>
      <c r="BK97" s="201">
        <f>BK98</f>
        <v>0</v>
      </c>
    </row>
    <row r="98" spans="2:65" s="1" customFormat="1" ht="22.5" customHeight="1">
      <c r="B98" s="42"/>
      <c r="C98" s="205" t="s">
        <v>83</v>
      </c>
      <c r="D98" s="205" t="s">
        <v>185</v>
      </c>
      <c r="E98" s="206" t="s">
        <v>1029</v>
      </c>
      <c r="F98" s="207" t="s">
        <v>1030</v>
      </c>
      <c r="G98" s="208" t="s">
        <v>645</v>
      </c>
      <c r="H98" s="282"/>
      <c r="I98" s="210"/>
      <c r="J98" s="211">
        <f>ROUND(I98*H98,2)</f>
        <v>0</v>
      </c>
      <c r="K98" s="207" t="s">
        <v>200</v>
      </c>
      <c r="L98" s="62"/>
      <c r="M98" s="212" t="s">
        <v>21</v>
      </c>
      <c r="N98" s="213" t="s">
        <v>46</v>
      </c>
      <c r="O98" s="43"/>
      <c r="P98" s="214">
        <f>O98*H98</f>
        <v>0</v>
      </c>
      <c r="Q98" s="214">
        <v>0</v>
      </c>
      <c r="R98" s="214">
        <f>Q98*H98</f>
        <v>0</v>
      </c>
      <c r="S98" s="214">
        <v>0</v>
      </c>
      <c r="T98" s="215">
        <f>S98*H98</f>
        <v>0</v>
      </c>
      <c r="AR98" s="25" t="s">
        <v>1025</v>
      </c>
      <c r="AT98" s="25" t="s">
        <v>185</v>
      </c>
      <c r="AU98" s="25" t="s">
        <v>83</v>
      </c>
      <c r="AY98" s="25" t="s">
        <v>183</v>
      </c>
      <c r="BE98" s="216">
        <f>IF(N98="základní",J98,0)</f>
        <v>0</v>
      </c>
      <c r="BF98" s="216">
        <f>IF(N98="snížená",J98,0)</f>
        <v>0</v>
      </c>
      <c r="BG98" s="216">
        <f>IF(N98="zákl. přenesená",J98,0)</f>
        <v>0</v>
      </c>
      <c r="BH98" s="216">
        <f>IF(N98="sníž. přenesená",J98,0)</f>
        <v>0</v>
      </c>
      <c r="BI98" s="216">
        <f>IF(N98="nulová",J98,0)</f>
        <v>0</v>
      </c>
      <c r="BJ98" s="25" t="s">
        <v>79</v>
      </c>
      <c r="BK98" s="216">
        <f>ROUND(I98*H98,2)</f>
        <v>0</v>
      </c>
      <c r="BL98" s="25" t="s">
        <v>1025</v>
      </c>
      <c r="BM98" s="25" t="s">
        <v>2409</v>
      </c>
    </row>
    <row r="99" spans="2:65" s="11" customFormat="1" ht="29.85" customHeight="1">
      <c r="B99" s="188"/>
      <c r="C99" s="189"/>
      <c r="D99" s="202" t="s">
        <v>74</v>
      </c>
      <c r="E99" s="203" t="s">
        <v>1032</v>
      </c>
      <c r="F99" s="203" t="s">
        <v>1033</v>
      </c>
      <c r="G99" s="189"/>
      <c r="H99" s="189"/>
      <c r="I99" s="192"/>
      <c r="J99" s="204">
        <f>BK99</f>
        <v>0</v>
      </c>
      <c r="K99" s="189"/>
      <c r="L99" s="194"/>
      <c r="M99" s="195"/>
      <c r="N99" s="196"/>
      <c r="O99" s="196"/>
      <c r="P99" s="197">
        <f>SUM(P100:P101)</f>
        <v>0</v>
      </c>
      <c r="Q99" s="196"/>
      <c r="R99" s="197">
        <f>SUM(R100:R101)</f>
        <v>0</v>
      </c>
      <c r="S99" s="196"/>
      <c r="T99" s="198">
        <f>SUM(T100:T101)</f>
        <v>0</v>
      </c>
      <c r="AR99" s="199" t="s">
        <v>222</v>
      </c>
      <c r="AT99" s="200" t="s">
        <v>74</v>
      </c>
      <c r="AU99" s="200" t="s">
        <v>79</v>
      </c>
      <c r="AY99" s="199" t="s">
        <v>183</v>
      </c>
      <c r="BK99" s="201">
        <f>SUM(BK100:BK101)</f>
        <v>0</v>
      </c>
    </row>
    <row r="100" spans="2:65" s="1" customFormat="1" ht="22.5" customHeight="1">
      <c r="B100" s="42"/>
      <c r="C100" s="205" t="s">
        <v>91</v>
      </c>
      <c r="D100" s="205" t="s">
        <v>185</v>
      </c>
      <c r="E100" s="206" t="s">
        <v>1034</v>
      </c>
      <c r="F100" s="207" t="s">
        <v>1035</v>
      </c>
      <c r="G100" s="208" t="s">
        <v>547</v>
      </c>
      <c r="H100" s="209">
        <v>1</v>
      </c>
      <c r="I100" s="210"/>
      <c r="J100" s="211">
        <f>ROUND(I100*H100,2)</f>
        <v>0</v>
      </c>
      <c r="K100" s="207" t="s">
        <v>200</v>
      </c>
      <c r="L100" s="62"/>
      <c r="M100" s="212" t="s">
        <v>21</v>
      </c>
      <c r="N100" s="213" t="s">
        <v>46</v>
      </c>
      <c r="O100" s="43"/>
      <c r="P100" s="214">
        <f>O100*H100</f>
        <v>0</v>
      </c>
      <c r="Q100" s="214">
        <v>0</v>
      </c>
      <c r="R100" s="214">
        <f>Q100*H100</f>
        <v>0</v>
      </c>
      <c r="S100" s="214">
        <v>0</v>
      </c>
      <c r="T100" s="215">
        <f>S100*H100</f>
        <v>0</v>
      </c>
      <c r="AR100" s="25" t="s">
        <v>1025</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1025</v>
      </c>
      <c r="BM100" s="25" t="s">
        <v>2410</v>
      </c>
    </row>
    <row r="101" spans="2:65" s="1" customFormat="1" ht="40.5">
      <c r="B101" s="42"/>
      <c r="C101" s="64"/>
      <c r="D101" s="217" t="s">
        <v>540</v>
      </c>
      <c r="E101" s="64"/>
      <c r="F101" s="218" t="s">
        <v>1037</v>
      </c>
      <c r="G101" s="64"/>
      <c r="H101" s="64"/>
      <c r="I101" s="173"/>
      <c r="J101" s="64"/>
      <c r="K101" s="64"/>
      <c r="L101" s="62"/>
      <c r="M101" s="219"/>
      <c r="N101" s="43"/>
      <c r="O101" s="43"/>
      <c r="P101" s="43"/>
      <c r="Q101" s="43"/>
      <c r="R101" s="43"/>
      <c r="S101" s="43"/>
      <c r="T101" s="79"/>
      <c r="AT101" s="25" t="s">
        <v>540</v>
      </c>
      <c r="AU101" s="25" t="s">
        <v>83</v>
      </c>
    </row>
    <row r="102" spans="2:65" s="11" customFormat="1" ht="29.85" customHeight="1">
      <c r="B102" s="188"/>
      <c r="C102" s="189"/>
      <c r="D102" s="202" t="s">
        <v>74</v>
      </c>
      <c r="E102" s="203" t="s">
        <v>1038</v>
      </c>
      <c r="F102" s="203" t="s">
        <v>1039</v>
      </c>
      <c r="G102" s="189"/>
      <c r="H102" s="189"/>
      <c r="I102" s="192"/>
      <c r="J102" s="204">
        <f>BK102</f>
        <v>0</v>
      </c>
      <c r="K102" s="189"/>
      <c r="L102" s="194"/>
      <c r="M102" s="195"/>
      <c r="N102" s="196"/>
      <c r="O102" s="196"/>
      <c r="P102" s="197">
        <f>P103</f>
        <v>0</v>
      </c>
      <c r="Q102" s="196"/>
      <c r="R102" s="197">
        <f>R103</f>
        <v>0</v>
      </c>
      <c r="S102" s="196"/>
      <c r="T102" s="198">
        <f>T103</f>
        <v>0</v>
      </c>
      <c r="AR102" s="199" t="s">
        <v>222</v>
      </c>
      <c r="AT102" s="200" t="s">
        <v>74</v>
      </c>
      <c r="AU102" s="200" t="s">
        <v>79</v>
      </c>
      <c r="AY102" s="199" t="s">
        <v>183</v>
      </c>
      <c r="BK102" s="201">
        <f>BK103</f>
        <v>0</v>
      </c>
    </row>
    <row r="103" spans="2:65" s="1" customFormat="1" ht="22.5" customHeight="1">
      <c r="B103" s="42"/>
      <c r="C103" s="205" t="s">
        <v>189</v>
      </c>
      <c r="D103" s="205" t="s">
        <v>185</v>
      </c>
      <c r="E103" s="206" t="s">
        <v>1040</v>
      </c>
      <c r="F103" s="207" t="s">
        <v>1041</v>
      </c>
      <c r="G103" s="208" t="s">
        <v>645</v>
      </c>
      <c r="H103" s="282"/>
      <c r="I103" s="210"/>
      <c r="J103" s="211">
        <f>ROUND(I103*H103,2)</f>
        <v>0</v>
      </c>
      <c r="K103" s="207" t="s">
        <v>200</v>
      </c>
      <c r="L103" s="62"/>
      <c r="M103" s="212" t="s">
        <v>21</v>
      </c>
      <c r="N103" s="283" t="s">
        <v>46</v>
      </c>
      <c r="O103" s="284"/>
      <c r="P103" s="285">
        <f>O103*H103</f>
        <v>0</v>
      </c>
      <c r="Q103" s="285">
        <v>0</v>
      </c>
      <c r="R103" s="285">
        <f>Q103*H103</f>
        <v>0</v>
      </c>
      <c r="S103" s="285">
        <v>0</v>
      </c>
      <c r="T103" s="286">
        <f>S103*H103</f>
        <v>0</v>
      </c>
      <c r="AR103" s="25" t="s">
        <v>1025</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1025</v>
      </c>
      <c r="BM103" s="25" t="s">
        <v>2411</v>
      </c>
    </row>
    <row r="104" spans="2:65" s="1" customFormat="1" ht="6.95" customHeight="1">
      <c r="B104" s="57"/>
      <c r="C104" s="58"/>
      <c r="D104" s="58"/>
      <c r="E104" s="58"/>
      <c r="F104" s="58"/>
      <c r="G104" s="58"/>
      <c r="H104" s="58"/>
      <c r="I104" s="149"/>
      <c r="J104" s="58"/>
      <c r="K104" s="58"/>
      <c r="L104" s="62"/>
    </row>
  </sheetData>
  <sheetProtection password="CC35" sheet="1" objects="1" scenarios="1" formatCells="0" formatColumns="0" formatRows="0" sort="0" autoFilter="0"/>
  <autoFilter ref="C92:K103"/>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1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122</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2412</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2413</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ROUND(J105,2)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ROUND(SUM(BE105:BE811), 2)</f>
        <v>0</v>
      </c>
      <c r="G34" s="43"/>
      <c r="H34" s="43"/>
      <c r="I34" s="141">
        <v>0.21</v>
      </c>
      <c r="J34" s="140">
        <f>ROUND(ROUND((SUM(BE105:BE811)), 2)*I34, 2)</f>
        <v>0</v>
      </c>
      <c r="K34" s="46"/>
    </row>
    <row r="35" spans="2:11" s="1" customFormat="1" ht="14.45" customHeight="1">
      <c r="B35" s="42"/>
      <c r="C35" s="43"/>
      <c r="D35" s="43"/>
      <c r="E35" s="50" t="s">
        <v>47</v>
      </c>
      <c r="F35" s="140">
        <f>ROUND(SUM(BF105:BF811), 2)</f>
        <v>0</v>
      </c>
      <c r="G35" s="43"/>
      <c r="H35" s="43"/>
      <c r="I35" s="141">
        <v>0.15</v>
      </c>
      <c r="J35" s="140">
        <f>ROUND(ROUND((SUM(BF105:BF811)), 2)*I35, 2)</f>
        <v>0</v>
      </c>
      <c r="K35" s="46"/>
    </row>
    <row r="36" spans="2:11" s="1" customFormat="1" ht="14.45" hidden="1" customHeight="1">
      <c r="B36" s="42"/>
      <c r="C36" s="43"/>
      <c r="D36" s="43"/>
      <c r="E36" s="50" t="s">
        <v>48</v>
      </c>
      <c r="F36" s="140">
        <f>ROUND(SUM(BG105:BG811), 2)</f>
        <v>0</v>
      </c>
      <c r="G36" s="43"/>
      <c r="H36" s="43"/>
      <c r="I36" s="141">
        <v>0.21</v>
      </c>
      <c r="J36" s="140">
        <v>0</v>
      </c>
      <c r="K36" s="46"/>
    </row>
    <row r="37" spans="2:11" s="1" customFormat="1" ht="14.45" hidden="1" customHeight="1">
      <c r="B37" s="42"/>
      <c r="C37" s="43"/>
      <c r="D37" s="43"/>
      <c r="E37" s="50" t="s">
        <v>49</v>
      </c>
      <c r="F37" s="140">
        <f>ROUND(SUM(BH105:BH811), 2)</f>
        <v>0</v>
      </c>
      <c r="G37" s="43"/>
      <c r="H37" s="43"/>
      <c r="I37" s="141">
        <v>0.15</v>
      </c>
      <c r="J37" s="140">
        <v>0</v>
      </c>
      <c r="K37" s="46"/>
    </row>
    <row r="38" spans="2:11" s="1" customFormat="1" ht="14.45" hidden="1" customHeight="1">
      <c r="B38" s="42"/>
      <c r="C38" s="43"/>
      <c r="D38" s="43"/>
      <c r="E38" s="50" t="s">
        <v>50</v>
      </c>
      <c r="F38" s="140">
        <f>ROUND(SUM(BI105:BI811),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2412</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D.1-04.1.1a - Architektonicko stavební řešení - zateplení</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J105</f>
        <v>0</v>
      </c>
      <c r="K64" s="46"/>
      <c r="AU64" s="25" t="s">
        <v>152</v>
      </c>
    </row>
    <row r="65" spans="2:11" s="8" customFormat="1" ht="24.95" customHeight="1">
      <c r="B65" s="159"/>
      <c r="C65" s="160"/>
      <c r="D65" s="161" t="s">
        <v>153</v>
      </c>
      <c r="E65" s="162"/>
      <c r="F65" s="162"/>
      <c r="G65" s="162"/>
      <c r="H65" s="162"/>
      <c r="I65" s="163"/>
      <c r="J65" s="164">
        <f>J106</f>
        <v>0</v>
      </c>
      <c r="K65" s="165"/>
    </row>
    <row r="66" spans="2:11" s="9" customFormat="1" ht="19.899999999999999" customHeight="1">
      <c r="B66" s="166"/>
      <c r="C66" s="167"/>
      <c r="D66" s="168" t="s">
        <v>154</v>
      </c>
      <c r="E66" s="169"/>
      <c r="F66" s="169"/>
      <c r="G66" s="169"/>
      <c r="H66" s="169"/>
      <c r="I66" s="170"/>
      <c r="J66" s="171">
        <f>J107</f>
        <v>0</v>
      </c>
      <c r="K66" s="172"/>
    </row>
    <row r="67" spans="2:11" s="9" customFormat="1" ht="19.899999999999999" customHeight="1">
      <c r="B67" s="166"/>
      <c r="C67" s="167"/>
      <c r="D67" s="168" t="s">
        <v>155</v>
      </c>
      <c r="E67" s="169"/>
      <c r="F67" s="169"/>
      <c r="G67" s="169"/>
      <c r="H67" s="169"/>
      <c r="I67" s="170"/>
      <c r="J67" s="171">
        <f>J114</f>
        <v>0</v>
      </c>
      <c r="K67" s="172"/>
    </row>
    <row r="68" spans="2:11" s="9" customFormat="1" ht="19.899999999999999" customHeight="1">
      <c r="B68" s="166"/>
      <c r="C68" s="167"/>
      <c r="D68" s="168" t="s">
        <v>156</v>
      </c>
      <c r="E68" s="169"/>
      <c r="F68" s="169"/>
      <c r="G68" s="169"/>
      <c r="H68" s="169"/>
      <c r="I68" s="170"/>
      <c r="J68" s="171">
        <f>J398</f>
        <v>0</v>
      </c>
      <c r="K68" s="172"/>
    </row>
    <row r="69" spans="2:11" s="9" customFormat="1" ht="19.899999999999999" customHeight="1">
      <c r="B69" s="166"/>
      <c r="C69" s="167"/>
      <c r="D69" s="168" t="s">
        <v>157</v>
      </c>
      <c r="E69" s="169"/>
      <c r="F69" s="169"/>
      <c r="G69" s="169"/>
      <c r="H69" s="169"/>
      <c r="I69" s="170"/>
      <c r="J69" s="171">
        <f>J530</f>
        <v>0</v>
      </c>
      <c r="K69" s="172"/>
    </row>
    <row r="70" spans="2:11" s="9" customFormat="1" ht="19.899999999999999" customHeight="1">
      <c r="B70" s="166"/>
      <c r="C70" s="167"/>
      <c r="D70" s="168" t="s">
        <v>158</v>
      </c>
      <c r="E70" s="169"/>
      <c r="F70" s="169"/>
      <c r="G70" s="169"/>
      <c r="H70" s="169"/>
      <c r="I70" s="170"/>
      <c r="J70" s="171">
        <f>J549</f>
        <v>0</v>
      </c>
      <c r="K70" s="172"/>
    </row>
    <row r="71" spans="2:11" s="8" customFormat="1" ht="24.95" customHeight="1">
      <c r="B71" s="159"/>
      <c r="C71" s="160"/>
      <c r="D71" s="161" t="s">
        <v>159</v>
      </c>
      <c r="E71" s="162"/>
      <c r="F71" s="162"/>
      <c r="G71" s="162"/>
      <c r="H71" s="162"/>
      <c r="I71" s="163"/>
      <c r="J71" s="164">
        <f>J552</f>
        <v>0</v>
      </c>
      <c r="K71" s="165"/>
    </row>
    <row r="72" spans="2:11" s="9" customFormat="1" ht="19.899999999999999" customHeight="1">
      <c r="B72" s="166"/>
      <c r="C72" s="167"/>
      <c r="D72" s="168" t="s">
        <v>770</v>
      </c>
      <c r="E72" s="169"/>
      <c r="F72" s="169"/>
      <c r="G72" s="169"/>
      <c r="H72" s="169"/>
      <c r="I72" s="170"/>
      <c r="J72" s="171">
        <f>J553</f>
        <v>0</v>
      </c>
      <c r="K72" s="172"/>
    </row>
    <row r="73" spans="2:11" s="9" customFormat="1" ht="19.899999999999999" customHeight="1">
      <c r="B73" s="166"/>
      <c r="C73" s="167"/>
      <c r="D73" s="168" t="s">
        <v>160</v>
      </c>
      <c r="E73" s="169"/>
      <c r="F73" s="169"/>
      <c r="G73" s="169"/>
      <c r="H73" s="169"/>
      <c r="I73" s="170"/>
      <c r="J73" s="171">
        <f>J562</f>
        <v>0</v>
      </c>
      <c r="K73" s="172"/>
    </row>
    <row r="74" spans="2:11" s="9" customFormat="1" ht="19.899999999999999" customHeight="1">
      <c r="B74" s="166"/>
      <c r="C74" s="167"/>
      <c r="D74" s="168" t="s">
        <v>161</v>
      </c>
      <c r="E74" s="169"/>
      <c r="F74" s="169"/>
      <c r="G74" s="169"/>
      <c r="H74" s="169"/>
      <c r="I74" s="170"/>
      <c r="J74" s="171">
        <f>J578</f>
        <v>0</v>
      </c>
      <c r="K74" s="172"/>
    </row>
    <row r="75" spans="2:11" s="9" customFormat="1" ht="19.899999999999999" customHeight="1">
      <c r="B75" s="166"/>
      <c r="C75" s="167"/>
      <c r="D75" s="168" t="s">
        <v>162</v>
      </c>
      <c r="E75" s="169"/>
      <c r="F75" s="169"/>
      <c r="G75" s="169"/>
      <c r="H75" s="169"/>
      <c r="I75" s="170"/>
      <c r="J75" s="171">
        <f>J633</f>
        <v>0</v>
      </c>
      <c r="K75" s="172"/>
    </row>
    <row r="76" spans="2:11" s="9" customFormat="1" ht="19.899999999999999" customHeight="1">
      <c r="B76" s="166"/>
      <c r="C76" s="167"/>
      <c r="D76" s="168" t="s">
        <v>163</v>
      </c>
      <c r="E76" s="169"/>
      <c r="F76" s="169"/>
      <c r="G76" s="169"/>
      <c r="H76" s="169"/>
      <c r="I76" s="170"/>
      <c r="J76" s="171">
        <f>J661</f>
        <v>0</v>
      </c>
      <c r="K76" s="172"/>
    </row>
    <row r="77" spans="2:11" s="9" customFormat="1" ht="19.899999999999999" customHeight="1">
      <c r="B77" s="166"/>
      <c r="C77" s="167"/>
      <c r="D77" s="168" t="s">
        <v>164</v>
      </c>
      <c r="E77" s="169"/>
      <c r="F77" s="169"/>
      <c r="G77" s="169"/>
      <c r="H77" s="169"/>
      <c r="I77" s="170"/>
      <c r="J77" s="171">
        <f>J685</f>
        <v>0</v>
      </c>
      <c r="K77" s="172"/>
    </row>
    <row r="78" spans="2:11" s="9" customFormat="1" ht="19.899999999999999" customHeight="1">
      <c r="B78" s="166"/>
      <c r="C78" s="167"/>
      <c r="D78" s="168" t="s">
        <v>2414</v>
      </c>
      <c r="E78" s="169"/>
      <c r="F78" s="169"/>
      <c r="G78" s="169"/>
      <c r="H78" s="169"/>
      <c r="I78" s="170"/>
      <c r="J78" s="171">
        <f>J716</f>
        <v>0</v>
      </c>
      <c r="K78" s="172"/>
    </row>
    <row r="79" spans="2:11" s="9" customFormat="1" ht="19.899999999999999" customHeight="1">
      <c r="B79" s="166"/>
      <c r="C79" s="167"/>
      <c r="D79" s="168" t="s">
        <v>165</v>
      </c>
      <c r="E79" s="169"/>
      <c r="F79" s="169"/>
      <c r="G79" s="169"/>
      <c r="H79" s="169"/>
      <c r="I79" s="170"/>
      <c r="J79" s="171">
        <f>J735</f>
        <v>0</v>
      </c>
      <c r="K79" s="172"/>
    </row>
    <row r="80" spans="2:11" s="9" customFormat="1" ht="19.899999999999999" customHeight="1">
      <c r="B80" s="166"/>
      <c r="C80" s="167"/>
      <c r="D80" s="168" t="s">
        <v>1046</v>
      </c>
      <c r="E80" s="169"/>
      <c r="F80" s="169"/>
      <c r="G80" s="169"/>
      <c r="H80" s="169"/>
      <c r="I80" s="170"/>
      <c r="J80" s="171">
        <f>J786</f>
        <v>0</v>
      </c>
      <c r="K80" s="172"/>
    </row>
    <row r="81" spans="2:12" s="9" customFormat="1" ht="19.899999999999999" customHeight="1">
      <c r="B81" s="166"/>
      <c r="C81" s="167"/>
      <c r="D81" s="168" t="s">
        <v>166</v>
      </c>
      <c r="E81" s="169"/>
      <c r="F81" s="169"/>
      <c r="G81" s="169"/>
      <c r="H81" s="169"/>
      <c r="I81" s="170"/>
      <c r="J81" s="171">
        <f>J803</f>
        <v>0</v>
      </c>
      <c r="K81" s="172"/>
    </row>
    <row r="82" spans="2:12" s="1" customFormat="1" ht="21.75" customHeight="1">
      <c r="B82" s="42"/>
      <c r="C82" s="43"/>
      <c r="D82" s="43"/>
      <c r="E82" s="43"/>
      <c r="F82" s="43"/>
      <c r="G82" s="43"/>
      <c r="H82" s="43"/>
      <c r="I82" s="128"/>
      <c r="J82" s="43"/>
      <c r="K82" s="46"/>
    </row>
    <row r="83" spans="2:12" s="1" customFormat="1" ht="6.95" customHeight="1">
      <c r="B83" s="57"/>
      <c r="C83" s="58"/>
      <c r="D83" s="58"/>
      <c r="E83" s="58"/>
      <c r="F83" s="58"/>
      <c r="G83" s="58"/>
      <c r="H83" s="58"/>
      <c r="I83" s="149"/>
      <c r="J83" s="58"/>
      <c r="K83" s="59"/>
    </row>
    <row r="87" spans="2:12" s="1" customFormat="1" ht="6.95" customHeight="1">
      <c r="B87" s="60"/>
      <c r="C87" s="61"/>
      <c r="D87" s="61"/>
      <c r="E87" s="61"/>
      <c r="F87" s="61"/>
      <c r="G87" s="61"/>
      <c r="H87" s="61"/>
      <c r="I87" s="152"/>
      <c r="J87" s="61"/>
      <c r="K87" s="61"/>
      <c r="L87" s="62"/>
    </row>
    <row r="88" spans="2:12" s="1" customFormat="1" ht="36.950000000000003" customHeight="1">
      <c r="B88" s="42"/>
      <c r="C88" s="63" t="s">
        <v>167</v>
      </c>
      <c r="D88" s="64"/>
      <c r="E88" s="64"/>
      <c r="F88" s="64"/>
      <c r="G88" s="64"/>
      <c r="H88" s="64"/>
      <c r="I88" s="173"/>
      <c r="J88" s="64"/>
      <c r="K88" s="64"/>
      <c r="L88" s="62"/>
    </row>
    <row r="89" spans="2:12" s="1" customFormat="1" ht="6.95" customHeight="1">
      <c r="B89" s="42"/>
      <c r="C89" s="64"/>
      <c r="D89" s="64"/>
      <c r="E89" s="64"/>
      <c r="F89" s="64"/>
      <c r="G89" s="64"/>
      <c r="H89" s="64"/>
      <c r="I89" s="173"/>
      <c r="J89" s="64"/>
      <c r="K89" s="64"/>
      <c r="L89" s="62"/>
    </row>
    <row r="90" spans="2:12" s="1" customFormat="1" ht="14.45" customHeight="1">
      <c r="B90" s="42"/>
      <c r="C90" s="66" t="s">
        <v>18</v>
      </c>
      <c r="D90" s="64"/>
      <c r="E90" s="64"/>
      <c r="F90" s="64"/>
      <c r="G90" s="64"/>
      <c r="H90" s="64"/>
      <c r="I90" s="173"/>
      <c r="J90" s="64"/>
      <c r="K90" s="64"/>
      <c r="L90" s="62"/>
    </row>
    <row r="91" spans="2:12" s="1" customFormat="1" ht="22.5" customHeight="1">
      <c r="B91" s="42"/>
      <c r="C91" s="64"/>
      <c r="D91" s="64"/>
      <c r="E91" s="418" t="str">
        <f>E7</f>
        <v>Beroun - MŠ Pod Homolkou - zateplení</v>
      </c>
      <c r="F91" s="419"/>
      <c r="G91" s="419"/>
      <c r="H91" s="419"/>
      <c r="I91" s="173"/>
      <c r="J91" s="64"/>
      <c r="K91" s="64"/>
      <c r="L91" s="62"/>
    </row>
    <row r="92" spans="2:12">
      <c r="B92" s="29"/>
      <c r="C92" s="66" t="s">
        <v>142</v>
      </c>
      <c r="D92" s="174"/>
      <c r="E92" s="174"/>
      <c r="F92" s="174"/>
      <c r="G92" s="174"/>
      <c r="H92" s="174"/>
      <c r="J92" s="174"/>
      <c r="K92" s="174"/>
      <c r="L92" s="175"/>
    </row>
    <row r="93" spans="2:12" ht="22.5" customHeight="1">
      <c r="B93" s="29"/>
      <c r="C93" s="174"/>
      <c r="D93" s="174"/>
      <c r="E93" s="418" t="s">
        <v>143</v>
      </c>
      <c r="F93" s="422"/>
      <c r="G93" s="422"/>
      <c r="H93" s="422"/>
      <c r="J93" s="174"/>
      <c r="K93" s="174"/>
      <c r="L93" s="175"/>
    </row>
    <row r="94" spans="2:12">
      <c r="B94" s="29"/>
      <c r="C94" s="66" t="s">
        <v>144</v>
      </c>
      <c r="D94" s="174"/>
      <c r="E94" s="174"/>
      <c r="F94" s="174"/>
      <c r="G94" s="174"/>
      <c r="H94" s="174"/>
      <c r="J94" s="174"/>
      <c r="K94" s="174"/>
      <c r="L94" s="175"/>
    </row>
    <row r="95" spans="2:12" s="1" customFormat="1" ht="22.5" customHeight="1">
      <c r="B95" s="42"/>
      <c r="C95" s="64"/>
      <c r="D95" s="64"/>
      <c r="E95" s="420" t="s">
        <v>2412</v>
      </c>
      <c r="F95" s="421"/>
      <c r="G95" s="421"/>
      <c r="H95" s="421"/>
      <c r="I95" s="173"/>
      <c r="J95" s="64"/>
      <c r="K95" s="64"/>
      <c r="L95" s="62"/>
    </row>
    <row r="96" spans="2:12" s="1" customFormat="1" ht="14.45" customHeight="1">
      <c r="B96" s="42"/>
      <c r="C96" s="66" t="s">
        <v>146</v>
      </c>
      <c r="D96" s="64"/>
      <c r="E96" s="64"/>
      <c r="F96" s="64"/>
      <c r="G96" s="64"/>
      <c r="H96" s="64"/>
      <c r="I96" s="173"/>
      <c r="J96" s="64"/>
      <c r="K96" s="64"/>
      <c r="L96" s="62"/>
    </row>
    <row r="97" spans="2:65" s="1" customFormat="1" ht="23.25" customHeight="1">
      <c r="B97" s="42"/>
      <c r="C97" s="64"/>
      <c r="D97" s="64"/>
      <c r="E97" s="389" t="str">
        <f>E13</f>
        <v>D.1-04.1.1a - Architektonicko stavební řešení - zateplení</v>
      </c>
      <c r="F97" s="421"/>
      <c r="G97" s="421"/>
      <c r="H97" s="421"/>
      <c r="I97" s="173"/>
      <c r="J97" s="64"/>
      <c r="K97" s="64"/>
      <c r="L97" s="62"/>
    </row>
    <row r="98" spans="2:65" s="1" customFormat="1" ht="6.95" customHeight="1">
      <c r="B98" s="42"/>
      <c r="C98" s="64"/>
      <c r="D98" s="64"/>
      <c r="E98" s="64"/>
      <c r="F98" s="64"/>
      <c r="G98" s="64"/>
      <c r="H98" s="64"/>
      <c r="I98" s="173"/>
      <c r="J98" s="64"/>
      <c r="K98" s="64"/>
      <c r="L98" s="62"/>
    </row>
    <row r="99" spans="2:65" s="1" customFormat="1" ht="18" customHeight="1">
      <c r="B99" s="42"/>
      <c r="C99" s="66" t="s">
        <v>23</v>
      </c>
      <c r="D99" s="64"/>
      <c r="E99" s="64"/>
      <c r="F99" s="176" t="str">
        <f>F16</f>
        <v>Beroun</v>
      </c>
      <c r="G99" s="64"/>
      <c r="H99" s="64"/>
      <c r="I99" s="177" t="s">
        <v>25</v>
      </c>
      <c r="J99" s="74" t="str">
        <f>IF(J16="","",J16)</f>
        <v>11.09.2017</v>
      </c>
      <c r="K99" s="64"/>
      <c r="L99" s="62"/>
    </row>
    <row r="100" spans="2:65" s="1" customFormat="1" ht="6.95" customHeight="1">
      <c r="B100" s="42"/>
      <c r="C100" s="64"/>
      <c r="D100" s="64"/>
      <c r="E100" s="64"/>
      <c r="F100" s="64"/>
      <c r="G100" s="64"/>
      <c r="H100" s="64"/>
      <c r="I100" s="173"/>
      <c r="J100" s="64"/>
      <c r="K100" s="64"/>
      <c r="L100" s="62"/>
    </row>
    <row r="101" spans="2:65" s="1" customFormat="1">
      <c r="B101" s="42"/>
      <c r="C101" s="66" t="s">
        <v>27</v>
      </c>
      <c r="D101" s="64"/>
      <c r="E101" s="64"/>
      <c r="F101" s="176" t="str">
        <f>E19</f>
        <v>Město Beroun</v>
      </c>
      <c r="G101" s="64"/>
      <c r="H101" s="64"/>
      <c r="I101" s="177" t="s">
        <v>35</v>
      </c>
      <c r="J101" s="176" t="str">
        <f>E25</f>
        <v>SPECTA, s.r.o.</v>
      </c>
      <c r="K101" s="64"/>
      <c r="L101" s="62"/>
    </row>
    <row r="102" spans="2:65" s="1" customFormat="1" ht="14.45" customHeight="1">
      <c r="B102" s="42"/>
      <c r="C102" s="66" t="s">
        <v>33</v>
      </c>
      <c r="D102" s="64"/>
      <c r="E102" s="64"/>
      <c r="F102" s="176" t="str">
        <f>IF(E22="","",E22)</f>
        <v/>
      </c>
      <c r="G102" s="64"/>
      <c r="H102" s="64"/>
      <c r="I102" s="173"/>
      <c r="J102" s="64"/>
      <c r="K102" s="64"/>
      <c r="L102" s="62"/>
    </row>
    <row r="103" spans="2:65" s="1" customFormat="1" ht="10.35" customHeight="1">
      <c r="B103" s="42"/>
      <c r="C103" s="64"/>
      <c r="D103" s="64"/>
      <c r="E103" s="64"/>
      <c r="F103" s="64"/>
      <c r="G103" s="64"/>
      <c r="H103" s="64"/>
      <c r="I103" s="173"/>
      <c r="J103" s="64"/>
      <c r="K103" s="64"/>
      <c r="L103" s="62"/>
    </row>
    <row r="104" spans="2:65" s="10" customFormat="1" ht="29.25" customHeight="1">
      <c r="B104" s="178"/>
      <c r="C104" s="179" t="s">
        <v>168</v>
      </c>
      <c r="D104" s="180" t="s">
        <v>60</v>
      </c>
      <c r="E104" s="180" t="s">
        <v>56</v>
      </c>
      <c r="F104" s="180" t="s">
        <v>169</v>
      </c>
      <c r="G104" s="180" t="s">
        <v>170</v>
      </c>
      <c r="H104" s="180" t="s">
        <v>171</v>
      </c>
      <c r="I104" s="181" t="s">
        <v>172</v>
      </c>
      <c r="J104" s="180" t="s">
        <v>150</v>
      </c>
      <c r="K104" s="182" t="s">
        <v>173</v>
      </c>
      <c r="L104" s="183"/>
      <c r="M104" s="82" t="s">
        <v>174</v>
      </c>
      <c r="N104" s="83" t="s">
        <v>45</v>
      </c>
      <c r="O104" s="83" t="s">
        <v>175</v>
      </c>
      <c r="P104" s="83" t="s">
        <v>176</v>
      </c>
      <c r="Q104" s="83" t="s">
        <v>177</v>
      </c>
      <c r="R104" s="83" t="s">
        <v>178</v>
      </c>
      <c r="S104" s="83" t="s">
        <v>179</v>
      </c>
      <c r="T104" s="84" t="s">
        <v>180</v>
      </c>
    </row>
    <row r="105" spans="2:65" s="1" customFormat="1" ht="29.25" customHeight="1">
      <c r="B105" s="42"/>
      <c r="C105" s="88" t="s">
        <v>151</v>
      </c>
      <c r="D105" s="64"/>
      <c r="E105" s="64"/>
      <c r="F105" s="64"/>
      <c r="G105" s="64"/>
      <c r="H105" s="64"/>
      <c r="I105" s="173"/>
      <c r="J105" s="184">
        <f>BK105</f>
        <v>0</v>
      </c>
      <c r="K105" s="64"/>
      <c r="L105" s="62"/>
      <c r="M105" s="85"/>
      <c r="N105" s="86"/>
      <c r="O105" s="86"/>
      <c r="P105" s="185">
        <f>P106+P552</f>
        <v>0</v>
      </c>
      <c r="Q105" s="86"/>
      <c r="R105" s="185">
        <f>R106+R552</f>
        <v>53.921916950000004</v>
      </c>
      <c r="S105" s="86"/>
      <c r="T105" s="186">
        <f>T106+T552</f>
        <v>33.910516709999996</v>
      </c>
      <c r="AT105" s="25" t="s">
        <v>74</v>
      </c>
      <c r="AU105" s="25" t="s">
        <v>152</v>
      </c>
      <c r="BK105" s="187">
        <f>BK106+BK552</f>
        <v>0</v>
      </c>
    </row>
    <row r="106" spans="2:65" s="11" customFormat="1" ht="37.35" customHeight="1">
      <c r="B106" s="188"/>
      <c r="C106" s="189"/>
      <c r="D106" s="190" t="s">
        <v>74</v>
      </c>
      <c r="E106" s="191" t="s">
        <v>181</v>
      </c>
      <c r="F106" s="191" t="s">
        <v>182</v>
      </c>
      <c r="G106" s="189"/>
      <c r="H106" s="189"/>
      <c r="I106" s="192"/>
      <c r="J106" s="193">
        <f>BK106</f>
        <v>0</v>
      </c>
      <c r="K106" s="189"/>
      <c r="L106" s="194"/>
      <c r="M106" s="195"/>
      <c r="N106" s="196"/>
      <c r="O106" s="196"/>
      <c r="P106" s="197">
        <f>P107+P114+P398+P530+P549</f>
        <v>0</v>
      </c>
      <c r="Q106" s="196"/>
      <c r="R106" s="197">
        <f>R107+R114+R398+R530+R549</f>
        <v>50.209206450000003</v>
      </c>
      <c r="S106" s="196"/>
      <c r="T106" s="198">
        <f>T107+T114+T398+T530+T549</f>
        <v>32.685048999999999</v>
      </c>
      <c r="AR106" s="199" t="s">
        <v>79</v>
      </c>
      <c r="AT106" s="200" t="s">
        <v>74</v>
      </c>
      <c r="AU106" s="200" t="s">
        <v>75</v>
      </c>
      <c r="AY106" s="199" t="s">
        <v>183</v>
      </c>
      <c r="BK106" s="201">
        <f>BK107+BK114+BK398+BK530+BK549</f>
        <v>0</v>
      </c>
    </row>
    <row r="107" spans="2:65" s="11" customFormat="1" ht="19.899999999999999" customHeight="1">
      <c r="B107" s="188"/>
      <c r="C107" s="189"/>
      <c r="D107" s="202" t="s">
        <v>74</v>
      </c>
      <c r="E107" s="203" t="s">
        <v>91</v>
      </c>
      <c r="F107" s="203" t="s">
        <v>184</v>
      </c>
      <c r="G107" s="189"/>
      <c r="H107" s="189"/>
      <c r="I107" s="192"/>
      <c r="J107" s="204">
        <f>BK107</f>
        <v>0</v>
      </c>
      <c r="K107" s="189"/>
      <c r="L107" s="194"/>
      <c r="M107" s="195"/>
      <c r="N107" s="196"/>
      <c r="O107" s="196"/>
      <c r="P107" s="197">
        <f>SUM(P108:P113)</f>
        <v>0</v>
      </c>
      <c r="Q107" s="196"/>
      <c r="R107" s="197">
        <f>SUM(R108:R113)</f>
        <v>4.66954504</v>
      </c>
      <c r="S107" s="196"/>
      <c r="T107" s="198">
        <f>SUM(T108:T113)</f>
        <v>0</v>
      </c>
      <c r="AR107" s="199" t="s">
        <v>79</v>
      </c>
      <c r="AT107" s="200" t="s">
        <v>74</v>
      </c>
      <c r="AU107" s="200" t="s">
        <v>79</v>
      </c>
      <c r="AY107" s="199" t="s">
        <v>183</v>
      </c>
      <c r="BK107" s="201">
        <f>SUM(BK108:BK113)</f>
        <v>0</v>
      </c>
    </row>
    <row r="108" spans="2:65" s="1" customFormat="1" ht="31.5" customHeight="1">
      <c r="B108" s="42"/>
      <c r="C108" s="205" t="s">
        <v>79</v>
      </c>
      <c r="D108" s="205" t="s">
        <v>185</v>
      </c>
      <c r="E108" s="206" t="s">
        <v>2415</v>
      </c>
      <c r="F108" s="207" t="s">
        <v>2416</v>
      </c>
      <c r="G108" s="208" t="s">
        <v>429</v>
      </c>
      <c r="H108" s="209">
        <v>2.6139999999999999</v>
      </c>
      <c r="I108" s="210"/>
      <c r="J108" s="211">
        <f>ROUND(I108*H108,2)</f>
        <v>0</v>
      </c>
      <c r="K108" s="207" t="s">
        <v>200</v>
      </c>
      <c r="L108" s="62"/>
      <c r="M108" s="212" t="s">
        <v>21</v>
      </c>
      <c r="N108" s="213" t="s">
        <v>46</v>
      </c>
      <c r="O108" s="43"/>
      <c r="P108" s="214">
        <f>O108*H108</f>
        <v>0</v>
      </c>
      <c r="Q108" s="214">
        <v>1.7863599999999999</v>
      </c>
      <c r="R108" s="214">
        <f>Q108*H108</f>
        <v>4.66954504</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2417</v>
      </c>
    </row>
    <row r="109" spans="2:65" s="1" customFormat="1" ht="94.5">
      <c r="B109" s="42"/>
      <c r="C109" s="64"/>
      <c r="D109" s="217" t="s">
        <v>191</v>
      </c>
      <c r="E109" s="64"/>
      <c r="F109" s="218" t="s">
        <v>2418</v>
      </c>
      <c r="G109" s="64"/>
      <c r="H109" s="64"/>
      <c r="I109" s="173"/>
      <c r="J109" s="64"/>
      <c r="K109" s="64"/>
      <c r="L109" s="62"/>
      <c r="M109" s="219"/>
      <c r="N109" s="43"/>
      <c r="O109" s="43"/>
      <c r="P109" s="43"/>
      <c r="Q109" s="43"/>
      <c r="R109" s="43"/>
      <c r="S109" s="43"/>
      <c r="T109" s="79"/>
      <c r="AT109" s="25" t="s">
        <v>191</v>
      </c>
      <c r="AU109" s="25" t="s">
        <v>83</v>
      </c>
    </row>
    <row r="110" spans="2:65" s="12" customFormat="1" ht="13.5">
      <c r="B110" s="220"/>
      <c r="C110" s="221"/>
      <c r="D110" s="217" t="s">
        <v>193</v>
      </c>
      <c r="E110" s="222" t="s">
        <v>21</v>
      </c>
      <c r="F110" s="223" t="s">
        <v>2419</v>
      </c>
      <c r="G110" s="221"/>
      <c r="H110" s="224" t="s">
        <v>21</v>
      </c>
      <c r="I110" s="225"/>
      <c r="J110" s="221"/>
      <c r="K110" s="221"/>
      <c r="L110" s="226"/>
      <c r="M110" s="227"/>
      <c r="N110" s="228"/>
      <c r="O110" s="228"/>
      <c r="P110" s="228"/>
      <c r="Q110" s="228"/>
      <c r="R110" s="228"/>
      <c r="S110" s="228"/>
      <c r="T110" s="229"/>
      <c r="AT110" s="230" t="s">
        <v>193</v>
      </c>
      <c r="AU110" s="230" t="s">
        <v>83</v>
      </c>
      <c r="AV110" s="12" t="s">
        <v>79</v>
      </c>
      <c r="AW110" s="12" t="s">
        <v>39</v>
      </c>
      <c r="AX110" s="12" t="s">
        <v>75</v>
      </c>
      <c r="AY110" s="230" t="s">
        <v>183</v>
      </c>
    </row>
    <row r="111" spans="2:65" s="13" customFormat="1" ht="13.5">
      <c r="B111" s="231"/>
      <c r="C111" s="232"/>
      <c r="D111" s="217" t="s">
        <v>193</v>
      </c>
      <c r="E111" s="233" t="s">
        <v>21</v>
      </c>
      <c r="F111" s="234" t="s">
        <v>2420</v>
      </c>
      <c r="G111" s="232"/>
      <c r="H111" s="235">
        <v>2.048</v>
      </c>
      <c r="I111" s="236"/>
      <c r="J111" s="232"/>
      <c r="K111" s="232"/>
      <c r="L111" s="237"/>
      <c r="M111" s="238"/>
      <c r="N111" s="239"/>
      <c r="O111" s="239"/>
      <c r="P111" s="239"/>
      <c r="Q111" s="239"/>
      <c r="R111" s="239"/>
      <c r="S111" s="239"/>
      <c r="T111" s="240"/>
      <c r="AT111" s="241" t="s">
        <v>193</v>
      </c>
      <c r="AU111" s="241" t="s">
        <v>83</v>
      </c>
      <c r="AV111" s="13" t="s">
        <v>83</v>
      </c>
      <c r="AW111" s="13" t="s">
        <v>39</v>
      </c>
      <c r="AX111" s="13" t="s">
        <v>75</v>
      </c>
      <c r="AY111" s="241" t="s">
        <v>183</v>
      </c>
    </row>
    <row r="112" spans="2:65" s="13" customFormat="1" ht="13.5">
      <c r="B112" s="231"/>
      <c r="C112" s="232"/>
      <c r="D112" s="217" t="s">
        <v>193</v>
      </c>
      <c r="E112" s="233" t="s">
        <v>21</v>
      </c>
      <c r="F112" s="234" t="s">
        <v>2421</v>
      </c>
      <c r="G112" s="232"/>
      <c r="H112" s="235">
        <v>0.56599999999999995</v>
      </c>
      <c r="I112" s="236"/>
      <c r="J112" s="232"/>
      <c r="K112" s="232"/>
      <c r="L112" s="237"/>
      <c r="M112" s="238"/>
      <c r="N112" s="239"/>
      <c r="O112" s="239"/>
      <c r="P112" s="239"/>
      <c r="Q112" s="239"/>
      <c r="R112" s="239"/>
      <c r="S112" s="239"/>
      <c r="T112" s="240"/>
      <c r="AT112" s="241" t="s">
        <v>193</v>
      </c>
      <c r="AU112" s="241" t="s">
        <v>83</v>
      </c>
      <c r="AV112" s="13" t="s">
        <v>83</v>
      </c>
      <c r="AW112" s="13" t="s">
        <v>39</v>
      </c>
      <c r="AX112" s="13" t="s">
        <v>75</v>
      </c>
      <c r="AY112" s="241" t="s">
        <v>183</v>
      </c>
    </row>
    <row r="113" spans="2:65" s="14" customFormat="1" ht="13.5">
      <c r="B113" s="242"/>
      <c r="C113" s="243"/>
      <c r="D113" s="217" t="s">
        <v>193</v>
      </c>
      <c r="E113" s="279" t="s">
        <v>21</v>
      </c>
      <c r="F113" s="280" t="s">
        <v>212</v>
      </c>
      <c r="G113" s="243"/>
      <c r="H113" s="281">
        <v>2.6139999999999999</v>
      </c>
      <c r="I113" s="248"/>
      <c r="J113" s="243"/>
      <c r="K113" s="243"/>
      <c r="L113" s="249"/>
      <c r="M113" s="250"/>
      <c r="N113" s="251"/>
      <c r="O113" s="251"/>
      <c r="P113" s="251"/>
      <c r="Q113" s="251"/>
      <c r="R113" s="251"/>
      <c r="S113" s="251"/>
      <c r="T113" s="252"/>
      <c r="AT113" s="253" t="s">
        <v>193</v>
      </c>
      <c r="AU113" s="253" t="s">
        <v>83</v>
      </c>
      <c r="AV113" s="14" t="s">
        <v>189</v>
      </c>
      <c r="AW113" s="14" t="s">
        <v>39</v>
      </c>
      <c r="AX113" s="14" t="s">
        <v>79</v>
      </c>
      <c r="AY113" s="253" t="s">
        <v>183</v>
      </c>
    </row>
    <row r="114" spans="2:65" s="11" customFormat="1" ht="29.85" customHeight="1">
      <c r="B114" s="188"/>
      <c r="C114" s="189"/>
      <c r="D114" s="202" t="s">
        <v>74</v>
      </c>
      <c r="E114" s="203" t="s">
        <v>195</v>
      </c>
      <c r="F114" s="203" t="s">
        <v>196</v>
      </c>
      <c r="G114" s="189"/>
      <c r="H114" s="189"/>
      <c r="I114" s="192"/>
      <c r="J114" s="204">
        <f>BK114</f>
        <v>0</v>
      </c>
      <c r="K114" s="189"/>
      <c r="L114" s="194"/>
      <c r="M114" s="195"/>
      <c r="N114" s="196"/>
      <c r="O114" s="196"/>
      <c r="P114" s="197">
        <f>SUM(P115:P397)</f>
        <v>0</v>
      </c>
      <c r="Q114" s="196"/>
      <c r="R114" s="197">
        <f>SUM(R115:R397)</f>
        <v>43.03535411</v>
      </c>
      <c r="S114" s="196"/>
      <c r="T114" s="198">
        <f>SUM(T115:T397)</f>
        <v>0</v>
      </c>
      <c r="AR114" s="199" t="s">
        <v>79</v>
      </c>
      <c r="AT114" s="200" t="s">
        <v>74</v>
      </c>
      <c r="AU114" s="200" t="s">
        <v>79</v>
      </c>
      <c r="AY114" s="199" t="s">
        <v>183</v>
      </c>
      <c r="BK114" s="201">
        <f>SUM(BK115:BK397)</f>
        <v>0</v>
      </c>
    </row>
    <row r="115" spans="2:65" s="1" customFormat="1" ht="31.5" customHeight="1">
      <c r="B115" s="42"/>
      <c r="C115" s="205" t="s">
        <v>83</v>
      </c>
      <c r="D115" s="205" t="s">
        <v>185</v>
      </c>
      <c r="E115" s="206" t="s">
        <v>2422</v>
      </c>
      <c r="F115" s="207" t="s">
        <v>2423</v>
      </c>
      <c r="G115" s="208" t="s">
        <v>199</v>
      </c>
      <c r="H115" s="209">
        <v>6.97</v>
      </c>
      <c r="I115" s="210"/>
      <c r="J115" s="211">
        <f>ROUND(I115*H115,2)</f>
        <v>0</v>
      </c>
      <c r="K115" s="207" t="s">
        <v>200</v>
      </c>
      <c r="L115" s="62"/>
      <c r="M115" s="212" t="s">
        <v>21</v>
      </c>
      <c r="N115" s="213" t="s">
        <v>46</v>
      </c>
      <c r="O115" s="43"/>
      <c r="P115" s="214">
        <f>O115*H115</f>
        <v>0</v>
      </c>
      <c r="Q115" s="214">
        <v>7.3499999999999998E-3</v>
      </c>
      <c r="R115" s="214">
        <f>Q115*H115</f>
        <v>5.1229499999999997E-2</v>
      </c>
      <c r="S115" s="214">
        <v>0</v>
      </c>
      <c r="T115" s="215">
        <f>S115*H115</f>
        <v>0</v>
      </c>
      <c r="AR115" s="25" t="s">
        <v>189</v>
      </c>
      <c r="AT115" s="25" t="s">
        <v>185</v>
      </c>
      <c r="AU115" s="25" t="s">
        <v>83</v>
      </c>
      <c r="AY115" s="25" t="s">
        <v>183</v>
      </c>
      <c r="BE115" s="216">
        <f>IF(N115="základní",J115,0)</f>
        <v>0</v>
      </c>
      <c r="BF115" s="216">
        <f>IF(N115="snížená",J115,0)</f>
        <v>0</v>
      </c>
      <c r="BG115" s="216">
        <f>IF(N115="zákl. přenesená",J115,0)</f>
        <v>0</v>
      </c>
      <c r="BH115" s="216">
        <f>IF(N115="sníž. přenesená",J115,0)</f>
        <v>0</v>
      </c>
      <c r="BI115" s="216">
        <f>IF(N115="nulová",J115,0)</f>
        <v>0</v>
      </c>
      <c r="BJ115" s="25" t="s">
        <v>79</v>
      </c>
      <c r="BK115" s="216">
        <f>ROUND(I115*H115,2)</f>
        <v>0</v>
      </c>
      <c r="BL115" s="25" t="s">
        <v>189</v>
      </c>
      <c r="BM115" s="25" t="s">
        <v>2424</v>
      </c>
    </row>
    <row r="116" spans="2:65" s="13" customFormat="1" ht="13.5">
      <c r="B116" s="231"/>
      <c r="C116" s="232"/>
      <c r="D116" s="217" t="s">
        <v>193</v>
      </c>
      <c r="E116" s="233" t="s">
        <v>21</v>
      </c>
      <c r="F116" s="234" t="s">
        <v>2425</v>
      </c>
      <c r="G116" s="232"/>
      <c r="H116" s="235">
        <v>5.46</v>
      </c>
      <c r="I116" s="236"/>
      <c r="J116" s="232"/>
      <c r="K116" s="232"/>
      <c r="L116" s="237"/>
      <c r="M116" s="238"/>
      <c r="N116" s="239"/>
      <c r="O116" s="239"/>
      <c r="P116" s="239"/>
      <c r="Q116" s="239"/>
      <c r="R116" s="239"/>
      <c r="S116" s="239"/>
      <c r="T116" s="240"/>
      <c r="AT116" s="241" t="s">
        <v>193</v>
      </c>
      <c r="AU116" s="241" t="s">
        <v>83</v>
      </c>
      <c r="AV116" s="13" t="s">
        <v>83</v>
      </c>
      <c r="AW116" s="13" t="s">
        <v>39</v>
      </c>
      <c r="AX116" s="13" t="s">
        <v>75</v>
      </c>
      <c r="AY116" s="241" t="s">
        <v>183</v>
      </c>
    </row>
    <row r="117" spans="2:65" s="13" customFormat="1" ht="13.5">
      <c r="B117" s="231"/>
      <c r="C117" s="232"/>
      <c r="D117" s="217" t="s">
        <v>193</v>
      </c>
      <c r="E117" s="233" t="s">
        <v>21</v>
      </c>
      <c r="F117" s="234" t="s">
        <v>2426</v>
      </c>
      <c r="G117" s="232"/>
      <c r="H117" s="235">
        <v>1.51</v>
      </c>
      <c r="I117" s="236"/>
      <c r="J117" s="232"/>
      <c r="K117" s="232"/>
      <c r="L117" s="237"/>
      <c r="M117" s="238"/>
      <c r="N117" s="239"/>
      <c r="O117" s="239"/>
      <c r="P117" s="239"/>
      <c r="Q117" s="239"/>
      <c r="R117" s="239"/>
      <c r="S117" s="239"/>
      <c r="T117" s="240"/>
      <c r="AT117" s="241" t="s">
        <v>193</v>
      </c>
      <c r="AU117" s="241" t="s">
        <v>83</v>
      </c>
      <c r="AV117" s="13" t="s">
        <v>83</v>
      </c>
      <c r="AW117" s="13" t="s">
        <v>39</v>
      </c>
      <c r="AX117" s="13" t="s">
        <v>75</v>
      </c>
      <c r="AY117" s="241" t="s">
        <v>183</v>
      </c>
    </row>
    <row r="118" spans="2:65" s="14" customFormat="1" ht="13.5">
      <c r="B118" s="242"/>
      <c r="C118" s="243"/>
      <c r="D118" s="244" t="s">
        <v>193</v>
      </c>
      <c r="E118" s="245" t="s">
        <v>21</v>
      </c>
      <c r="F118" s="246" t="s">
        <v>212</v>
      </c>
      <c r="G118" s="243"/>
      <c r="H118" s="247">
        <v>6.97</v>
      </c>
      <c r="I118" s="248"/>
      <c r="J118" s="243"/>
      <c r="K118" s="243"/>
      <c r="L118" s="249"/>
      <c r="M118" s="250"/>
      <c r="N118" s="251"/>
      <c r="O118" s="251"/>
      <c r="P118" s="251"/>
      <c r="Q118" s="251"/>
      <c r="R118" s="251"/>
      <c r="S118" s="251"/>
      <c r="T118" s="252"/>
      <c r="AT118" s="253" t="s">
        <v>193</v>
      </c>
      <c r="AU118" s="253" t="s">
        <v>83</v>
      </c>
      <c r="AV118" s="14" t="s">
        <v>189</v>
      </c>
      <c r="AW118" s="14" t="s">
        <v>39</v>
      </c>
      <c r="AX118" s="14" t="s">
        <v>79</v>
      </c>
      <c r="AY118" s="253" t="s">
        <v>183</v>
      </c>
    </row>
    <row r="119" spans="2:65" s="1" customFormat="1" ht="31.5" customHeight="1">
      <c r="B119" s="42"/>
      <c r="C119" s="205" t="s">
        <v>91</v>
      </c>
      <c r="D119" s="205" t="s">
        <v>185</v>
      </c>
      <c r="E119" s="206" t="s">
        <v>1688</v>
      </c>
      <c r="F119" s="207" t="s">
        <v>1689</v>
      </c>
      <c r="G119" s="208" t="s">
        <v>199</v>
      </c>
      <c r="H119" s="209">
        <v>6.97</v>
      </c>
      <c r="I119" s="210"/>
      <c r="J119" s="211">
        <f>ROUND(I119*H119,2)</f>
        <v>0</v>
      </c>
      <c r="K119" s="207" t="s">
        <v>200</v>
      </c>
      <c r="L119" s="62"/>
      <c r="M119" s="212" t="s">
        <v>21</v>
      </c>
      <c r="N119" s="213" t="s">
        <v>46</v>
      </c>
      <c r="O119" s="43"/>
      <c r="P119" s="214">
        <f>O119*H119</f>
        <v>0</v>
      </c>
      <c r="Q119" s="214">
        <v>1.8380000000000001E-2</v>
      </c>
      <c r="R119" s="214">
        <f>Q119*H119</f>
        <v>0.12810859999999999</v>
      </c>
      <c r="S119" s="214">
        <v>0</v>
      </c>
      <c r="T119" s="215">
        <f>S119*H119</f>
        <v>0</v>
      </c>
      <c r="AR119" s="25" t="s">
        <v>189</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189</v>
      </c>
      <c r="BM119" s="25" t="s">
        <v>2427</v>
      </c>
    </row>
    <row r="120" spans="2:65" s="1" customFormat="1" ht="67.5">
      <c r="B120" s="42"/>
      <c r="C120" s="64"/>
      <c r="D120" s="244" t="s">
        <v>191</v>
      </c>
      <c r="E120" s="64"/>
      <c r="F120" s="267" t="s">
        <v>2428</v>
      </c>
      <c r="G120" s="64"/>
      <c r="H120" s="64"/>
      <c r="I120" s="173"/>
      <c r="J120" s="64"/>
      <c r="K120" s="64"/>
      <c r="L120" s="62"/>
      <c r="M120" s="219"/>
      <c r="N120" s="43"/>
      <c r="O120" s="43"/>
      <c r="P120" s="43"/>
      <c r="Q120" s="43"/>
      <c r="R120" s="43"/>
      <c r="S120" s="43"/>
      <c r="T120" s="79"/>
      <c r="AT120" s="25" t="s">
        <v>191</v>
      </c>
      <c r="AU120" s="25" t="s">
        <v>83</v>
      </c>
    </row>
    <row r="121" spans="2:65" s="1" customFormat="1" ht="22.5" customHeight="1">
      <c r="B121" s="42"/>
      <c r="C121" s="205" t="s">
        <v>189</v>
      </c>
      <c r="D121" s="205" t="s">
        <v>185</v>
      </c>
      <c r="E121" s="206" t="s">
        <v>2429</v>
      </c>
      <c r="F121" s="207" t="s">
        <v>2430</v>
      </c>
      <c r="G121" s="208" t="s">
        <v>199</v>
      </c>
      <c r="H121" s="209">
        <v>5.12</v>
      </c>
      <c r="I121" s="210"/>
      <c r="J121" s="211">
        <f>ROUND(I121*H121,2)</f>
        <v>0</v>
      </c>
      <c r="K121" s="207" t="s">
        <v>200</v>
      </c>
      <c r="L121" s="62"/>
      <c r="M121" s="212" t="s">
        <v>21</v>
      </c>
      <c r="N121" s="213" t="s">
        <v>46</v>
      </c>
      <c r="O121" s="43"/>
      <c r="P121" s="214">
        <f>O121*H121</f>
        <v>0</v>
      </c>
      <c r="Q121" s="214">
        <v>3.3579999999999999E-2</v>
      </c>
      <c r="R121" s="214">
        <f>Q121*H121</f>
        <v>0.17192959999999999</v>
      </c>
      <c r="S121" s="214">
        <v>0</v>
      </c>
      <c r="T121" s="215">
        <f>S121*H121</f>
        <v>0</v>
      </c>
      <c r="AR121" s="25" t="s">
        <v>189</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189</v>
      </c>
      <c r="BM121" s="25" t="s">
        <v>2431</v>
      </c>
    </row>
    <row r="122" spans="2:65" s="1" customFormat="1" ht="40.5">
      <c r="B122" s="42"/>
      <c r="C122" s="64"/>
      <c r="D122" s="217" t="s">
        <v>191</v>
      </c>
      <c r="E122" s="64"/>
      <c r="F122" s="218" t="s">
        <v>2432</v>
      </c>
      <c r="G122" s="64"/>
      <c r="H122" s="64"/>
      <c r="I122" s="173"/>
      <c r="J122" s="64"/>
      <c r="K122" s="64"/>
      <c r="L122" s="62"/>
      <c r="M122" s="219"/>
      <c r="N122" s="43"/>
      <c r="O122" s="43"/>
      <c r="P122" s="43"/>
      <c r="Q122" s="43"/>
      <c r="R122" s="43"/>
      <c r="S122" s="43"/>
      <c r="T122" s="79"/>
      <c r="AT122" s="25" t="s">
        <v>191</v>
      </c>
      <c r="AU122" s="25" t="s">
        <v>83</v>
      </c>
    </row>
    <row r="123" spans="2:65" s="13" customFormat="1" ht="13.5">
      <c r="B123" s="231"/>
      <c r="C123" s="232"/>
      <c r="D123" s="244" t="s">
        <v>193</v>
      </c>
      <c r="E123" s="254" t="s">
        <v>21</v>
      </c>
      <c r="F123" s="255" t="s">
        <v>2433</v>
      </c>
      <c r="G123" s="232"/>
      <c r="H123" s="256">
        <v>5.12</v>
      </c>
      <c r="I123" s="236"/>
      <c r="J123" s="232"/>
      <c r="K123" s="232"/>
      <c r="L123" s="237"/>
      <c r="M123" s="238"/>
      <c r="N123" s="239"/>
      <c r="O123" s="239"/>
      <c r="P123" s="239"/>
      <c r="Q123" s="239"/>
      <c r="R123" s="239"/>
      <c r="S123" s="239"/>
      <c r="T123" s="240"/>
      <c r="AT123" s="241" t="s">
        <v>193</v>
      </c>
      <c r="AU123" s="241" t="s">
        <v>83</v>
      </c>
      <c r="AV123" s="13" t="s">
        <v>83</v>
      </c>
      <c r="AW123" s="13" t="s">
        <v>39</v>
      </c>
      <c r="AX123" s="13" t="s">
        <v>79</v>
      </c>
      <c r="AY123" s="241" t="s">
        <v>183</v>
      </c>
    </row>
    <row r="124" spans="2:65" s="1" customFormat="1" ht="31.5" customHeight="1">
      <c r="B124" s="42"/>
      <c r="C124" s="205" t="s">
        <v>222</v>
      </c>
      <c r="D124" s="205" t="s">
        <v>185</v>
      </c>
      <c r="E124" s="206" t="s">
        <v>213</v>
      </c>
      <c r="F124" s="207" t="s">
        <v>214</v>
      </c>
      <c r="G124" s="208" t="s">
        <v>199</v>
      </c>
      <c r="H124" s="209">
        <v>58.091999999999999</v>
      </c>
      <c r="I124" s="210"/>
      <c r="J124" s="211">
        <f>ROUND(I124*H124,2)</f>
        <v>0</v>
      </c>
      <c r="K124" s="207" t="s">
        <v>200</v>
      </c>
      <c r="L124" s="62"/>
      <c r="M124" s="212" t="s">
        <v>21</v>
      </c>
      <c r="N124" s="213" t="s">
        <v>46</v>
      </c>
      <c r="O124" s="43"/>
      <c r="P124" s="214">
        <f>O124*H124</f>
        <v>0</v>
      </c>
      <c r="Q124" s="214">
        <v>5.4599999999999996E-3</v>
      </c>
      <c r="R124" s="214">
        <f>Q124*H124</f>
        <v>0.31718231999999996</v>
      </c>
      <c r="S124" s="214">
        <v>0</v>
      </c>
      <c r="T124" s="215">
        <f>S124*H124</f>
        <v>0</v>
      </c>
      <c r="AR124" s="25" t="s">
        <v>189</v>
      </c>
      <c r="AT124" s="25" t="s">
        <v>185</v>
      </c>
      <c r="AU124" s="25" t="s">
        <v>83</v>
      </c>
      <c r="AY124" s="25" t="s">
        <v>183</v>
      </c>
      <c r="BE124" s="216">
        <f>IF(N124="základní",J124,0)</f>
        <v>0</v>
      </c>
      <c r="BF124" s="216">
        <f>IF(N124="snížená",J124,0)</f>
        <v>0</v>
      </c>
      <c r="BG124" s="216">
        <f>IF(N124="zákl. přenesená",J124,0)</f>
        <v>0</v>
      </c>
      <c r="BH124" s="216">
        <f>IF(N124="sníž. přenesená",J124,0)</f>
        <v>0</v>
      </c>
      <c r="BI124" s="216">
        <f>IF(N124="nulová",J124,0)</f>
        <v>0</v>
      </c>
      <c r="BJ124" s="25" t="s">
        <v>79</v>
      </c>
      <c r="BK124" s="216">
        <f>ROUND(I124*H124,2)</f>
        <v>0</v>
      </c>
      <c r="BL124" s="25" t="s">
        <v>189</v>
      </c>
      <c r="BM124" s="25" t="s">
        <v>2434</v>
      </c>
    </row>
    <row r="125" spans="2:65" s="1" customFormat="1" ht="121.5">
      <c r="B125" s="42"/>
      <c r="C125" s="64"/>
      <c r="D125" s="217" t="s">
        <v>191</v>
      </c>
      <c r="E125" s="64"/>
      <c r="F125" s="218" t="s">
        <v>216</v>
      </c>
      <c r="G125" s="64"/>
      <c r="H125" s="64"/>
      <c r="I125" s="173"/>
      <c r="J125" s="64"/>
      <c r="K125" s="64"/>
      <c r="L125" s="62"/>
      <c r="M125" s="219"/>
      <c r="N125" s="43"/>
      <c r="O125" s="43"/>
      <c r="P125" s="43"/>
      <c r="Q125" s="43"/>
      <c r="R125" s="43"/>
      <c r="S125" s="43"/>
      <c r="T125" s="79"/>
      <c r="AT125" s="25" t="s">
        <v>191</v>
      </c>
      <c r="AU125" s="25" t="s">
        <v>83</v>
      </c>
    </row>
    <row r="126" spans="2:65" s="12" customFormat="1" ht="13.5">
      <c r="B126" s="220"/>
      <c r="C126" s="221"/>
      <c r="D126" s="217" t="s">
        <v>193</v>
      </c>
      <c r="E126" s="222" t="s">
        <v>21</v>
      </c>
      <c r="F126" s="223" t="s">
        <v>1166</v>
      </c>
      <c r="G126" s="221"/>
      <c r="H126" s="224" t="s">
        <v>21</v>
      </c>
      <c r="I126" s="225"/>
      <c r="J126" s="221"/>
      <c r="K126" s="221"/>
      <c r="L126" s="226"/>
      <c r="M126" s="227"/>
      <c r="N126" s="228"/>
      <c r="O126" s="228"/>
      <c r="P126" s="228"/>
      <c r="Q126" s="228"/>
      <c r="R126" s="228"/>
      <c r="S126" s="228"/>
      <c r="T126" s="229"/>
      <c r="AT126" s="230" t="s">
        <v>193</v>
      </c>
      <c r="AU126" s="230" t="s">
        <v>83</v>
      </c>
      <c r="AV126" s="12" t="s">
        <v>79</v>
      </c>
      <c r="AW126" s="12" t="s">
        <v>39</v>
      </c>
      <c r="AX126" s="12" t="s">
        <v>75</v>
      </c>
      <c r="AY126" s="230" t="s">
        <v>183</v>
      </c>
    </row>
    <row r="127" spans="2:65" s="13" customFormat="1" ht="13.5">
      <c r="B127" s="231"/>
      <c r="C127" s="232"/>
      <c r="D127" s="217" t="s">
        <v>193</v>
      </c>
      <c r="E127" s="233" t="s">
        <v>21</v>
      </c>
      <c r="F127" s="234" t="s">
        <v>2435</v>
      </c>
      <c r="G127" s="232"/>
      <c r="H127" s="235">
        <v>11.25</v>
      </c>
      <c r="I127" s="236"/>
      <c r="J127" s="232"/>
      <c r="K127" s="232"/>
      <c r="L127" s="237"/>
      <c r="M127" s="238"/>
      <c r="N127" s="239"/>
      <c r="O127" s="239"/>
      <c r="P127" s="239"/>
      <c r="Q127" s="239"/>
      <c r="R127" s="239"/>
      <c r="S127" s="239"/>
      <c r="T127" s="240"/>
      <c r="AT127" s="241" t="s">
        <v>193</v>
      </c>
      <c r="AU127" s="241" t="s">
        <v>83</v>
      </c>
      <c r="AV127" s="13" t="s">
        <v>83</v>
      </c>
      <c r="AW127" s="13" t="s">
        <v>39</v>
      </c>
      <c r="AX127" s="13" t="s">
        <v>75</v>
      </c>
      <c r="AY127" s="241" t="s">
        <v>183</v>
      </c>
    </row>
    <row r="128" spans="2:65" s="12" customFormat="1" ht="13.5">
      <c r="B128" s="220"/>
      <c r="C128" s="221"/>
      <c r="D128" s="217" t="s">
        <v>193</v>
      </c>
      <c r="E128" s="222" t="s">
        <v>21</v>
      </c>
      <c r="F128" s="223" t="s">
        <v>1247</v>
      </c>
      <c r="G128" s="221"/>
      <c r="H128" s="224" t="s">
        <v>21</v>
      </c>
      <c r="I128" s="225"/>
      <c r="J128" s="221"/>
      <c r="K128" s="221"/>
      <c r="L128" s="226"/>
      <c r="M128" s="227"/>
      <c r="N128" s="228"/>
      <c r="O128" s="228"/>
      <c r="P128" s="228"/>
      <c r="Q128" s="228"/>
      <c r="R128" s="228"/>
      <c r="S128" s="228"/>
      <c r="T128" s="229"/>
      <c r="AT128" s="230" t="s">
        <v>193</v>
      </c>
      <c r="AU128" s="230" t="s">
        <v>83</v>
      </c>
      <c r="AV128" s="12" t="s">
        <v>79</v>
      </c>
      <c r="AW128" s="12" t="s">
        <v>39</v>
      </c>
      <c r="AX128" s="12" t="s">
        <v>75</v>
      </c>
      <c r="AY128" s="230" t="s">
        <v>183</v>
      </c>
    </row>
    <row r="129" spans="2:65" s="13" customFormat="1" ht="13.5">
      <c r="B129" s="231"/>
      <c r="C129" s="232"/>
      <c r="D129" s="217" t="s">
        <v>193</v>
      </c>
      <c r="E129" s="233" t="s">
        <v>21</v>
      </c>
      <c r="F129" s="234" t="s">
        <v>2436</v>
      </c>
      <c r="G129" s="232"/>
      <c r="H129" s="235">
        <v>18.696000000000002</v>
      </c>
      <c r="I129" s="236"/>
      <c r="J129" s="232"/>
      <c r="K129" s="232"/>
      <c r="L129" s="237"/>
      <c r="M129" s="238"/>
      <c r="N129" s="239"/>
      <c r="O129" s="239"/>
      <c r="P129" s="239"/>
      <c r="Q129" s="239"/>
      <c r="R129" s="239"/>
      <c r="S129" s="239"/>
      <c r="T129" s="240"/>
      <c r="AT129" s="241" t="s">
        <v>193</v>
      </c>
      <c r="AU129" s="241" t="s">
        <v>83</v>
      </c>
      <c r="AV129" s="13" t="s">
        <v>83</v>
      </c>
      <c r="AW129" s="13" t="s">
        <v>39</v>
      </c>
      <c r="AX129" s="13" t="s">
        <v>75</v>
      </c>
      <c r="AY129" s="241" t="s">
        <v>183</v>
      </c>
    </row>
    <row r="130" spans="2:65" s="12" customFormat="1" ht="13.5">
      <c r="B130" s="220"/>
      <c r="C130" s="221"/>
      <c r="D130" s="217" t="s">
        <v>193</v>
      </c>
      <c r="E130" s="222" t="s">
        <v>21</v>
      </c>
      <c r="F130" s="223" t="s">
        <v>2437</v>
      </c>
      <c r="G130" s="221"/>
      <c r="H130" s="224" t="s">
        <v>21</v>
      </c>
      <c r="I130" s="225"/>
      <c r="J130" s="221"/>
      <c r="K130" s="221"/>
      <c r="L130" s="226"/>
      <c r="M130" s="227"/>
      <c r="N130" s="228"/>
      <c r="O130" s="228"/>
      <c r="P130" s="228"/>
      <c r="Q130" s="228"/>
      <c r="R130" s="228"/>
      <c r="S130" s="228"/>
      <c r="T130" s="229"/>
      <c r="AT130" s="230" t="s">
        <v>193</v>
      </c>
      <c r="AU130" s="230" t="s">
        <v>83</v>
      </c>
      <c r="AV130" s="12" t="s">
        <v>79</v>
      </c>
      <c r="AW130" s="12" t="s">
        <v>39</v>
      </c>
      <c r="AX130" s="12" t="s">
        <v>75</v>
      </c>
      <c r="AY130" s="230" t="s">
        <v>183</v>
      </c>
    </row>
    <row r="131" spans="2:65" s="13" customFormat="1" ht="13.5">
      <c r="B131" s="231"/>
      <c r="C131" s="232"/>
      <c r="D131" s="217" t="s">
        <v>193</v>
      </c>
      <c r="E131" s="233" t="s">
        <v>21</v>
      </c>
      <c r="F131" s="234" t="s">
        <v>2438</v>
      </c>
      <c r="G131" s="232"/>
      <c r="H131" s="235">
        <v>28.146000000000001</v>
      </c>
      <c r="I131" s="236"/>
      <c r="J131" s="232"/>
      <c r="K131" s="232"/>
      <c r="L131" s="237"/>
      <c r="M131" s="238"/>
      <c r="N131" s="239"/>
      <c r="O131" s="239"/>
      <c r="P131" s="239"/>
      <c r="Q131" s="239"/>
      <c r="R131" s="239"/>
      <c r="S131" s="239"/>
      <c r="T131" s="240"/>
      <c r="AT131" s="241" t="s">
        <v>193</v>
      </c>
      <c r="AU131" s="241" t="s">
        <v>83</v>
      </c>
      <c r="AV131" s="13" t="s">
        <v>83</v>
      </c>
      <c r="AW131" s="13" t="s">
        <v>39</v>
      </c>
      <c r="AX131" s="13" t="s">
        <v>75</v>
      </c>
      <c r="AY131" s="241" t="s">
        <v>183</v>
      </c>
    </row>
    <row r="132" spans="2:65" s="14" customFormat="1" ht="13.5">
      <c r="B132" s="242"/>
      <c r="C132" s="243"/>
      <c r="D132" s="244" t="s">
        <v>193</v>
      </c>
      <c r="E132" s="245" t="s">
        <v>21</v>
      </c>
      <c r="F132" s="246" t="s">
        <v>212</v>
      </c>
      <c r="G132" s="243"/>
      <c r="H132" s="247">
        <v>58.091999999999999</v>
      </c>
      <c r="I132" s="248"/>
      <c r="J132" s="243"/>
      <c r="K132" s="243"/>
      <c r="L132" s="249"/>
      <c r="M132" s="250"/>
      <c r="N132" s="251"/>
      <c r="O132" s="251"/>
      <c r="P132" s="251"/>
      <c r="Q132" s="251"/>
      <c r="R132" s="251"/>
      <c r="S132" s="251"/>
      <c r="T132" s="252"/>
      <c r="AT132" s="253" t="s">
        <v>193</v>
      </c>
      <c r="AU132" s="253" t="s">
        <v>83</v>
      </c>
      <c r="AV132" s="14" t="s">
        <v>189</v>
      </c>
      <c r="AW132" s="14" t="s">
        <v>39</v>
      </c>
      <c r="AX132" s="14" t="s">
        <v>79</v>
      </c>
      <c r="AY132" s="253" t="s">
        <v>183</v>
      </c>
    </row>
    <row r="133" spans="2:65" s="1" customFormat="1" ht="31.5" customHeight="1">
      <c r="B133" s="42"/>
      <c r="C133" s="205" t="s">
        <v>195</v>
      </c>
      <c r="D133" s="205" t="s">
        <v>185</v>
      </c>
      <c r="E133" s="206" t="s">
        <v>1099</v>
      </c>
      <c r="F133" s="207" t="s">
        <v>1100</v>
      </c>
      <c r="G133" s="208" t="s">
        <v>199</v>
      </c>
      <c r="H133" s="209">
        <v>11.25</v>
      </c>
      <c r="I133" s="210"/>
      <c r="J133" s="211">
        <f>ROUND(I133*H133,2)</f>
        <v>0</v>
      </c>
      <c r="K133" s="207" t="s">
        <v>200</v>
      </c>
      <c r="L133" s="62"/>
      <c r="M133" s="212" t="s">
        <v>21</v>
      </c>
      <c r="N133" s="213" t="s">
        <v>46</v>
      </c>
      <c r="O133" s="43"/>
      <c r="P133" s="214">
        <f>O133*H133</f>
        <v>0</v>
      </c>
      <c r="Q133" s="214">
        <v>9.2800000000000001E-3</v>
      </c>
      <c r="R133" s="214">
        <f>Q133*H133</f>
        <v>0.10440000000000001</v>
      </c>
      <c r="S133" s="214">
        <v>0</v>
      </c>
      <c r="T133" s="215">
        <f>S133*H133</f>
        <v>0</v>
      </c>
      <c r="AR133" s="25" t="s">
        <v>189</v>
      </c>
      <c r="AT133" s="25" t="s">
        <v>185</v>
      </c>
      <c r="AU133" s="25" t="s">
        <v>83</v>
      </c>
      <c r="AY133" s="25" t="s">
        <v>183</v>
      </c>
      <c r="BE133" s="216">
        <f>IF(N133="základní",J133,0)</f>
        <v>0</v>
      </c>
      <c r="BF133" s="216">
        <f>IF(N133="snížená",J133,0)</f>
        <v>0</v>
      </c>
      <c r="BG133" s="216">
        <f>IF(N133="zákl. přenesená",J133,0)</f>
        <v>0</v>
      </c>
      <c r="BH133" s="216">
        <f>IF(N133="sníž. přenesená",J133,0)</f>
        <v>0</v>
      </c>
      <c r="BI133" s="216">
        <f>IF(N133="nulová",J133,0)</f>
        <v>0</v>
      </c>
      <c r="BJ133" s="25" t="s">
        <v>79</v>
      </c>
      <c r="BK133" s="216">
        <f>ROUND(I133*H133,2)</f>
        <v>0</v>
      </c>
      <c r="BL133" s="25" t="s">
        <v>189</v>
      </c>
      <c r="BM133" s="25" t="s">
        <v>2439</v>
      </c>
    </row>
    <row r="134" spans="2:65" s="1" customFormat="1" ht="162">
      <c r="B134" s="42"/>
      <c r="C134" s="64"/>
      <c r="D134" s="217" t="s">
        <v>191</v>
      </c>
      <c r="E134" s="64"/>
      <c r="F134" s="218" t="s">
        <v>221</v>
      </c>
      <c r="G134" s="64"/>
      <c r="H134" s="64"/>
      <c r="I134" s="173"/>
      <c r="J134" s="64"/>
      <c r="K134" s="64"/>
      <c r="L134" s="62"/>
      <c r="M134" s="219"/>
      <c r="N134" s="43"/>
      <c r="O134" s="43"/>
      <c r="P134" s="43"/>
      <c r="Q134" s="43"/>
      <c r="R134" s="43"/>
      <c r="S134" s="43"/>
      <c r="T134" s="79"/>
      <c r="AT134" s="25" t="s">
        <v>191</v>
      </c>
      <c r="AU134" s="25" t="s">
        <v>83</v>
      </c>
    </row>
    <row r="135" spans="2:65" s="13" customFormat="1" ht="13.5">
      <c r="B135" s="231"/>
      <c r="C135" s="232"/>
      <c r="D135" s="244" t="s">
        <v>193</v>
      </c>
      <c r="E135" s="254" t="s">
        <v>21</v>
      </c>
      <c r="F135" s="255" t="s">
        <v>2435</v>
      </c>
      <c r="G135" s="232"/>
      <c r="H135" s="256">
        <v>11.25</v>
      </c>
      <c r="I135" s="236"/>
      <c r="J135" s="232"/>
      <c r="K135" s="232"/>
      <c r="L135" s="237"/>
      <c r="M135" s="238"/>
      <c r="N135" s="239"/>
      <c r="O135" s="239"/>
      <c r="P135" s="239"/>
      <c r="Q135" s="239"/>
      <c r="R135" s="239"/>
      <c r="S135" s="239"/>
      <c r="T135" s="240"/>
      <c r="AT135" s="241" t="s">
        <v>193</v>
      </c>
      <c r="AU135" s="241" t="s">
        <v>83</v>
      </c>
      <c r="AV135" s="13" t="s">
        <v>83</v>
      </c>
      <c r="AW135" s="13" t="s">
        <v>39</v>
      </c>
      <c r="AX135" s="13" t="s">
        <v>79</v>
      </c>
      <c r="AY135" s="241" t="s">
        <v>183</v>
      </c>
    </row>
    <row r="136" spans="2:65" s="1" customFormat="1" ht="22.5" customHeight="1">
      <c r="B136" s="42"/>
      <c r="C136" s="257" t="s">
        <v>233</v>
      </c>
      <c r="D136" s="257" t="s">
        <v>223</v>
      </c>
      <c r="E136" s="258" t="s">
        <v>1106</v>
      </c>
      <c r="F136" s="259" t="s">
        <v>1107</v>
      </c>
      <c r="G136" s="260" t="s">
        <v>199</v>
      </c>
      <c r="H136" s="261">
        <v>11.475</v>
      </c>
      <c r="I136" s="262"/>
      <c r="J136" s="263">
        <f>ROUND(I136*H136,2)</f>
        <v>0</v>
      </c>
      <c r="K136" s="259" t="s">
        <v>200</v>
      </c>
      <c r="L136" s="264"/>
      <c r="M136" s="265" t="s">
        <v>21</v>
      </c>
      <c r="N136" s="266" t="s">
        <v>46</v>
      </c>
      <c r="O136" s="43"/>
      <c r="P136" s="214">
        <f>O136*H136</f>
        <v>0</v>
      </c>
      <c r="Q136" s="214">
        <v>6.0000000000000001E-3</v>
      </c>
      <c r="R136" s="214">
        <f>Q136*H136</f>
        <v>6.8849999999999995E-2</v>
      </c>
      <c r="S136" s="214">
        <v>0</v>
      </c>
      <c r="T136" s="215">
        <f>S136*H136</f>
        <v>0</v>
      </c>
      <c r="AR136" s="25" t="s">
        <v>226</v>
      </c>
      <c r="AT136" s="25" t="s">
        <v>223</v>
      </c>
      <c r="AU136" s="25" t="s">
        <v>83</v>
      </c>
      <c r="AY136" s="25" t="s">
        <v>183</v>
      </c>
      <c r="BE136" s="216">
        <f>IF(N136="základní",J136,0)</f>
        <v>0</v>
      </c>
      <c r="BF136" s="216">
        <f>IF(N136="snížená",J136,0)</f>
        <v>0</v>
      </c>
      <c r="BG136" s="216">
        <f>IF(N136="zákl. přenesená",J136,0)</f>
        <v>0</v>
      </c>
      <c r="BH136" s="216">
        <f>IF(N136="sníž. přenesená",J136,0)</f>
        <v>0</v>
      </c>
      <c r="BI136" s="216">
        <f>IF(N136="nulová",J136,0)</f>
        <v>0</v>
      </c>
      <c r="BJ136" s="25" t="s">
        <v>79</v>
      </c>
      <c r="BK136" s="216">
        <f>ROUND(I136*H136,2)</f>
        <v>0</v>
      </c>
      <c r="BL136" s="25" t="s">
        <v>189</v>
      </c>
      <c r="BM136" s="25" t="s">
        <v>2440</v>
      </c>
    </row>
    <row r="137" spans="2:65" s="13" customFormat="1" ht="13.5">
      <c r="B137" s="231"/>
      <c r="C137" s="232"/>
      <c r="D137" s="244" t="s">
        <v>193</v>
      </c>
      <c r="E137" s="232"/>
      <c r="F137" s="255" t="s">
        <v>2441</v>
      </c>
      <c r="G137" s="232"/>
      <c r="H137" s="256">
        <v>11.475</v>
      </c>
      <c r="I137" s="236"/>
      <c r="J137" s="232"/>
      <c r="K137" s="232"/>
      <c r="L137" s="237"/>
      <c r="M137" s="238"/>
      <c r="N137" s="239"/>
      <c r="O137" s="239"/>
      <c r="P137" s="239"/>
      <c r="Q137" s="239"/>
      <c r="R137" s="239"/>
      <c r="S137" s="239"/>
      <c r="T137" s="240"/>
      <c r="AT137" s="241" t="s">
        <v>193</v>
      </c>
      <c r="AU137" s="241" t="s">
        <v>83</v>
      </c>
      <c r="AV137" s="13" t="s">
        <v>83</v>
      </c>
      <c r="AW137" s="13" t="s">
        <v>6</v>
      </c>
      <c r="AX137" s="13" t="s">
        <v>79</v>
      </c>
      <c r="AY137" s="241" t="s">
        <v>183</v>
      </c>
    </row>
    <row r="138" spans="2:65" s="1" customFormat="1" ht="31.5" customHeight="1">
      <c r="B138" s="42"/>
      <c r="C138" s="205" t="s">
        <v>226</v>
      </c>
      <c r="D138" s="205" t="s">
        <v>185</v>
      </c>
      <c r="E138" s="206" t="s">
        <v>1110</v>
      </c>
      <c r="F138" s="207" t="s">
        <v>1111</v>
      </c>
      <c r="G138" s="208" t="s">
        <v>199</v>
      </c>
      <c r="H138" s="209">
        <v>46.841999999999999</v>
      </c>
      <c r="I138" s="210"/>
      <c r="J138" s="211">
        <f>ROUND(I138*H138,2)</f>
        <v>0</v>
      </c>
      <c r="K138" s="207" t="s">
        <v>200</v>
      </c>
      <c r="L138" s="62"/>
      <c r="M138" s="212" t="s">
        <v>21</v>
      </c>
      <c r="N138" s="213" t="s">
        <v>46</v>
      </c>
      <c r="O138" s="43"/>
      <c r="P138" s="214">
        <f>O138*H138</f>
        <v>0</v>
      </c>
      <c r="Q138" s="214">
        <v>9.5600000000000008E-3</v>
      </c>
      <c r="R138" s="214">
        <f>Q138*H138</f>
        <v>0.44780952000000002</v>
      </c>
      <c r="S138" s="214">
        <v>0</v>
      </c>
      <c r="T138" s="215">
        <f>S138*H138</f>
        <v>0</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2442</v>
      </c>
    </row>
    <row r="139" spans="2:65" s="1" customFormat="1" ht="162">
      <c r="B139" s="42"/>
      <c r="C139" s="64"/>
      <c r="D139" s="217" t="s">
        <v>191</v>
      </c>
      <c r="E139" s="64"/>
      <c r="F139" s="218" t="s">
        <v>221</v>
      </c>
      <c r="G139" s="64"/>
      <c r="H139" s="64"/>
      <c r="I139" s="173"/>
      <c r="J139" s="64"/>
      <c r="K139" s="64"/>
      <c r="L139" s="62"/>
      <c r="M139" s="219"/>
      <c r="N139" s="43"/>
      <c r="O139" s="43"/>
      <c r="P139" s="43"/>
      <c r="Q139" s="43"/>
      <c r="R139" s="43"/>
      <c r="S139" s="43"/>
      <c r="T139" s="79"/>
      <c r="AT139" s="25" t="s">
        <v>191</v>
      </c>
      <c r="AU139" s="25" t="s">
        <v>83</v>
      </c>
    </row>
    <row r="140" spans="2:65" s="12" customFormat="1" ht="13.5">
      <c r="B140" s="220"/>
      <c r="C140" s="221"/>
      <c r="D140" s="217" t="s">
        <v>193</v>
      </c>
      <c r="E140" s="222" t="s">
        <v>21</v>
      </c>
      <c r="F140" s="223" t="s">
        <v>1247</v>
      </c>
      <c r="G140" s="221"/>
      <c r="H140" s="224" t="s">
        <v>21</v>
      </c>
      <c r="I140" s="225"/>
      <c r="J140" s="221"/>
      <c r="K140" s="221"/>
      <c r="L140" s="226"/>
      <c r="M140" s="227"/>
      <c r="N140" s="228"/>
      <c r="O140" s="228"/>
      <c r="P140" s="228"/>
      <c r="Q140" s="228"/>
      <c r="R140" s="228"/>
      <c r="S140" s="228"/>
      <c r="T140" s="229"/>
      <c r="AT140" s="230" t="s">
        <v>193</v>
      </c>
      <c r="AU140" s="230" t="s">
        <v>83</v>
      </c>
      <c r="AV140" s="12" t="s">
        <v>79</v>
      </c>
      <c r="AW140" s="12" t="s">
        <v>39</v>
      </c>
      <c r="AX140" s="12" t="s">
        <v>75</v>
      </c>
      <c r="AY140" s="230" t="s">
        <v>183</v>
      </c>
    </row>
    <row r="141" spans="2:65" s="13" customFormat="1" ht="13.5">
      <c r="B141" s="231"/>
      <c r="C141" s="232"/>
      <c r="D141" s="217" t="s">
        <v>193</v>
      </c>
      <c r="E141" s="233" t="s">
        <v>21</v>
      </c>
      <c r="F141" s="234" t="s">
        <v>2443</v>
      </c>
      <c r="G141" s="232"/>
      <c r="H141" s="235">
        <v>18.696000000000002</v>
      </c>
      <c r="I141" s="236"/>
      <c r="J141" s="232"/>
      <c r="K141" s="232"/>
      <c r="L141" s="237"/>
      <c r="M141" s="238"/>
      <c r="N141" s="239"/>
      <c r="O141" s="239"/>
      <c r="P141" s="239"/>
      <c r="Q141" s="239"/>
      <c r="R141" s="239"/>
      <c r="S141" s="239"/>
      <c r="T141" s="240"/>
      <c r="AT141" s="241" t="s">
        <v>193</v>
      </c>
      <c r="AU141" s="241" t="s">
        <v>83</v>
      </c>
      <c r="AV141" s="13" t="s">
        <v>83</v>
      </c>
      <c r="AW141" s="13" t="s">
        <v>39</v>
      </c>
      <c r="AX141" s="13" t="s">
        <v>75</v>
      </c>
      <c r="AY141" s="241" t="s">
        <v>183</v>
      </c>
    </row>
    <row r="142" spans="2:65" s="12" customFormat="1" ht="13.5">
      <c r="B142" s="220"/>
      <c r="C142" s="221"/>
      <c r="D142" s="217" t="s">
        <v>193</v>
      </c>
      <c r="E142" s="222" t="s">
        <v>21</v>
      </c>
      <c r="F142" s="223" t="s">
        <v>2437</v>
      </c>
      <c r="G142" s="221"/>
      <c r="H142" s="224" t="s">
        <v>21</v>
      </c>
      <c r="I142" s="225"/>
      <c r="J142" s="221"/>
      <c r="K142" s="221"/>
      <c r="L142" s="226"/>
      <c r="M142" s="227"/>
      <c r="N142" s="228"/>
      <c r="O142" s="228"/>
      <c r="P142" s="228"/>
      <c r="Q142" s="228"/>
      <c r="R142" s="228"/>
      <c r="S142" s="228"/>
      <c r="T142" s="229"/>
      <c r="AT142" s="230" t="s">
        <v>193</v>
      </c>
      <c r="AU142" s="230" t="s">
        <v>83</v>
      </c>
      <c r="AV142" s="12" t="s">
        <v>79</v>
      </c>
      <c r="AW142" s="12" t="s">
        <v>39</v>
      </c>
      <c r="AX142" s="12" t="s">
        <v>75</v>
      </c>
      <c r="AY142" s="230" t="s">
        <v>183</v>
      </c>
    </row>
    <row r="143" spans="2:65" s="13" customFormat="1" ht="13.5">
      <c r="B143" s="231"/>
      <c r="C143" s="232"/>
      <c r="D143" s="217" t="s">
        <v>193</v>
      </c>
      <c r="E143" s="233" t="s">
        <v>21</v>
      </c>
      <c r="F143" s="234" t="s">
        <v>2444</v>
      </c>
      <c r="G143" s="232"/>
      <c r="H143" s="235">
        <v>28.146000000000001</v>
      </c>
      <c r="I143" s="236"/>
      <c r="J143" s="232"/>
      <c r="K143" s="232"/>
      <c r="L143" s="237"/>
      <c r="M143" s="238"/>
      <c r="N143" s="239"/>
      <c r="O143" s="239"/>
      <c r="P143" s="239"/>
      <c r="Q143" s="239"/>
      <c r="R143" s="239"/>
      <c r="S143" s="239"/>
      <c r="T143" s="240"/>
      <c r="AT143" s="241" t="s">
        <v>193</v>
      </c>
      <c r="AU143" s="241" t="s">
        <v>83</v>
      </c>
      <c r="AV143" s="13" t="s">
        <v>83</v>
      </c>
      <c r="AW143" s="13" t="s">
        <v>39</v>
      </c>
      <c r="AX143" s="13" t="s">
        <v>75</v>
      </c>
      <c r="AY143" s="241" t="s">
        <v>183</v>
      </c>
    </row>
    <row r="144" spans="2:65" s="14" customFormat="1" ht="13.5">
      <c r="B144" s="242"/>
      <c r="C144" s="243"/>
      <c r="D144" s="244" t="s">
        <v>193</v>
      </c>
      <c r="E144" s="245" t="s">
        <v>21</v>
      </c>
      <c r="F144" s="246" t="s">
        <v>212</v>
      </c>
      <c r="G144" s="243"/>
      <c r="H144" s="247">
        <v>46.841999999999999</v>
      </c>
      <c r="I144" s="248"/>
      <c r="J144" s="243"/>
      <c r="K144" s="243"/>
      <c r="L144" s="249"/>
      <c r="M144" s="250"/>
      <c r="N144" s="251"/>
      <c r="O144" s="251"/>
      <c r="P144" s="251"/>
      <c r="Q144" s="251"/>
      <c r="R144" s="251"/>
      <c r="S144" s="251"/>
      <c r="T144" s="252"/>
      <c r="AT144" s="253" t="s">
        <v>193</v>
      </c>
      <c r="AU144" s="253" t="s">
        <v>83</v>
      </c>
      <c r="AV144" s="14" t="s">
        <v>189</v>
      </c>
      <c r="AW144" s="14" t="s">
        <v>39</v>
      </c>
      <c r="AX144" s="14" t="s">
        <v>79</v>
      </c>
      <c r="AY144" s="253" t="s">
        <v>183</v>
      </c>
    </row>
    <row r="145" spans="2:65" s="1" customFormat="1" ht="22.5" customHeight="1">
      <c r="B145" s="42"/>
      <c r="C145" s="257" t="s">
        <v>240</v>
      </c>
      <c r="D145" s="257" t="s">
        <v>223</v>
      </c>
      <c r="E145" s="258" t="s">
        <v>1113</v>
      </c>
      <c r="F145" s="259" t="s">
        <v>1114</v>
      </c>
      <c r="G145" s="260" t="s">
        <v>199</v>
      </c>
      <c r="H145" s="261">
        <v>47.779000000000003</v>
      </c>
      <c r="I145" s="262"/>
      <c r="J145" s="263">
        <f>ROUND(I145*H145,2)</f>
        <v>0</v>
      </c>
      <c r="K145" s="259" t="s">
        <v>200</v>
      </c>
      <c r="L145" s="264"/>
      <c r="M145" s="265" t="s">
        <v>21</v>
      </c>
      <c r="N145" s="266" t="s">
        <v>46</v>
      </c>
      <c r="O145" s="43"/>
      <c r="P145" s="214">
        <f>O145*H145</f>
        <v>0</v>
      </c>
      <c r="Q145" s="214">
        <v>1.7999999999999999E-2</v>
      </c>
      <c r="R145" s="214">
        <f>Q145*H145</f>
        <v>0.86002199999999995</v>
      </c>
      <c r="S145" s="214">
        <v>0</v>
      </c>
      <c r="T145" s="215">
        <f>S145*H145</f>
        <v>0</v>
      </c>
      <c r="AR145" s="25" t="s">
        <v>226</v>
      </c>
      <c r="AT145" s="25" t="s">
        <v>223</v>
      </c>
      <c r="AU145" s="25" t="s">
        <v>83</v>
      </c>
      <c r="AY145" s="25" t="s">
        <v>183</v>
      </c>
      <c r="BE145" s="216">
        <f>IF(N145="základní",J145,0)</f>
        <v>0</v>
      </c>
      <c r="BF145" s="216">
        <f>IF(N145="snížená",J145,0)</f>
        <v>0</v>
      </c>
      <c r="BG145" s="216">
        <f>IF(N145="zákl. přenesená",J145,0)</f>
        <v>0</v>
      </c>
      <c r="BH145" s="216">
        <f>IF(N145="sníž. přenesená",J145,0)</f>
        <v>0</v>
      </c>
      <c r="BI145" s="216">
        <f>IF(N145="nulová",J145,0)</f>
        <v>0</v>
      </c>
      <c r="BJ145" s="25" t="s">
        <v>79</v>
      </c>
      <c r="BK145" s="216">
        <f>ROUND(I145*H145,2)</f>
        <v>0</v>
      </c>
      <c r="BL145" s="25" t="s">
        <v>189</v>
      </c>
      <c r="BM145" s="25" t="s">
        <v>2445</v>
      </c>
    </row>
    <row r="146" spans="2:65" s="13" customFormat="1" ht="13.5">
      <c r="B146" s="231"/>
      <c r="C146" s="232"/>
      <c r="D146" s="244" t="s">
        <v>193</v>
      </c>
      <c r="E146" s="232"/>
      <c r="F146" s="255" t="s">
        <v>2446</v>
      </c>
      <c r="G146" s="232"/>
      <c r="H146" s="256">
        <v>47.779000000000003</v>
      </c>
      <c r="I146" s="236"/>
      <c r="J146" s="232"/>
      <c r="K146" s="232"/>
      <c r="L146" s="237"/>
      <c r="M146" s="238"/>
      <c r="N146" s="239"/>
      <c r="O146" s="239"/>
      <c r="P146" s="239"/>
      <c r="Q146" s="239"/>
      <c r="R146" s="239"/>
      <c r="S146" s="239"/>
      <c r="T146" s="240"/>
      <c r="AT146" s="241" t="s">
        <v>193</v>
      </c>
      <c r="AU146" s="241" t="s">
        <v>83</v>
      </c>
      <c r="AV146" s="13" t="s">
        <v>83</v>
      </c>
      <c r="AW146" s="13" t="s">
        <v>6</v>
      </c>
      <c r="AX146" s="13" t="s">
        <v>79</v>
      </c>
      <c r="AY146" s="241" t="s">
        <v>183</v>
      </c>
    </row>
    <row r="147" spans="2:65" s="1" customFormat="1" ht="31.5" customHeight="1">
      <c r="B147" s="42"/>
      <c r="C147" s="205" t="s">
        <v>246</v>
      </c>
      <c r="D147" s="205" t="s">
        <v>185</v>
      </c>
      <c r="E147" s="206" t="s">
        <v>229</v>
      </c>
      <c r="F147" s="207" t="s">
        <v>230</v>
      </c>
      <c r="G147" s="208" t="s">
        <v>199</v>
      </c>
      <c r="H147" s="209">
        <v>58.091999999999999</v>
      </c>
      <c r="I147" s="210"/>
      <c r="J147" s="211">
        <f>ROUND(I147*H147,2)</f>
        <v>0</v>
      </c>
      <c r="K147" s="207" t="s">
        <v>200</v>
      </c>
      <c r="L147" s="62"/>
      <c r="M147" s="212" t="s">
        <v>21</v>
      </c>
      <c r="N147" s="213" t="s">
        <v>46</v>
      </c>
      <c r="O147" s="43"/>
      <c r="P147" s="214">
        <f>O147*H147</f>
        <v>0</v>
      </c>
      <c r="Q147" s="214">
        <v>1.146E-2</v>
      </c>
      <c r="R147" s="214">
        <f>Q147*H147</f>
        <v>0.66573431999999999</v>
      </c>
      <c r="S147" s="214">
        <v>0</v>
      </c>
      <c r="T147" s="215">
        <f>S147*H147</f>
        <v>0</v>
      </c>
      <c r="AR147" s="25" t="s">
        <v>189</v>
      </c>
      <c r="AT147" s="25" t="s">
        <v>185</v>
      </c>
      <c r="AU147" s="25" t="s">
        <v>83</v>
      </c>
      <c r="AY147" s="25" t="s">
        <v>183</v>
      </c>
      <c r="BE147" s="216">
        <f>IF(N147="základní",J147,0)</f>
        <v>0</v>
      </c>
      <c r="BF147" s="216">
        <f>IF(N147="snížená",J147,0)</f>
        <v>0</v>
      </c>
      <c r="BG147" s="216">
        <f>IF(N147="zákl. přenesená",J147,0)</f>
        <v>0</v>
      </c>
      <c r="BH147" s="216">
        <f>IF(N147="sníž. přenesená",J147,0)</f>
        <v>0</v>
      </c>
      <c r="BI147" s="216">
        <f>IF(N147="nulová",J147,0)</f>
        <v>0</v>
      </c>
      <c r="BJ147" s="25" t="s">
        <v>79</v>
      </c>
      <c r="BK147" s="216">
        <f>ROUND(I147*H147,2)</f>
        <v>0</v>
      </c>
      <c r="BL147" s="25" t="s">
        <v>189</v>
      </c>
      <c r="BM147" s="25" t="s">
        <v>2447</v>
      </c>
    </row>
    <row r="148" spans="2:65" s="12" customFormat="1" ht="13.5">
      <c r="B148" s="220"/>
      <c r="C148" s="221"/>
      <c r="D148" s="217" t="s">
        <v>193</v>
      </c>
      <c r="E148" s="222" t="s">
        <v>21</v>
      </c>
      <c r="F148" s="223" t="s">
        <v>1166</v>
      </c>
      <c r="G148" s="221"/>
      <c r="H148" s="224" t="s">
        <v>21</v>
      </c>
      <c r="I148" s="225"/>
      <c r="J148" s="221"/>
      <c r="K148" s="221"/>
      <c r="L148" s="226"/>
      <c r="M148" s="227"/>
      <c r="N148" s="228"/>
      <c r="O148" s="228"/>
      <c r="P148" s="228"/>
      <c r="Q148" s="228"/>
      <c r="R148" s="228"/>
      <c r="S148" s="228"/>
      <c r="T148" s="229"/>
      <c r="AT148" s="230" t="s">
        <v>193</v>
      </c>
      <c r="AU148" s="230" t="s">
        <v>83</v>
      </c>
      <c r="AV148" s="12" t="s">
        <v>79</v>
      </c>
      <c r="AW148" s="12" t="s">
        <v>39</v>
      </c>
      <c r="AX148" s="12" t="s">
        <v>75</v>
      </c>
      <c r="AY148" s="230" t="s">
        <v>183</v>
      </c>
    </row>
    <row r="149" spans="2:65" s="13" customFormat="1" ht="13.5">
      <c r="B149" s="231"/>
      <c r="C149" s="232"/>
      <c r="D149" s="217" t="s">
        <v>193</v>
      </c>
      <c r="E149" s="233" t="s">
        <v>21</v>
      </c>
      <c r="F149" s="234" t="s">
        <v>2435</v>
      </c>
      <c r="G149" s="232"/>
      <c r="H149" s="235">
        <v>11.25</v>
      </c>
      <c r="I149" s="236"/>
      <c r="J149" s="232"/>
      <c r="K149" s="232"/>
      <c r="L149" s="237"/>
      <c r="M149" s="238"/>
      <c r="N149" s="239"/>
      <c r="O149" s="239"/>
      <c r="P149" s="239"/>
      <c r="Q149" s="239"/>
      <c r="R149" s="239"/>
      <c r="S149" s="239"/>
      <c r="T149" s="240"/>
      <c r="AT149" s="241" t="s">
        <v>193</v>
      </c>
      <c r="AU149" s="241" t="s">
        <v>83</v>
      </c>
      <c r="AV149" s="13" t="s">
        <v>83</v>
      </c>
      <c r="AW149" s="13" t="s">
        <v>39</v>
      </c>
      <c r="AX149" s="13" t="s">
        <v>75</v>
      </c>
      <c r="AY149" s="241" t="s">
        <v>183</v>
      </c>
    </row>
    <row r="150" spans="2:65" s="12" customFormat="1" ht="13.5">
      <c r="B150" s="220"/>
      <c r="C150" s="221"/>
      <c r="D150" s="217" t="s">
        <v>193</v>
      </c>
      <c r="E150" s="222" t="s">
        <v>21</v>
      </c>
      <c r="F150" s="223" t="s">
        <v>1247</v>
      </c>
      <c r="G150" s="221"/>
      <c r="H150" s="224" t="s">
        <v>21</v>
      </c>
      <c r="I150" s="225"/>
      <c r="J150" s="221"/>
      <c r="K150" s="221"/>
      <c r="L150" s="226"/>
      <c r="M150" s="227"/>
      <c r="N150" s="228"/>
      <c r="O150" s="228"/>
      <c r="P150" s="228"/>
      <c r="Q150" s="228"/>
      <c r="R150" s="228"/>
      <c r="S150" s="228"/>
      <c r="T150" s="229"/>
      <c r="AT150" s="230" t="s">
        <v>193</v>
      </c>
      <c r="AU150" s="230" t="s">
        <v>83</v>
      </c>
      <c r="AV150" s="12" t="s">
        <v>79</v>
      </c>
      <c r="AW150" s="12" t="s">
        <v>39</v>
      </c>
      <c r="AX150" s="12" t="s">
        <v>75</v>
      </c>
      <c r="AY150" s="230" t="s">
        <v>183</v>
      </c>
    </row>
    <row r="151" spans="2:65" s="13" customFormat="1" ht="13.5">
      <c r="B151" s="231"/>
      <c r="C151" s="232"/>
      <c r="D151" s="217" t="s">
        <v>193</v>
      </c>
      <c r="E151" s="233" t="s">
        <v>21</v>
      </c>
      <c r="F151" s="234" t="s">
        <v>2436</v>
      </c>
      <c r="G151" s="232"/>
      <c r="H151" s="235">
        <v>18.696000000000002</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2" customFormat="1" ht="13.5">
      <c r="B152" s="220"/>
      <c r="C152" s="221"/>
      <c r="D152" s="217" t="s">
        <v>193</v>
      </c>
      <c r="E152" s="222" t="s">
        <v>21</v>
      </c>
      <c r="F152" s="223" t="s">
        <v>2437</v>
      </c>
      <c r="G152" s="221"/>
      <c r="H152" s="224" t="s">
        <v>21</v>
      </c>
      <c r="I152" s="225"/>
      <c r="J152" s="221"/>
      <c r="K152" s="221"/>
      <c r="L152" s="226"/>
      <c r="M152" s="227"/>
      <c r="N152" s="228"/>
      <c r="O152" s="228"/>
      <c r="P152" s="228"/>
      <c r="Q152" s="228"/>
      <c r="R152" s="228"/>
      <c r="S152" s="228"/>
      <c r="T152" s="229"/>
      <c r="AT152" s="230" t="s">
        <v>193</v>
      </c>
      <c r="AU152" s="230" t="s">
        <v>83</v>
      </c>
      <c r="AV152" s="12" t="s">
        <v>79</v>
      </c>
      <c r="AW152" s="12" t="s">
        <v>39</v>
      </c>
      <c r="AX152" s="12" t="s">
        <v>75</v>
      </c>
      <c r="AY152" s="230" t="s">
        <v>183</v>
      </c>
    </row>
    <row r="153" spans="2:65" s="13" customFormat="1" ht="13.5">
      <c r="B153" s="231"/>
      <c r="C153" s="232"/>
      <c r="D153" s="217" t="s">
        <v>193</v>
      </c>
      <c r="E153" s="233" t="s">
        <v>21</v>
      </c>
      <c r="F153" s="234" t="s">
        <v>2438</v>
      </c>
      <c r="G153" s="232"/>
      <c r="H153" s="235">
        <v>28.146000000000001</v>
      </c>
      <c r="I153" s="236"/>
      <c r="J153" s="232"/>
      <c r="K153" s="232"/>
      <c r="L153" s="237"/>
      <c r="M153" s="238"/>
      <c r="N153" s="239"/>
      <c r="O153" s="239"/>
      <c r="P153" s="239"/>
      <c r="Q153" s="239"/>
      <c r="R153" s="239"/>
      <c r="S153" s="239"/>
      <c r="T153" s="240"/>
      <c r="AT153" s="241" t="s">
        <v>193</v>
      </c>
      <c r="AU153" s="241" t="s">
        <v>83</v>
      </c>
      <c r="AV153" s="13" t="s">
        <v>83</v>
      </c>
      <c r="AW153" s="13" t="s">
        <v>39</v>
      </c>
      <c r="AX153" s="13" t="s">
        <v>75</v>
      </c>
      <c r="AY153" s="241" t="s">
        <v>183</v>
      </c>
    </row>
    <row r="154" spans="2:65" s="14" customFormat="1" ht="13.5">
      <c r="B154" s="242"/>
      <c r="C154" s="243"/>
      <c r="D154" s="244" t="s">
        <v>193</v>
      </c>
      <c r="E154" s="245" t="s">
        <v>21</v>
      </c>
      <c r="F154" s="246" t="s">
        <v>212</v>
      </c>
      <c r="G154" s="243"/>
      <c r="H154" s="247">
        <v>58.091999999999999</v>
      </c>
      <c r="I154" s="248"/>
      <c r="J154" s="243"/>
      <c r="K154" s="243"/>
      <c r="L154" s="249"/>
      <c r="M154" s="250"/>
      <c r="N154" s="251"/>
      <c r="O154" s="251"/>
      <c r="P154" s="251"/>
      <c r="Q154" s="251"/>
      <c r="R154" s="251"/>
      <c r="S154" s="251"/>
      <c r="T154" s="252"/>
      <c r="AT154" s="253" t="s">
        <v>193</v>
      </c>
      <c r="AU154" s="253" t="s">
        <v>83</v>
      </c>
      <c r="AV154" s="14" t="s">
        <v>189</v>
      </c>
      <c r="AW154" s="14" t="s">
        <v>39</v>
      </c>
      <c r="AX154" s="14" t="s">
        <v>79</v>
      </c>
      <c r="AY154" s="253" t="s">
        <v>183</v>
      </c>
    </row>
    <row r="155" spans="2:65" s="1" customFormat="1" ht="22.5" customHeight="1">
      <c r="B155" s="42"/>
      <c r="C155" s="205" t="s">
        <v>251</v>
      </c>
      <c r="D155" s="205" t="s">
        <v>185</v>
      </c>
      <c r="E155" s="206" t="s">
        <v>237</v>
      </c>
      <c r="F155" s="207" t="s">
        <v>238</v>
      </c>
      <c r="G155" s="208" t="s">
        <v>199</v>
      </c>
      <c r="H155" s="209">
        <v>522.221</v>
      </c>
      <c r="I155" s="210"/>
      <c r="J155" s="211">
        <f>ROUND(I155*H155,2)</f>
        <v>0</v>
      </c>
      <c r="K155" s="207" t="s">
        <v>200</v>
      </c>
      <c r="L155" s="62"/>
      <c r="M155" s="212" t="s">
        <v>21</v>
      </c>
      <c r="N155" s="213" t="s">
        <v>46</v>
      </c>
      <c r="O155" s="43"/>
      <c r="P155" s="214">
        <f>O155*H155</f>
        <v>0</v>
      </c>
      <c r="Q155" s="214">
        <v>5.4599999999999996E-3</v>
      </c>
      <c r="R155" s="214">
        <f>Q155*H155</f>
        <v>2.8513266599999998</v>
      </c>
      <c r="S155" s="214">
        <v>0</v>
      </c>
      <c r="T155" s="215">
        <f>S155*H155</f>
        <v>0</v>
      </c>
      <c r="AR155" s="25" t="s">
        <v>189</v>
      </c>
      <c r="AT155" s="25" t="s">
        <v>185</v>
      </c>
      <c r="AU155" s="25" t="s">
        <v>83</v>
      </c>
      <c r="AY155" s="25" t="s">
        <v>183</v>
      </c>
      <c r="BE155" s="216">
        <f>IF(N155="základní",J155,0)</f>
        <v>0</v>
      </c>
      <c r="BF155" s="216">
        <f>IF(N155="snížená",J155,0)</f>
        <v>0</v>
      </c>
      <c r="BG155" s="216">
        <f>IF(N155="zákl. přenesená",J155,0)</f>
        <v>0</v>
      </c>
      <c r="BH155" s="216">
        <f>IF(N155="sníž. přenesená",J155,0)</f>
        <v>0</v>
      </c>
      <c r="BI155" s="216">
        <f>IF(N155="nulová",J155,0)</f>
        <v>0</v>
      </c>
      <c r="BJ155" s="25" t="s">
        <v>79</v>
      </c>
      <c r="BK155" s="216">
        <f>ROUND(I155*H155,2)</f>
        <v>0</v>
      </c>
      <c r="BL155" s="25" t="s">
        <v>189</v>
      </c>
      <c r="BM155" s="25" t="s">
        <v>2448</v>
      </c>
    </row>
    <row r="156" spans="2:65" s="1" customFormat="1" ht="121.5">
      <c r="B156" s="42"/>
      <c r="C156" s="64"/>
      <c r="D156" s="217" t="s">
        <v>191</v>
      </c>
      <c r="E156" s="64"/>
      <c r="F156" s="218" t="s">
        <v>216</v>
      </c>
      <c r="G156" s="64"/>
      <c r="H156" s="64"/>
      <c r="I156" s="173"/>
      <c r="J156" s="64"/>
      <c r="K156" s="64"/>
      <c r="L156" s="62"/>
      <c r="M156" s="219"/>
      <c r="N156" s="43"/>
      <c r="O156" s="43"/>
      <c r="P156" s="43"/>
      <c r="Q156" s="43"/>
      <c r="R156" s="43"/>
      <c r="S156" s="43"/>
      <c r="T156" s="79"/>
      <c r="AT156" s="25" t="s">
        <v>191</v>
      </c>
      <c r="AU156" s="25" t="s">
        <v>83</v>
      </c>
    </row>
    <row r="157" spans="2:65" s="13" customFormat="1" ht="13.5">
      <c r="B157" s="231"/>
      <c r="C157" s="232"/>
      <c r="D157" s="244" t="s">
        <v>193</v>
      </c>
      <c r="E157" s="254" t="s">
        <v>21</v>
      </c>
      <c r="F157" s="255" t="s">
        <v>2449</v>
      </c>
      <c r="G157" s="232"/>
      <c r="H157" s="256">
        <v>522.221</v>
      </c>
      <c r="I157" s="236"/>
      <c r="J157" s="232"/>
      <c r="K157" s="232"/>
      <c r="L157" s="237"/>
      <c r="M157" s="238"/>
      <c r="N157" s="239"/>
      <c r="O157" s="239"/>
      <c r="P157" s="239"/>
      <c r="Q157" s="239"/>
      <c r="R157" s="239"/>
      <c r="S157" s="239"/>
      <c r="T157" s="240"/>
      <c r="AT157" s="241" t="s">
        <v>193</v>
      </c>
      <c r="AU157" s="241" t="s">
        <v>83</v>
      </c>
      <c r="AV157" s="13" t="s">
        <v>83</v>
      </c>
      <c r="AW157" s="13" t="s">
        <v>39</v>
      </c>
      <c r="AX157" s="13" t="s">
        <v>79</v>
      </c>
      <c r="AY157" s="241" t="s">
        <v>183</v>
      </c>
    </row>
    <row r="158" spans="2:65" s="1" customFormat="1" ht="31.5" customHeight="1">
      <c r="B158" s="42"/>
      <c r="C158" s="205" t="s">
        <v>271</v>
      </c>
      <c r="D158" s="205" t="s">
        <v>185</v>
      </c>
      <c r="E158" s="206" t="s">
        <v>241</v>
      </c>
      <c r="F158" s="207" t="s">
        <v>242</v>
      </c>
      <c r="G158" s="208" t="s">
        <v>199</v>
      </c>
      <c r="H158" s="209">
        <v>14.6</v>
      </c>
      <c r="I158" s="210"/>
      <c r="J158" s="211">
        <f>ROUND(I158*H158,2)</f>
        <v>0</v>
      </c>
      <c r="K158" s="207" t="s">
        <v>200</v>
      </c>
      <c r="L158" s="62"/>
      <c r="M158" s="212" t="s">
        <v>21</v>
      </c>
      <c r="N158" s="213" t="s">
        <v>46</v>
      </c>
      <c r="O158" s="43"/>
      <c r="P158" s="214">
        <f>O158*H158</f>
        <v>0</v>
      </c>
      <c r="Q158" s="214">
        <v>8.3199999999999993E-3</v>
      </c>
      <c r="R158" s="214">
        <f>Q158*H158</f>
        <v>0.12147199999999998</v>
      </c>
      <c r="S158" s="214">
        <v>0</v>
      </c>
      <c r="T158" s="215">
        <f>S158*H158</f>
        <v>0</v>
      </c>
      <c r="AR158" s="25" t="s">
        <v>189</v>
      </c>
      <c r="AT158" s="25" t="s">
        <v>185</v>
      </c>
      <c r="AU158" s="25" t="s">
        <v>83</v>
      </c>
      <c r="AY158" s="25" t="s">
        <v>183</v>
      </c>
      <c r="BE158" s="216">
        <f>IF(N158="základní",J158,0)</f>
        <v>0</v>
      </c>
      <c r="BF158" s="216">
        <f>IF(N158="snížená",J158,0)</f>
        <v>0</v>
      </c>
      <c r="BG158" s="216">
        <f>IF(N158="zákl. přenesená",J158,0)</f>
        <v>0</v>
      </c>
      <c r="BH158" s="216">
        <f>IF(N158="sníž. přenesená",J158,0)</f>
        <v>0</v>
      </c>
      <c r="BI158" s="216">
        <f>IF(N158="nulová",J158,0)</f>
        <v>0</v>
      </c>
      <c r="BJ158" s="25" t="s">
        <v>79</v>
      </c>
      <c r="BK158" s="216">
        <f>ROUND(I158*H158,2)</f>
        <v>0</v>
      </c>
      <c r="BL158" s="25" t="s">
        <v>189</v>
      </c>
      <c r="BM158" s="25" t="s">
        <v>2450</v>
      </c>
    </row>
    <row r="159" spans="2:65" s="1" customFormat="1" ht="162">
      <c r="B159" s="42"/>
      <c r="C159" s="64"/>
      <c r="D159" s="217" t="s">
        <v>191</v>
      </c>
      <c r="E159" s="64"/>
      <c r="F159" s="218" t="s">
        <v>221</v>
      </c>
      <c r="G159" s="64"/>
      <c r="H159" s="64"/>
      <c r="I159" s="173"/>
      <c r="J159" s="64"/>
      <c r="K159" s="64"/>
      <c r="L159" s="62"/>
      <c r="M159" s="219"/>
      <c r="N159" s="43"/>
      <c r="O159" s="43"/>
      <c r="P159" s="43"/>
      <c r="Q159" s="43"/>
      <c r="R159" s="43"/>
      <c r="S159" s="43"/>
      <c r="T159" s="79"/>
      <c r="AT159" s="25" t="s">
        <v>191</v>
      </c>
      <c r="AU159" s="25" t="s">
        <v>83</v>
      </c>
    </row>
    <row r="160" spans="2:65" s="12" customFormat="1" ht="13.5">
      <c r="B160" s="220"/>
      <c r="C160" s="221"/>
      <c r="D160" s="217" t="s">
        <v>193</v>
      </c>
      <c r="E160" s="222" t="s">
        <v>21</v>
      </c>
      <c r="F160" s="223" t="s">
        <v>244</v>
      </c>
      <c r="G160" s="221"/>
      <c r="H160" s="224" t="s">
        <v>21</v>
      </c>
      <c r="I160" s="225"/>
      <c r="J160" s="221"/>
      <c r="K160" s="221"/>
      <c r="L160" s="226"/>
      <c r="M160" s="227"/>
      <c r="N160" s="228"/>
      <c r="O160" s="228"/>
      <c r="P160" s="228"/>
      <c r="Q160" s="228"/>
      <c r="R160" s="228"/>
      <c r="S160" s="228"/>
      <c r="T160" s="229"/>
      <c r="AT160" s="230" t="s">
        <v>193</v>
      </c>
      <c r="AU160" s="230" t="s">
        <v>83</v>
      </c>
      <c r="AV160" s="12" t="s">
        <v>79</v>
      </c>
      <c r="AW160" s="12" t="s">
        <v>39</v>
      </c>
      <c r="AX160" s="12" t="s">
        <v>75</v>
      </c>
      <c r="AY160" s="230" t="s">
        <v>183</v>
      </c>
    </row>
    <row r="161" spans="2:65" s="13" customFormat="1" ht="13.5">
      <c r="B161" s="231"/>
      <c r="C161" s="232"/>
      <c r="D161" s="244" t="s">
        <v>193</v>
      </c>
      <c r="E161" s="254" t="s">
        <v>21</v>
      </c>
      <c r="F161" s="255" t="s">
        <v>2451</v>
      </c>
      <c r="G161" s="232"/>
      <c r="H161" s="256">
        <v>14.6</v>
      </c>
      <c r="I161" s="236"/>
      <c r="J161" s="232"/>
      <c r="K161" s="232"/>
      <c r="L161" s="237"/>
      <c r="M161" s="238"/>
      <c r="N161" s="239"/>
      <c r="O161" s="239"/>
      <c r="P161" s="239"/>
      <c r="Q161" s="239"/>
      <c r="R161" s="239"/>
      <c r="S161" s="239"/>
      <c r="T161" s="240"/>
      <c r="AT161" s="241" t="s">
        <v>193</v>
      </c>
      <c r="AU161" s="241" t="s">
        <v>83</v>
      </c>
      <c r="AV161" s="13" t="s">
        <v>83</v>
      </c>
      <c r="AW161" s="13" t="s">
        <v>39</v>
      </c>
      <c r="AX161" s="13" t="s">
        <v>79</v>
      </c>
      <c r="AY161" s="241" t="s">
        <v>183</v>
      </c>
    </row>
    <row r="162" spans="2:65" s="1" customFormat="1" ht="22.5" customHeight="1">
      <c r="B162" s="42"/>
      <c r="C162" s="257" t="s">
        <v>274</v>
      </c>
      <c r="D162" s="257" t="s">
        <v>223</v>
      </c>
      <c r="E162" s="258" t="s">
        <v>2452</v>
      </c>
      <c r="F162" s="259" t="s">
        <v>2453</v>
      </c>
      <c r="G162" s="260" t="s">
        <v>199</v>
      </c>
      <c r="H162" s="261">
        <v>14.891999999999999</v>
      </c>
      <c r="I162" s="262"/>
      <c r="J162" s="263">
        <f>ROUND(I162*H162,2)</f>
        <v>0</v>
      </c>
      <c r="K162" s="259" t="s">
        <v>200</v>
      </c>
      <c r="L162" s="264"/>
      <c r="M162" s="265" t="s">
        <v>21</v>
      </c>
      <c r="N162" s="266" t="s">
        <v>46</v>
      </c>
      <c r="O162" s="43"/>
      <c r="P162" s="214">
        <f>O162*H162</f>
        <v>0</v>
      </c>
      <c r="Q162" s="214">
        <v>1.6999999999999999E-3</v>
      </c>
      <c r="R162" s="214">
        <f>Q162*H162</f>
        <v>2.5316399999999999E-2</v>
      </c>
      <c r="S162" s="214">
        <v>0</v>
      </c>
      <c r="T162" s="215">
        <f>S162*H162</f>
        <v>0</v>
      </c>
      <c r="AR162" s="25" t="s">
        <v>226</v>
      </c>
      <c r="AT162" s="25" t="s">
        <v>223</v>
      </c>
      <c r="AU162" s="25" t="s">
        <v>83</v>
      </c>
      <c r="AY162" s="25" t="s">
        <v>183</v>
      </c>
      <c r="BE162" s="216">
        <f>IF(N162="základní",J162,0)</f>
        <v>0</v>
      </c>
      <c r="BF162" s="216">
        <f>IF(N162="snížená",J162,0)</f>
        <v>0</v>
      </c>
      <c r="BG162" s="216">
        <f>IF(N162="zákl. přenesená",J162,0)</f>
        <v>0</v>
      </c>
      <c r="BH162" s="216">
        <f>IF(N162="sníž. přenesená",J162,0)</f>
        <v>0</v>
      </c>
      <c r="BI162" s="216">
        <f>IF(N162="nulová",J162,0)</f>
        <v>0</v>
      </c>
      <c r="BJ162" s="25" t="s">
        <v>79</v>
      </c>
      <c r="BK162" s="216">
        <f>ROUND(I162*H162,2)</f>
        <v>0</v>
      </c>
      <c r="BL162" s="25" t="s">
        <v>189</v>
      </c>
      <c r="BM162" s="25" t="s">
        <v>2454</v>
      </c>
    </row>
    <row r="163" spans="2:65" s="13" customFormat="1" ht="13.5">
      <c r="B163" s="231"/>
      <c r="C163" s="232"/>
      <c r="D163" s="244" t="s">
        <v>193</v>
      </c>
      <c r="E163" s="232"/>
      <c r="F163" s="255" t="s">
        <v>2455</v>
      </c>
      <c r="G163" s="232"/>
      <c r="H163" s="256">
        <v>14.891999999999999</v>
      </c>
      <c r="I163" s="236"/>
      <c r="J163" s="232"/>
      <c r="K163" s="232"/>
      <c r="L163" s="237"/>
      <c r="M163" s="238"/>
      <c r="N163" s="239"/>
      <c r="O163" s="239"/>
      <c r="P163" s="239"/>
      <c r="Q163" s="239"/>
      <c r="R163" s="239"/>
      <c r="S163" s="239"/>
      <c r="T163" s="240"/>
      <c r="AT163" s="241" t="s">
        <v>193</v>
      </c>
      <c r="AU163" s="241" t="s">
        <v>83</v>
      </c>
      <c r="AV163" s="13" t="s">
        <v>83</v>
      </c>
      <c r="AW163" s="13" t="s">
        <v>6</v>
      </c>
      <c r="AX163" s="13" t="s">
        <v>79</v>
      </c>
      <c r="AY163" s="241" t="s">
        <v>183</v>
      </c>
    </row>
    <row r="164" spans="2:65" s="1" customFormat="1" ht="31.5" customHeight="1">
      <c r="B164" s="42"/>
      <c r="C164" s="205" t="s">
        <v>279</v>
      </c>
      <c r="D164" s="205" t="s">
        <v>185</v>
      </c>
      <c r="E164" s="206" t="s">
        <v>252</v>
      </c>
      <c r="F164" s="207" t="s">
        <v>253</v>
      </c>
      <c r="G164" s="208" t="s">
        <v>199</v>
      </c>
      <c r="H164" s="209">
        <v>334.577</v>
      </c>
      <c r="I164" s="210"/>
      <c r="J164" s="211">
        <f>ROUND(I164*H164,2)</f>
        <v>0</v>
      </c>
      <c r="K164" s="207" t="s">
        <v>200</v>
      </c>
      <c r="L164" s="62"/>
      <c r="M164" s="212" t="s">
        <v>21</v>
      </c>
      <c r="N164" s="213" t="s">
        <v>46</v>
      </c>
      <c r="O164" s="43"/>
      <c r="P164" s="214">
        <f>O164*H164</f>
        <v>0</v>
      </c>
      <c r="Q164" s="214">
        <v>8.5000000000000006E-3</v>
      </c>
      <c r="R164" s="214">
        <f>Q164*H164</f>
        <v>2.8439045000000003</v>
      </c>
      <c r="S164" s="214">
        <v>0</v>
      </c>
      <c r="T164" s="215">
        <f>S164*H164</f>
        <v>0</v>
      </c>
      <c r="AR164" s="25" t="s">
        <v>189</v>
      </c>
      <c r="AT164" s="25" t="s">
        <v>185</v>
      </c>
      <c r="AU164" s="25" t="s">
        <v>83</v>
      </c>
      <c r="AY164" s="25" t="s">
        <v>183</v>
      </c>
      <c r="BE164" s="216">
        <f>IF(N164="základní",J164,0)</f>
        <v>0</v>
      </c>
      <c r="BF164" s="216">
        <f>IF(N164="snížená",J164,0)</f>
        <v>0</v>
      </c>
      <c r="BG164" s="216">
        <f>IF(N164="zákl. přenesená",J164,0)</f>
        <v>0</v>
      </c>
      <c r="BH164" s="216">
        <f>IF(N164="sníž. přenesená",J164,0)</f>
        <v>0</v>
      </c>
      <c r="BI164" s="216">
        <f>IF(N164="nulová",J164,0)</f>
        <v>0</v>
      </c>
      <c r="BJ164" s="25" t="s">
        <v>79</v>
      </c>
      <c r="BK164" s="216">
        <f>ROUND(I164*H164,2)</f>
        <v>0</v>
      </c>
      <c r="BL164" s="25" t="s">
        <v>189</v>
      </c>
      <c r="BM164" s="25" t="s">
        <v>2456</v>
      </c>
    </row>
    <row r="165" spans="2:65" s="1" customFormat="1" ht="162">
      <c r="B165" s="42"/>
      <c r="C165" s="64"/>
      <c r="D165" s="217" t="s">
        <v>191</v>
      </c>
      <c r="E165" s="64"/>
      <c r="F165" s="218" t="s">
        <v>221</v>
      </c>
      <c r="G165" s="64"/>
      <c r="H165" s="64"/>
      <c r="I165" s="173"/>
      <c r="J165" s="64"/>
      <c r="K165" s="64"/>
      <c r="L165" s="62"/>
      <c r="M165" s="219"/>
      <c r="N165" s="43"/>
      <c r="O165" s="43"/>
      <c r="P165" s="43"/>
      <c r="Q165" s="43"/>
      <c r="R165" s="43"/>
      <c r="S165" s="43"/>
      <c r="T165" s="79"/>
      <c r="AT165" s="25" t="s">
        <v>191</v>
      </c>
      <c r="AU165" s="25" t="s">
        <v>83</v>
      </c>
    </row>
    <row r="166" spans="2:65" s="12" customFormat="1" ht="13.5">
      <c r="B166" s="220"/>
      <c r="C166" s="221"/>
      <c r="D166" s="217" t="s">
        <v>193</v>
      </c>
      <c r="E166" s="222" t="s">
        <v>21</v>
      </c>
      <c r="F166" s="223" t="s">
        <v>1132</v>
      </c>
      <c r="G166" s="221"/>
      <c r="H166" s="224" t="s">
        <v>21</v>
      </c>
      <c r="I166" s="225"/>
      <c r="J166" s="221"/>
      <c r="K166" s="221"/>
      <c r="L166" s="226"/>
      <c r="M166" s="227"/>
      <c r="N166" s="228"/>
      <c r="O166" s="228"/>
      <c r="P166" s="228"/>
      <c r="Q166" s="228"/>
      <c r="R166" s="228"/>
      <c r="S166" s="228"/>
      <c r="T166" s="229"/>
      <c r="AT166" s="230" t="s">
        <v>193</v>
      </c>
      <c r="AU166" s="230" t="s">
        <v>83</v>
      </c>
      <c r="AV166" s="12" t="s">
        <v>79</v>
      </c>
      <c r="AW166" s="12" t="s">
        <v>39</v>
      </c>
      <c r="AX166" s="12" t="s">
        <v>75</v>
      </c>
      <c r="AY166" s="230" t="s">
        <v>183</v>
      </c>
    </row>
    <row r="167" spans="2:65" s="13" customFormat="1" ht="13.5">
      <c r="B167" s="231"/>
      <c r="C167" s="232"/>
      <c r="D167" s="217" t="s">
        <v>193</v>
      </c>
      <c r="E167" s="233" t="s">
        <v>21</v>
      </c>
      <c r="F167" s="234" t="s">
        <v>2457</v>
      </c>
      <c r="G167" s="232"/>
      <c r="H167" s="235">
        <v>206.72800000000001</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3" customFormat="1" ht="13.5">
      <c r="B168" s="231"/>
      <c r="C168" s="232"/>
      <c r="D168" s="217" t="s">
        <v>193</v>
      </c>
      <c r="E168" s="233" t="s">
        <v>21</v>
      </c>
      <c r="F168" s="234" t="s">
        <v>2458</v>
      </c>
      <c r="G168" s="232"/>
      <c r="H168" s="235">
        <v>6.7190000000000003</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3" customFormat="1" ht="13.5">
      <c r="B169" s="231"/>
      <c r="C169" s="232"/>
      <c r="D169" s="217" t="s">
        <v>193</v>
      </c>
      <c r="E169" s="233" t="s">
        <v>21</v>
      </c>
      <c r="F169" s="234" t="s">
        <v>2459</v>
      </c>
      <c r="G169" s="232"/>
      <c r="H169" s="235">
        <v>4.1970000000000001</v>
      </c>
      <c r="I169" s="236"/>
      <c r="J169" s="232"/>
      <c r="K169" s="232"/>
      <c r="L169" s="237"/>
      <c r="M169" s="238"/>
      <c r="N169" s="239"/>
      <c r="O169" s="239"/>
      <c r="P169" s="239"/>
      <c r="Q169" s="239"/>
      <c r="R169" s="239"/>
      <c r="S169" s="239"/>
      <c r="T169" s="240"/>
      <c r="AT169" s="241" t="s">
        <v>193</v>
      </c>
      <c r="AU169" s="241" t="s">
        <v>83</v>
      </c>
      <c r="AV169" s="13" t="s">
        <v>83</v>
      </c>
      <c r="AW169" s="13" t="s">
        <v>39</v>
      </c>
      <c r="AX169" s="13" t="s">
        <v>75</v>
      </c>
      <c r="AY169" s="241" t="s">
        <v>183</v>
      </c>
    </row>
    <row r="170" spans="2:65" s="13" customFormat="1" ht="13.5">
      <c r="B170" s="231"/>
      <c r="C170" s="232"/>
      <c r="D170" s="217" t="s">
        <v>193</v>
      </c>
      <c r="E170" s="233" t="s">
        <v>21</v>
      </c>
      <c r="F170" s="234" t="s">
        <v>2460</v>
      </c>
      <c r="G170" s="232"/>
      <c r="H170" s="235">
        <v>-30.24</v>
      </c>
      <c r="I170" s="236"/>
      <c r="J170" s="232"/>
      <c r="K170" s="232"/>
      <c r="L170" s="237"/>
      <c r="M170" s="238"/>
      <c r="N170" s="239"/>
      <c r="O170" s="239"/>
      <c r="P170" s="239"/>
      <c r="Q170" s="239"/>
      <c r="R170" s="239"/>
      <c r="S170" s="239"/>
      <c r="T170" s="240"/>
      <c r="AT170" s="241" t="s">
        <v>193</v>
      </c>
      <c r="AU170" s="241" t="s">
        <v>83</v>
      </c>
      <c r="AV170" s="13" t="s">
        <v>83</v>
      </c>
      <c r="AW170" s="13" t="s">
        <v>39</v>
      </c>
      <c r="AX170" s="13" t="s">
        <v>75</v>
      </c>
      <c r="AY170" s="241" t="s">
        <v>183</v>
      </c>
    </row>
    <row r="171" spans="2:65" s="13" customFormat="1" ht="13.5">
      <c r="B171" s="231"/>
      <c r="C171" s="232"/>
      <c r="D171" s="217" t="s">
        <v>193</v>
      </c>
      <c r="E171" s="233" t="s">
        <v>21</v>
      </c>
      <c r="F171" s="234" t="s">
        <v>2461</v>
      </c>
      <c r="G171" s="232"/>
      <c r="H171" s="235">
        <v>-3.36</v>
      </c>
      <c r="I171" s="236"/>
      <c r="J171" s="232"/>
      <c r="K171" s="232"/>
      <c r="L171" s="237"/>
      <c r="M171" s="238"/>
      <c r="N171" s="239"/>
      <c r="O171" s="239"/>
      <c r="P171" s="239"/>
      <c r="Q171" s="239"/>
      <c r="R171" s="239"/>
      <c r="S171" s="239"/>
      <c r="T171" s="240"/>
      <c r="AT171" s="241" t="s">
        <v>193</v>
      </c>
      <c r="AU171" s="241" t="s">
        <v>83</v>
      </c>
      <c r="AV171" s="13" t="s">
        <v>83</v>
      </c>
      <c r="AW171" s="13" t="s">
        <v>39</v>
      </c>
      <c r="AX171" s="13" t="s">
        <v>75</v>
      </c>
      <c r="AY171" s="241" t="s">
        <v>183</v>
      </c>
    </row>
    <row r="172" spans="2:65" s="13" customFormat="1" ht="13.5">
      <c r="B172" s="231"/>
      <c r="C172" s="232"/>
      <c r="D172" s="217" t="s">
        <v>193</v>
      </c>
      <c r="E172" s="233" t="s">
        <v>21</v>
      </c>
      <c r="F172" s="234" t="s">
        <v>2462</v>
      </c>
      <c r="G172" s="232"/>
      <c r="H172" s="235">
        <v>-6.3</v>
      </c>
      <c r="I172" s="236"/>
      <c r="J172" s="232"/>
      <c r="K172" s="232"/>
      <c r="L172" s="237"/>
      <c r="M172" s="238"/>
      <c r="N172" s="239"/>
      <c r="O172" s="239"/>
      <c r="P172" s="239"/>
      <c r="Q172" s="239"/>
      <c r="R172" s="239"/>
      <c r="S172" s="239"/>
      <c r="T172" s="240"/>
      <c r="AT172" s="241" t="s">
        <v>193</v>
      </c>
      <c r="AU172" s="241" t="s">
        <v>83</v>
      </c>
      <c r="AV172" s="13" t="s">
        <v>83</v>
      </c>
      <c r="AW172" s="13" t="s">
        <v>39</v>
      </c>
      <c r="AX172" s="13" t="s">
        <v>75</v>
      </c>
      <c r="AY172" s="241" t="s">
        <v>183</v>
      </c>
    </row>
    <row r="173" spans="2:65" s="13" customFormat="1" ht="13.5">
      <c r="B173" s="231"/>
      <c r="C173" s="232"/>
      <c r="D173" s="217" t="s">
        <v>193</v>
      </c>
      <c r="E173" s="233" t="s">
        <v>21</v>
      </c>
      <c r="F173" s="234" t="s">
        <v>21</v>
      </c>
      <c r="G173" s="232"/>
      <c r="H173" s="235">
        <v>0</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3" customFormat="1" ht="13.5">
      <c r="B174" s="231"/>
      <c r="C174" s="232"/>
      <c r="D174" s="217" t="s">
        <v>193</v>
      </c>
      <c r="E174" s="233" t="s">
        <v>21</v>
      </c>
      <c r="F174" s="234" t="s">
        <v>2463</v>
      </c>
      <c r="G174" s="232"/>
      <c r="H174" s="235">
        <v>102.214</v>
      </c>
      <c r="I174" s="236"/>
      <c r="J174" s="232"/>
      <c r="K174" s="232"/>
      <c r="L174" s="237"/>
      <c r="M174" s="238"/>
      <c r="N174" s="239"/>
      <c r="O174" s="239"/>
      <c r="P174" s="239"/>
      <c r="Q174" s="239"/>
      <c r="R174" s="239"/>
      <c r="S174" s="239"/>
      <c r="T174" s="240"/>
      <c r="AT174" s="241" t="s">
        <v>193</v>
      </c>
      <c r="AU174" s="241" t="s">
        <v>83</v>
      </c>
      <c r="AV174" s="13" t="s">
        <v>83</v>
      </c>
      <c r="AW174" s="13" t="s">
        <v>39</v>
      </c>
      <c r="AX174" s="13" t="s">
        <v>75</v>
      </c>
      <c r="AY174" s="241" t="s">
        <v>183</v>
      </c>
    </row>
    <row r="175" spans="2:65" s="13" customFormat="1" ht="13.5">
      <c r="B175" s="231"/>
      <c r="C175" s="232"/>
      <c r="D175" s="217" t="s">
        <v>193</v>
      </c>
      <c r="E175" s="233" t="s">
        <v>21</v>
      </c>
      <c r="F175" s="234" t="s">
        <v>2464</v>
      </c>
      <c r="G175" s="232"/>
      <c r="H175" s="235">
        <v>4.1159999999999997</v>
      </c>
      <c r="I175" s="236"/>
      <c r="J175" s="232"/>
      <c r="K175" s="232"/>
      <c r="L175" s="237"/>
      <c r="M175" s="238"/>
      <c r="N175" s="239"/>
      <c r="O175" s="239"/>
      <c r="P175" s="239"/>
      <c r="Q175" s="239"/>
      <c r="R175" s="239"/>
      <c r="S175" s="239"/>
      <c r="T175" s="240"/>
      <c r="AT175" s="241" t="s">
        <v>193</v>
      </c>
      <c r="AU175" s="241" t="s">
        <v>83</v>
      </c>
      <c r="AV175" s="13" t="s">
        <v>83</v>
      </c>
      <c r="AW175" s="13" t="s">
        <v>39</v>
      </c>
      <c r="AX175" s="13" t="s">
        <v>75</v>
      </c>
      <c r="AY175" s="241" t="s">
        <v>183</v>
      </c>
    </row>
    <row r="176" spans="2:65" s="13" customFormat="1" ht="13.5">
      <c r="B176" s="231"/>
      <c r="C176" s="232"/>
      <c r="D176" s="217" t="s">
        <v>193</v>
      </c>
      <c r="E176" s="233" t="s">
        <v>21</v>
      </c>
      <c r="F176" s="234" t="s">
        <v>2465</v>
      </c>
      <c r="G176" s="232"/>
      <c r="H176" s="235">
        <v>-38.4</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65" s="13" customFormat="1" ht="13.5">
      <c r="B177" s="231"/>
      <c r="C177" s="232"/>
      <c r="D177" s="217" t="s">
        <v>193</v>
      </c>
      <c r="E177" s="233" t="s">
        <v>21</v>
      </c>
      <c r="F177" s="234" t="s">
        <v>21</v>
      </c>
      <c r="G177" s="232"/>
      <c r="H177" s="235">
        <v>0</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65" s="13" customFormat="1" ht="13.5">
      <c r="B178" s="231"/>
      <c r="C178" s="232"/>
      <c r="D178" s="217" t="s">
        <v>193</v>
      </c>
      <c r="E178" s="233" t="s">
        <v>21</v>
      </c>
      <c r="F178" s="234" t="s">
        <v>2466</v>
      </c>
      <c r="G178" s="232"/>
      <c r="H178" s="235">
        <v>43.451999999999998</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65" s="12" customFormat="1" ht="13.5">
      <c r="B179" s="220"/>
      <c r="C179" s="221"/>
      <c r="D179" s="217" t="s">
        <v>193</v>
      </c>
      <c r="E179" s="222" t="s">
        <v>21</v>
      </c>
      <c r="F179" s="223" t="s">
        <v>2467</v>
      </c>
      <c r="G179" s="221"/>
      <c r="H179" s="224" t="s">
        <v>21</v>
      </c>
      <c r="I179" s="225"/>
      <c r="J179" s="221"/>
      <c r="K179" s="221"/>
      <c r="L179" s="226"/>
      <c r="M179" s="227"/>
      <c r="N179" s="228"/>
      <c r="O179" s="228"/>
      <c r="P179" s="228"/>
      <c r="Q179" s="228"/>
      <c r="R179" s="228"/>
      <c r="S179" s="228"/>
      <c r="T179" s="229"/>
      <c r="AT179" s="230" t="s">
        <v>193</v>
      </c>
      <c r="AU179" s="230" t="s">
        <v>83</v>
      </c>
      <c r="AV179" s="12" t="s">
        <v>79</v>
      </c>
      <c r="AW179" s="12" t="s">
        <v>39</v>
      </c>
      <c r="AX179" s="12" t="s">
        <v>75</v>
      </c>
      <c r="AY179" s="230" t="s">
        <v>183</v>
      </c>
    </row>
    <row r="180" spans="2:65" s="13" customFormat="1" ht="13.5">
      <c r="B180" s="231"/>
      <c r="C180" s="232"/>
      <c r="D180" s="217" t="s">
        <v>193</v>
      </c>
      <c r="E180" s="233" t="s">
        <v>21</v>
      </c>
      <c r="F180" s="234" t="s">
        <v>2468</v>
      </c>
      <c r="G180" s="232"/>
      <c r="H180" s="235">
        <v>14.47</v>
      </c>
      <c r="I180" s="236"/>
      <c r="J180" s="232"/>
      <c r="K180" s="232"/>
      <c r="L180" s="237"/>
      <c r="M180" s="238"/>
      <c r="N180" s="239"/>
      <c r="O180" s="239"/>
      <c r="P180" s="239"/>
      <c r="Q180" s="239"/>
      <c r="R180" s="239"/>
      <c r="S180" s="239"/>
      <c r="T180" s="240"/>
      <c r="AT180" s="241" t="s">
        <v>193</v>
      </c>
      <c r="AU180" s="241" t="s">
        <v>83</v>
      </c>
      <c r="AV180" s="13" t="s">
        <v>83</v>
      </c>
      <c r="AW180" s="13" t="s">
        <v>39</v>
      </c>
      <c r="AX180" s="13" t="s">
        <v>75</v>
      </c>
      <c r="AY180" s="241" t="s">
        <v>183</v>
      </c>
    </row>
    <row r="181" spans="2:65" s="15" customFormat="1" ht="13.5">
      <c r="B181" s="268"/>
      <c r="C181" s="269"/>
      <c r="D181" s="217" t="s">
        <v>193</v>
      </c>
      <c r="E181" s="270" t="s">
        <v>21</v>
      </c>
      <c r="F181" s="271" t="s">
        <v>265</v>
      </c>
      <c r="G181" s="269"/>
      <c r="H181" s="272">
        <v>303.596</v>
      </c>
      <c r="I181" s="273"/>
      <c r="J181" s="269"/>
      <c r="K181" s="269"/>
      <c r="L181" s="274"/>
      <c r="M181" s="275"/>
      <c r="N181" s="276"/>
      <c r="O181" s="276"/>
      <c r="P181" s="276"/>
      <c r="Q181" s="276"/>
      <c r="R181" s="276"/>
      <c r="S181" s="276"/>
      <c r="T181" s="277"/>
      <c r="AT181" s="278" t="s">
        <v>193</v>
      </c>
      <c r="AU181" s="278" t="s">
        <v>83</v>
      </c>
      <c r="AV181" s="15" t="s">
        <v>91</v>
      </c>
      <c r="AW181" s="15" t="s">
        <v>39</v>
      </c>
      <c r="AX181" s="15" t="s">
        <v>75</v>
      </c>
      <c r="AY181" s="278" t="s">
        <v>183</v>
      </c>
    </row>
    <row r="182" spans="2:65" s="12" customFormat="1" ht="13.5">
      <c r="B182" s="220"/>
      <c r="C182" s="221"/>
      <c r="D182" s="217" t="s">
        <v>193</v>
      </c>
      <c r="E182" s="222" t="s">
        <v>21</v>
      </c>
      <c r="F182" s="223" t="s">
        <v>266</v>
      </c>
      <c r="G182" s="221"/>
      <c r="H182" s="224" t="s">
        <v>21</v>
      </c>
      <c r="I182" s="225"/>
      <c r="J182" s="221"/>
      <c r="K182" s="221"/>
      <c r="L182" s="226"/>
      <c r="M182" s="227"/>
      <c r="N182" s="228"/>
      <c r="O182" s="228"/>
      <c r="P182" s="228"/>
      <c r="Q182" s="228"/>
      <c r="R182" s="228"/>
      <c r="S182" s="228"/>
      <c r="T182" s="229"/>
      <c r="AT182" s="230" t="s">
        <v>193</v>
      </c>
      <c r="AU182" s="230" t="s">
        <v>83</v>
      </c>
      <c r="AV182" s="12" t="s">
        <v>79</v>
      </c>
      <c r="AW182" s="12" t="s">
        <v>39</v>
      </c>
      <c r="AX182" s="12" t="s">
        <v>75</v>
      </c>
      <c r="AY182" s="230" t="s">
        <v>183</v>
      </c>
    </row>
    <row r="183" spans="2:65" s="13" customFormat="1" ht="13.5">
      <c r="B183" s="231"/>
      <c r="C183" s="232"/>
      <c r="D183" s="217" t="s">
        <v>193</v>
      </c>
      <c r="E183" s="233" t="s">
        <v>21</v>
      </c>
      <c r="F183" s="234" t="s">
        <v>2469</v>
      </c>
      <c r="G183" s="232"/>
      <c r="H183" s="235">
        <v>16.559999999999999</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65" s="13" customFormat="1" ht="13.5">
      <c r="B184" s="231"/>
      <c r="C184" s="232"/>
      <c r="D184" s="217" t="s">
        <v>193</v>
      </c>
      <c r="E184" s="233" t="s">
        <v>21</v>
      </c>
      <c r="F184" s="234" t="s">
        <v>2470</v>
      </c>
      <c r="G184" s="232"/>
      <c r="H184" s="235">
        <v>8.2889999999999997</v>
      </c>
      <c r="I184" s="236"/>
      <c r="J184" s="232"/>
      <c r="K184" s="232"/>
      <c r="L184" s="237"/>
      <c r="M184" s="238"/>
      <c r="N184" s="239"/>
      <c r="O184" s="239"/>
      <c r="P184" s="239"/>
      <c r="Q184" s="239"/>
      <c r="R184" s="239"/>
      <c r="S184" s="239"/>
      <c r="T184" s="240"/>
      <c r="AT184" s="241" t="s">
        <v>193</v>
      </c>
      <c r="AU184" s="241" t="s">
        <v>83</v>
      </c>
      <c r="AV184" s="13" t="s">
        <v>83</v>
      </c>
      <c r="AW184" s="13" t="s">
        <v>39</v>
      </c>
      <c r="AX184" s="13" t="s">
        <v>75</v>
      </c>
      <c r="AY184" s="241" t="s">
        <v>183</v>
      </c>
    </row>
    <row r="185" spans="2:65" s="13" customFormat="1" ht="13.5">
      <c r="B185" s="231"/>
      <c r="C185" s="232"/>
      <c r="D185" s="217" t="s">
        <v>193</v>
      </c>
      <c r="E185" s="233" t="s">
        <v>21</v>
      </c>
      <c r="F185" s="234" t="s">
        <v>2471</v>
      </c>
      <c r="G185" s="232"/>
      <c r="H185" s="235">
        <v>0.18</v>
      </c>
      <c r="I185" s="236"/>
      <c r="J185" s="232"/>
      <c r="K185" s="232"/>
      <c r="L185" s="237"/>
      <c r="M185" s="238"/>
      <c r="N185" s="239"/>
      <c r="O185" s="239"/>
      <c r="P185" s="239"/>
      <c r="Q185" s="239"/>
      <c r="R185" s="239"/>
      <c r="S185" s="239"/>
      <c r="T185" s="240"/>
      <c r="AT185" s="241" t="s">
        <v>193</v>
      </c>
      <c r="AU185" s="241" t="s">
        <v>83</v>
      </c>
      <c r="AV185" s="13" t="s">
        <v>83</v>
      </c>
      <c r="AW185" s="13" t="s">
        <v>39</v>
      </c>
      <c r="AX185" s="13" t="s">
        <v>75</v>
      </c>
      <c r="AY185" s="241" t="s">
        <v>183</v>
      </c>
    </row>
    <row r="186" spans="2:65" s="13" customFormat="1" ht="13.5">
      <c r="B186" s="231"/>
      <c r="C186" s="232"/>
      <c r="D186" s="217" t="s">
        <v>193</v>
      </c>
      <c r="E186" s="233" t="s">
        <v>21</v>
      </c>
      <c r="F186" s="234" t="s">
        <v>2472</v>
      </c>
      <c r="G186" s="232"/>
      <c r="H186" s="235">
        <v>4.1159999999999997</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65" s="13" customFormat="1" ht="13.5">
      <c r="B187" s="231"/>
      <c r="C187" s="232"/>
      <c r="D187" s="217" t="s">
        <v>193</v>
      </c>
      <c r="E187" s="233" t="s">
        <v>21</v>
      </c>
      <c r="F187" s="234" t="s">
        <v>2473</v>
      </c>
      <c r="G187" s="232"/>
      <c r="H187" s="235">
        <v>1.8360000000000001</v>
      </c>
      <c r="I187" s="236"/>
      <c r="J187" s="232"/>
      <c r="K187" s="232"/>
      <c r="L187" s="237"/>
      <c r="M187" s="238"/>
      <c r="N187" s="239"/>
      <c r="O187" s="239"/>
      <c r="P187" s="239"/>
      <c r="Q187" s="239"/>
      <c r="R187" s="239"/>
      <c r="S187" s="239"/>
      <c r="T187" s="240"/>
      <c r="AT187" s="241" t="s">
        <v>193</v>
      </c>
      <c r="AU187" s="241" t="s">
        <v>83</v>
      </c>
      <c r="AV187" s="13" t="s">
        <v>83</v>
      </c>
      <c r="AW187" s="13" t="s">
        <v>39</v>
      </c>
      <c r="AX187" s="13" t="s">
        <v>75</v>
      </c>
      <c r="AY187" s="241" t="s">
        <v>183</v>
      </c>
    </row>
    <row r="188" spans="2:65" s="15" customFormat="1" ht="13.5">
      <c r="B188" s="268"/>
      <c r="C188" s="269"/>
      <c r="D188" s="217" t="s">
        <v>193</v>
      </c>
      <c r="E188" s="270" t="s">
        <v>21</v>
      </c>
      <c r="F188" s="271" t="s">
        <v>265</v>
      </c>
      <c r="G188" s="269"/>
      <c r="H188" s="272">
        <v>30.981000000000002</v>
      </c>
      <c r="I188" s="273"/>
      <c r="J188" s="269"/>
      <c r="K188" s="269"/>
      <c r="L188" s="274"/>
      <c r="M188" s="275"/>
      <c r="N188" s="276"/>
      <c r="O188" s="276"/>
      <c r="P188" s="276"/>
      <c r="Q188" s="276"/>
      <c r="R188" s="276"/>
      <c r="S188" s="276"/>
      <c r="T188" s="277"/>
      <c r="AT188" s="278" t="s">
        <v>193</v>
      </c>
      <c r="AU188" s="278" t="s">
        <v>83</v>
      </c>
      <c r="AV188" s="15" t="s">
        <v>91</v>
      </c>
      <c r="AW188" s="15" t="s">
        <v>39</v>
      </c>
      <c r="AX188" s="15" t="s">
        <v>75</v>
      </c>
      <c r="AY188" s="278" t="s">
        <v>183</v>
      </c>
    </row>
    <row r="189" spans="2:65" s="14" customFormat="1" ht="13.5">
      <c r="B189" s="242"/>
      <c r="C189" s="243"/>
      <c r="D189" s="244" t="s">
        <v>193</v>
      </c>
      <c r="E189" s="245" t="s">
        <v>21</v>
      </c>
      <c r="F189" s="246" t="s">
        <v>212</v>
      </c>
      <c r="G189" s="243"/>
      <c r="H189" s="247">
        <v>334.577</v>
      </c>
      <c r="I189" s="248"/>
      <c r="J189" s="243"/>
      <c r="K189" s="243"/>
      <c r="L189" s="249"/>
      <c r="M189" s="250"/>
      <c r="N189" s="251"/>
      <c r="O189" s="251"/>
      <c r="P189" s="251"/>
      <c r="Q189" s="251"/>
      <c r="R189" s="251"/>
      <c r="S189" s="251"/>
      <c r="T189" s="252"/>
      <c r="AT189" s="253" t="s">
        <v>193</v>
      </c>
      <c r="AU189" s="253" t="s">
        <v>83</v>
      </c>
      <c r="AV189" s="14" t="s">
        <v>189</v>
      </c>
      <c r="AW189" s="14" t="s">
        <v>39</v>
      </c>
      <c r="AX189" s="14" t="s">
        <v>79</v>
      </c>
      <c r="AY189" s="253" t="s">
        <v>183</v>
      </c>
    </row>
    <row r="190" spans="2:65" s="1" customFormat="1" ht="22.5" customHeight="1">
      <c r="B190" s="42"/>
      <c r="C190" s="257" t="s">
        <v>10</v>
      </c>
      <c r="D190" s="257" t="s">
        <v>223</v>
      </c>
      <c r="E190" s="258" t="s">
        <v>224</v>
      </c>
      <c r="F190" s="259" t="s">
        <v>225</v>
      </c>
      <c r="G190" s="260" t="s">
        <v>199</v>
      </c>
      <c r="H190" s="261">
        <v>309.66800000000001</v>
      </c>
      <c r="I190" s="262"/>
      <c r="J190" s="263">
        <f>ROUND(I190*H190,2)</f>
        <v>0</v>
      </c>
      <c r="K190" s="259" t="s">
        <v>200</v>
      </c>
      <c r="L190" s="264"/>
      <c r="M190" s="265" t="s">
        <v>21</v>
      </c>
      <c r="N190" s="266" t="s">
        <v>46</v>
      </c>
      <c r="O190" s="43"/>
      <c r="P190" s="214">
        <f>O190*H190</f>
        <v>0</v>
      </c>
      <c r="Q190" s="214">
        <v>2.7200000000000002E-3</v>
      </c>
      <c r="R190" s="214">
        <f>Q190*H190</f>
        <v>0.84229696000000009</v>
      </c>
      <c r="S190" s="214">
        <v>0</v>
      </c>
      <c r="T190" s="215">
        <f>S190*H190</f>
        <v>0</v>
      </c>
      <c r="AR190" s="25" t="s">
        <v>226</v>
      </c>
      <c r="AT190" s="25" t="s">
        <v>223</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189</v>
      </c>
      <c r="BM190" s="25" t="s">
        <v>2474</v>
      </c>
    </row>
    <row r="191" spans="2:65" s="13" customFormat="1" ht="13.5">
      <c r="B191" s="231"/>
      <c r="C191" s="232"/>
      <c r="D191" s="244" t="s">
        <v>193</v>
      </c>
      <c r="E191" s="232"/>
      <c r="F191" s="255" t="s">
        <v>2475</v>
      </c>
      <c r="G191" s="232"/>
      <c r="H191" s="256">
        <v>309.66800000000001</v>
      </c>
      <c r="I191" s="236"/>
      <c r="J191" s="232"/>
      <c r="K191" s="232"/>
      <c r="L191" s="237"/>
      <c r="M191" s="238"/>
      <c r="N191" s="239"/>
      <c r="O191" s="239"/>
      <c r="P191" s="239"/>
      <c r="Q191" s="239"/>
      <c r="R191" s="239"/>
      <c r="S191" s="239"/>
      <c r="T191" s="240"/>
      <c r="AT191" s="241" t="s">
        <v>193</v>
      </c>
      <c r="AU191" s="241" t="s">
        <v>83</v>
      </c>
      <c r="AV191" s="13" t="s">
        <v>83</v>
      </c>
      <c r="AW191" s="13" t="s">
        <v>6</v>
      </c>
      <c r="AX191" s="13" t="s">
        <v>79</v>
      </c>
      <c r="AY191" s="241" t="s">
        <v>183</v>
      </c>
    </row>
    <row r="192" spans="2:65" s="1" customFormat="1" ht="22.5" customHeight="1">
      <c r="B192" s="42"/>
      <c r="C192" s="257" t="s">
        <v>292</v>
      </c>
      <c r="D192" s="257" t="s">
        <v>223</v>
      </c>
      <c r="E192" s="258" t="s">
        <v>275</v>
      </c>
      <c r="F192" s="259" t="s">
        <v>276</v>
      </c>
      <c r="G192" s="260" t="s">
        <v>199</v>
      </c>
      <c r="H192" s="261">
        <v>31.600999999999999</v>
      </c>
      <c r="I192" s="262"/>
      <c r="J192" s="263">
        <f>ROUND(I192*H192,2)</f>
        <v>0</v>
      </c>
      <c r="K192" s="259" t="s">
        <v>200</v>
      </c>
      <c r="L192" s="264"/>
      <c r="M192" s="265" t="s">
        <v>21</v>
      </c>
      <c r="N192" s="266" t="s">
        <v>46</v>
      </c>
      <c r="O192" s="43"/>
      <c r="P192" s="214">
        <f>O192*H192</f>
        <v>0</v>
      </c>
      <c r="Q192" s="214">
        <v>4.7999999999999996E-3</v>
      </c>
      <c r="R192" s="214">
        <f>Q192*H192</f>
        <v>0.15168479999999998</v>
      </c>
      <c r="S192" s="214">
        <v>0</v>
      </c>
      <c r="T192" s="215">
        <f>S192*H192</f>
        <v>0</v>
      </c>
      <c r="AR192" s="25" t="s">
        <v>226</v>
      </c>
      <c r="AT192" s="25" t="s">
        <v>223</v>
      </c>
      <c r="AU192" s="25" t="s">
        <v>83</v>
      </c>
      <c r="AY192" s="25" t="s">
        <v>183</v>
      </c>
      <c r="BE192" s="216">
        <f>IF(N192="základní",J192,0)</f>
        <v>0</v>
      </c>
      <c r="BF192" s="216">
        <f>IF(N192="snížená",J192,0)</f>
        <v>0</v>
      </c>
      <c r="BG192" s="216">
        <f>IF(N192="zákl. přenesená",J192,0)</f>
        <v>0</v>
      </c>
      <c r="BH192" s="216">
        <f>IF(N192="sníž. přenesená",J192,0)</f>
        <v>0</v>
      </c>
      <c r="BI192" s="216">
        <f>IF(N192="nulová",J192,0)</f>
        <v>0</v>
      </c>
      <c r="BJ192" s="25" t="s">
        <v>79</v>
      </c>
      <c r="BK192" s="216">
        <f>ROUND(I192*H192,2)</f>
        <v>0</v>
      </c>
      <c r="BL192" s="25" t="s">
        <v>189</v>
      </c>
      <c r="BM192" s="25" t="s">
        <v>2476</v>
      </c>
    </row>
    <row r="193" spans="2:65" s="13" customFormat="1" ht="13.5">
      <c r="B193" s="231"/>
      <c r="C193" s="232"/>
      <c r="D193" s="244" t="s">
        <v>193</v>
      </c>
      <c r="E193" s="232"/>
      <c r="F193" s="255" t="s">
        <v>2477</v>
      </c>
      <c r="G193" s="232"/>
      <c r="H193" s="256">
        <v>31.600999999999999</v>
      </c>
      <c r="I193" s="236"/>
      <c r="J193" s="232"/>
      <c r="K193" s="232"/>
      <c r="L193" s="237"/>
      <c r="M193" s="238"/>
      <c r="N193" s="239"/>
      <c r="O193" s="239"/>
      <c r="P193" s="239"/>
      <c r="Q193" s="239"/>
      <c r="R193" s="239"/>
      <c r="S193" s="239"/>
      <c r="T193" s="240"/>
      <c r="AT193" s="241" t="s">
        <v>193</v>
      </c>
      <c r="AU193" s="241" t="s">
        <v>83</v>
      </c>
      <c r="AV193" s="13" t="s">
        <v>83</v>
      </c>
      <c r="AW193" s="13" t="s">
        <v>6</v>
      </c>
      <c r="AX193" s="13" t="s">
        <v>79</v>
      </c>
      <c r="AY193" s="241" t="s">
        <v>183</v>
      </c>
    </row>
    <row r="194" spans="2:65" s="1" customFormat="1" ht="31.5" customHeight="1">
      <c r="B194" s="42"/>
      <c r="C194" s="205" t="s">
        <v>299</v>
      </c>
      <c r="D194" s="205" t="s">
        <v>185</v>
      </c>
      <c r="E194" s="206" t="s">
        <v>293</v>
      </c>
      <c r="F194" s="207" t="s">
        <v>294</v>
      </c>
      <c r="G194" s="208" t="s">
        <v>188</v>
      </c>
      <c r="H194" s="209">
        <v>11.88</v>
      </c>
      <c r="I194" s="210"/>
      <c r="J194" s="211">
        <f>ROUND(I194*H194,2)</f>
        <v>0</v>
      </c>
      <c r="K194" s="207" t="s">
        <v>200</v>
      </c>
      <c r="L194" s="62"/>
      <c r="M194" s="212" t="s">
        <v>21</v>
      </c>
      <c r="N194" s="213" t="s">
        <v>46</v>
      </c>
      <c r="O194" s="43"/>
      <c r="P194" s="214">
        <f>O194*H194</f>
        <v>0</v>
      </c>
      <c r="Q194" s="214">
        <v>1.6800000000000001E-3</v>
      </c>
      <c r="R194" s="214">
        <f>Q194*H194</f>
        <v>1.9958400000000001E-2</v>
      </c>
      <c r="S194" s="214">
        <v>0</v>
      </c>
      <c r="T194" s="215">
        <f>S194*H194</f>
        <v>0</v>
      </c>
      <c r="AR194" s="25" t="s">
        <v>189</v>
      </c>
      <c r="AT194" s="25" t="s">
        <v>185</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189</v>
      </c>
      <c r="BM194" s="25" t="s">
        <v>2478</v>
      </c>
    </row>
    <row r="195" spans="2:65" s="1" customFormat="1" ht="121.5">
      <c r="B195" s="42"/>
      <c r="C195" s="64"/>
      <c r="D195" s="217" t="s">
        <v>191</v>
      </c>
      <c r="E195" s="64"/>
      <c r="F195" s="218" t="s">
        <v>283</v>
      </c>
      <c r="G195" s="64"/>
      <c r="H195" s="64"/>
      <c r="I195" s="173"/>
      <c r="J195" s="64"/>
      <c r="K195" s="64"/>
      <c r="L195" s="62"/>
      <c r="M195" s="219"/>
      <c r="N195" s="43"/>
      <c r="O195" s="43"/>
      <c r="P195" s="43"/>
      <c r="Q195" s="43"/>
      <c r="R195" s="43"/>
      <c r="S195" s="43"/>
      <c r="T195" s="79"/>
      <c r="AT195" s="25" t="s">
        <v>191</v>
      </c>
      <c r="AU195" s="25" t="s">
        <v>83</v>
      </c>
    </row>
    <row r="196" spans="2:65" s="12" customFormat="1" ht="13.5">
      <c r="B196" s="220"/>
      <c r="C196" s="221"/>
      <c r="D196" s="217" t="s">
        <v>193</v>
      </c>
      <c r="E196" s="222" t="s">
        <v>21</v>
      </c>
      <c r="F196" s="223" t="s">
        <v>296</v>
      </c>
      <c r="G196" s="221"/>
      <c r="H196" s="224" t="s">
        <v>21</v>
      </c>
      <c r="I196" s="225"/>
      <c r="J196" s="221"/>
      <c r="K196" s="221"/>
      <c r="L196" s="226"/>
      <c r="M196" s="227"/>
      <c r="N196" s="228"/>
      <c r="O196" s="228"/>
      <c r="P196" s="228"/>
      <c r="Q196" s="228"/>
      <c r="R196" s="228"/>
      <c r="S196" s="228"/>
      <c r="T196" s="229"/>
      <c r="AT196" s="230" t="s">
        <v>193</v>
      </c>
      <c r="AU196" s="230" t="s">
        <v>83</v>
      </c>
      <c r="AV196" s="12" t="s">
        <v>79</v>
      </c>
      <c r="AW196" s="12" t="s">
        <v>39</v>
      </c>
      <c r="AX196" s="12" t="s">
        <v>75</v>
      </c>
      <c r="AY196" s="230" t="s">
        <v>183</v>
      </c>
    </row>
    <row r="197" spans="2:65" s="13" customFormat="1" ht="13.5">
      <c r="B197" s="231"/>
      <c r="C197" s="232"/>
      <c r="D197" s="244" t="s">
        <v>193</v>
      </c>
      <c r="E197" s="254" t="s">
        <v>21</v>
      </c>
      <c r="F197" s="255" t="s">
        <v>2479</v>
      </c>
      <c r="G197" s="232"/>
      <c r="H197" s="256">
        <v>11.88</v>
      </c>
      <c r="I197" s="236"/>
      <c r="J197" s="232"/>
      <c r="K197" s="232"/>
      <c r="L197" s="237"/>
      <c r="M197" s="238"/>
      <c r="N197" s="239"/>
      <c r="O197" s="239"/>
      <c r="P197" s="239"/>
      <c r="Q197" s="239"/>
      <c r="R197" s="239"/>
      <c r="S197" s="239"/>
      <c r="T197" s="240"/>
      <c r="AT197" s="241" t="s">
        <v>193</v>
      </c>
      <c r="AU197" s="241" t="s">
        <v>83</v>
      </c>
      <c r="AV197" s="13" t="s">
        <v>83</v>
      </c>
      <c r="AW197" s="13" t="s">
        <v>39</v>
      </c>
      <c r="AX197" s="13" t="s">
        <v>79</v>
      </c>
      <c r="AY197" s="241" t="s">
        <v>183</v>
      </c>
    </row>
    <row r="198" spans="2:65" s="1" customFormat="1" ht="22.5" customHeight="1">
      <c r="B198" s="42"/>
      <c r="C198" s="257" t="s">
        <v>306</v>
      </c>
      <c r="D198" s="257" t="s">
        <v>223</v>
      </c>
      <c r="E198" s="258" t="s">
        <v>300</v>
      </c>
      <c r="F198" s="259" t="s">
        <v>301</v>
      </c>
      <c r="G198" s="260" t="s">
        <v>199</v>
      </c>
      <c r="H198" s="261">
        <v>2.4239999999999999</v>
      </c>
      <c r="I198" s="262"/>
      <c r="J198" s="263">
        <f>ROUND(I198*H198,2)</f>
        <v>0</v>
      </c>
      <c r="K198" s="259" t="s">
        <v>200</v>
      </c>
      <c r="L198" s="264"/>
      <c r="M198" s="265" t="s">
        <v>21</v>
      </c>
      <c r="N198" s="266" t="s">
        <v>46</v>
      </c>
      <c r="O198" s="43"/>
      <c r="P198" s="214">
        <f>O198*H198</f>
        <v>0</v>
      </c>
      <c r="Q198" s="214">
        <v>1.3600000000000001E-3</v>
      </c>
      <c r="R198" s="214">
        <f>Q198*H198</f>
        <v>3.29664E-3</v>
      </c>
      <c r="S198" s="214">
        <v>0</v>
      </c>
      <c r="T198" s="215">
        <f>S198*H198</f>
        <v>0</v>
      </c>
      <c r="AR198" s="25" t="s">
        <v>226</v>
      </c>
      <c r="AT198" s="25" t="s">
        <v>223</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189</v>
      </c>
      <c r="BM198" s="25" t="s">
        <v>2480</v>
      </c>
    </row>
    <row r="199" spans="2:65" s="13" customFormat="1" ht="13.5">
      <c r="B199" s="231"/>
      <c r="C199" s="232"/>
      <c r="D199" s="217" t="s">
        <v>193</v>
      </c>
      <c r="E199" s="233" t="s">
        <v>21</v>
      </c>
      <c r="F199" s="234" t="s">
        <v>2481</v>
      </c>
      <c r="G199" s="232"/>
      <c r="H199" s="235">
        <v>2.3759999999999999</v>
      </c>
      <c r="I199" s="236"/>
      <c r="J199" s="232"/>
      <c r="K199" s="232"/>
      <c r="L199" s="237"/>
      <c r="M199" s="238"/>
      <c r="N199" s="239"/>
      <c r="O199" s="239"/>
      <c r="P199" s="239"/>
      <c r="Q199" s="239"/>
      <c r="R199" s="239"/>
      <c r="S199" s="239"/>
      <c r="T199" s="240"/>
      <c r="AT199" s="241" t="s">
        <v>193</v>
      </c>
      <c r="AU199" s="241" t="s">
        <v>83</v>
      </c>
      <c r="AV199" s="13" t="s">
        <v>83</v>
      </c>
      <c r="AW199" s="13" t="s">
        <v>39</v>
      </c>
      <c r="AX199" s="13" t="s">
        <v>79</v>
      </c>
      <c r="AY199" s="241" t="s">
        <v>183</v>
      </c>
    </row>
    <row r="200" spans="2:65" s="13" customFormat="1" ht="13.5">
      <c r="B200" s="231"/>
      <c r="C200" s="232"/>
      <c r="D200" s="244" t="s">
        <v>193</v>
      </c>
      <c r="E200" s="232"/>
      <c r="F200" s="255" t="s">
        <v>2482</v>
      </c>
      <c r="G200" s="232"/>
      <c r="H200" s="256">
        <v>2.4239999999999999</v>
      </c>
      <c r="I200" s="236"/>
      <c r="J200" s="232"/>
      <c r="K200" s="232"/>
      <c r="L200" s="237"/>
      <c r="M200" s="238"/>
      <c r="N200" s="239"/>
      <c r="O200" s="239"/>
      <c r="P200" s="239"/>
      <c r="Q200" s="239"/>
      <c r="R200" s="239"/>
      <c r="S200" s="239"/>
      <c r="T200" s="240"/>
      <c r="AT200" s="241" t="s">
        <v>193</v>
      </c>
      <c r="AU200" s="241" t="s">
        <v>83</v>
      </c>
      <c r="AV200" s="13" t="s">
        <v>83</v>
      </c>
      <c r="AW200" s="13" t="s">
        <v>6</v>
      </c>
      <c r="AX200" s="13" t="s">
        <v>79</v>
      </c>
      <c r="AY200" s="241" t="s">
        <v>183</v>
      </c>
    </row>
    <row r="201" spans="2:65" s="1" customFormat="1" ht="31.5" customHeight="1">
      <c r="B201" s="42"/>
      <c r="C201" s="205" t="s">
        <v>311</v>
      </c>
      <c r="D201" s="205" t="s">
        <v>185</v>
      </c>
      <c r="E201" s="206" t="s">
        <v>1163</v>
      </c>
      <c r="F201" s="207" t="s">
        <v>1164</v>
      </c>
      <c r="G201" s="208" t="s">
        <v>199</v>
      </c>
      <c r="H201" s="209">
        <v>13.5</v>
      </c>
      <c r="I201" s="210"/>
      <c r="J201" s="211">
        <f>ROUND(I201*H201,2)</f>
        <v>0</v>
      </c>
      <c r="K201" s="207" t="s">
        <v>200</v>
      </c>
      <c r="L201" s="62"/>
      <c r="M201" s="212" t="s">
        <v>21</v>
      </c>
      <c r="N201" s="213" t="s">
        <v>46</v>
      </c>
      <c r="O201" s="43"/>
      <c r="P201" s="214">
        <f>O201*H201</f>
        <v>0</v>
      </c>
      <c r="Q201" s="214">
        <v>9.3799999999999994E-3</v>
      </c>
      <c r="R201" s="214">
        <f>Q201*H201</f>
        <v>0.12662999999999999</v>
      </c>
      <c r="S201" s="214">
        <v>0</v>
      </c>
      <c r="T201" s="215">
        <f>S201*H201</f>
        <v>0</v>
      </c>
      <c r="AR201" s="25" t="s">
        <v>189</v>
      </c>
      <c r="AT201" s="25" t="s">
        <v>185</v>
      </c>
      <c r="AU201" s="25" t="s">
        <v>83</v>
      </c>
      <c r="AY201" s="25" t="s">
        <v>183</v>
      </c>
      <c r="BE201" s="216">
        <f>IF(N201="základní",J201,0)</f>
        <v>0</v>
      </c>
      <c r="BF201" s="216">
        <f>IF(N201="snížená",J201,0)</f>
        <v>0</v>
      </c>
      <c r="BG201" s="216">
        <f>IF(N201="zákl. přenesená",J201,0)</f>
        <v>0</v>
      </c>
      <c r="BH201" s="216">
        <f>IF(N201="sníž. přenesená",J201,0)</f>
        <v>0</v>
      </c>
      <c r="BI201" s="216">
        <f>IF(N201="nulová",J201,0)</f>
        <v>0</v>
      </c>
      <c r="BJ201" s="25" t="s">
        <v>79</v>
      </c>
      <c r="BK201" s="216">
        <f>ROUND(I201*H201,2)</f>
        <v>0</v>
      </c>
      <c r="BL201" s="25" t="s">
        <v>189</v>
      </c>
      <c r="BM201" s="25" t="s">
        <v>2483</v>
      </c>
    </row>
    <row r="202" spans="2:65" s="1" customFormat="1" ht="162">
      <c r="B202" s="42"/>
      <c r="C202" s="64"/>
      <c r="D202" s="217" t="s">
        <v>191</v>
      </c>
      <c r="E202" s="64"/>
      <c r="F202" s="218" t="s">
        <v>221</v>
      </c>
      <c r="G202" s="64"/>
      <c r="H202" s="64"/>
      <c r="I202" s="173"/>
      <c r="J202" s="64"/>
      <c r="K202" s="64"/>
      <c r="L202" s="62"/>
      <c r="M202" s="219"/>
      <c r="N202" s="43"/>
      <c r="O202" s="43"/>
      <c r="P202" s="43"/>
      <c r="Q202" s="43"/>
      <c r="R202" s="43"/>
      <c r="S202" s="43"/>
      <c r="T202" s="79"/>
      <c r="AT202" s="25" t="s">
        <v>191</v>
      </c>
      <c r="AU202" s="25" t="s">
        <v>83</v>
      </c>
    </row>
    <row r="203" spans="2:65" s="12" customFormat="1" ht="13.5">
      <c r="B203" s="220"/>
      <c r="C203" s="221"/>
      <c r="D203" s="217" t="s">
        <v>193</v>
      </c>
      <c r="E203" s="222" t="s">
        <v>21</v>
      </c>
      <c r="F203" s="223" t="s">
        <v>2484</v>
      </c>
      <c r="G203" s="221"/>
      <c r="H203" s="224" t="s">
        <v>21</v>
      </c>
      <c r="I203" s="225"/>
      <c r="J203" s="221"/>
      <c r="K203" s="221"/>
      <c r="L203" s="226"/>
      <c r="M203" s="227"/>
      <c r="N203" s="228"/>
      <c r="O203" s="228"/>
      <c r="P203" s="228"/>
      <c r="Q203" s="228"/>
      <c r="R203" s="228"/>
      <c r="S203" s="228"/>
      <c r="T203" s="229"/>
      <c r="AT203" s="230" t="s">
        <v>193</v>
      </c>
      <c r="AU203" s="230" t="s">
        <v>83</v>
      </c>
      <c r="AV203" s="12" t="s">
        <v>79</v>
      </c>
      <c r="AW203" s="12" t="s">
        <v>39</v>
      </c>
      <c r="AX203" s="12" t="s">
        <v>75</v>
      </c>
      <c r="AY203" s="230" t="s">
        <v>183</v>
      </c>
    </row>
    <row r="204" spans="2:65" s="13" customFormat="1" ht="13.5">
      <c r="B204" s="231"/>
      <c r="C204" s="232"/>
      <c r="D204" s="217" t="s">
        <v>193</v>
      </c>
      <c r="E204" s="233" t="s">
        <v>21</v>
      </c>
      <c r="F204" s="234" t="s">
        <v>2485</v>
      </c>
      <c r="G204" s="232"/>
      <c r="H204" s="235">
        <v>4.5</v>
      </c>
      <c r="I204" s="236"/>
      <c r="J204" s="232"/>
      <c r="K204" s="232"/>
      <c r="L204" s="237"/>
      <c r="M204" s="238"/>
      <c r="N204" s="239"/>
      <c r="O204" s="239"/>
      <c r="P204" s="239"/>
      <c r="Q204" s="239"/>
      <c r="R204" s="239"/>
      <c r="S204" s="239"/>
      <c r="T204" s="240"/>
      <c r="AT204" s="241" t="s">
        <v>193</v>
      </c>
      <c r="AU204" s="241" t="s">
        <v>83</v>
      </c>
      <c r="AV204" s="13" t="s">
        <v>83</v>
      </c>
      <c r="AW204" s="13" t="s">
        <v>39</v>
      </c>
      <c r="AX204" s="13" t="s">
        <v>75</v>
      </c>
      <c r="AY204" s="241" t="s">
        <v>183</v>
      </c>
    </row>
    <row r="205" spans="2:65" s="13" customFormat="1" ht="13.5">
      <c r="B205" s="231"/>
      <c r="C205" s="232"/>
      <c r="D205" s="217" t="s">
        <v>193</v>
      </c>
      <c r="E205" s="233" t="s">
        <v>21</v>
      </c>
      <c r="F205" s="234" t="s">
        <v>2486</v>
      </c>
      <c r="G205" s="232"/>
      <c r="H205" s="235">
        <v>9</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4" customFormat="1" ht="13.5">
      <c r="B206" s="242"/>
      <c r="C206" s="243"/>
      <c r="D206" s="244" t="s">
        <v>193</v>
      </c>
      <c r="E206" s="245" t="s">
        <v>21</v>
      </c>
      <c r="F206" s="246" t="s">
        <v>212</v>
      </c>
      <c r="G206" s="243"/>
      <c r="H206" s="247">
        <v>13.5</v>
      </c>
      <c r="I206" s="248"/>
      <c r="J206" s="243"/>
      <c r="K206" s="243"/>
      <c r="L206" s="249"/>
      <c r="M206" s="250"/>
      <c r="N206" s="251"/>
      <c r="O206" s="251"/>
      <c r="P206" s="251"/>
      <c r="Q206" s="251"/>
      <c r="R206" s="251"/>
      <c r="S206" s="251"/>
      <c r="T206" s="252"/>
      <c r="AT206" s="253" t="s">
        <v>193</v>
      </c>
      <c r="AU206" s="253" t="s">
        <v>83</v>
      </c>
      <c r="AV206" s="14" t="s">
        <v>189</v>
      </c>
      <c r="AW206" s="14" t="s">
        <v>39</v>
      </c>
      <c r="AX206" s="14" t="s">
        <v>79</v>
      </c>
      <c r="AY206" s="253" t="s">
        <v>183</v>
      </c>
    </row>
    <row r="207" spans="2:65" s="1" customFormat="1" ht="22.5" customHeight="1">
      <c r="B207" s="42"/>
      <c r="C207" s="257" t="s">
        <v>316</v>
      </c>
      <c r="D207" s="257" t="s">
        <v>223</v>
      </c>
      <c r="E207" s="258" t="s">
        <v>1168</v>
      </c>
      <c r="F207" s="259" t="s">
        <v>1169</v>
      </c>
      <c r="G207" s="260" t="s">
        <v>199</v>
      </c>
      <c r="H207" s="261">
        <v>13.77</v>
      </c>
      <c r="I207" s="262"/>
      <c r="J207" s="263">
        <f>ROUND(I207*H207,2)</f>
        <v>0</v>
      </c>
      <c r="K207" s="259" t="s">
        <v>200</v>
      </c>
      <c r="L207" s="264"/>
      <c r="M207" s="265" t="s">
        <v>21</v>
      </c>
      <c r="N207" s="266" t="s">
        <v>46</v>
      </c>
      <c r="O207" s="43"/>
      <c r="P207" s="214">
        <f>O207*H207</f>
        <v>0</v>
      </c>
      <c r="Q207" s="214">
        <v>1.35E-2</v>
      </c>
      <c r="R207" s="214">
        <f>Q207*H207</f>
        <v>0.185895</v>
      </c>
      <c r="S207" s="214">
        <v>0</v>
      </c>
      <c r="T207" s="215">
        <f>S207*H207</f>
        <v>0</v>
      </c>
      <c r="AR207" s="25" t="s">
        <v>226</v>
      </c>
      <c r="AT207" s="25" t="s">
        <v>223</v>
      </c>
      <c r="AU207" s="25" t="s">
        <v>83</v>
      </c>
      <c r="AY207" s="25" t="s">
        <v>183</v>
      </c>
      <c r="BE207" s="216">
        <f>IF(N207="základní",J207,0)</f>
        <v>0</v>
      </c>
      <c r="BF207" s="216">
        <f>IF(N207="snížená",J207,0)</f>
        <v>0</v>
      </c>
      <c r="BG207" s="216">
        <f>IF(N207="zákl. přenesená",J207,0)</f>
        <v>0</v>
      </c>
      <c r="BH207" s="216">
        <f>IF(N207="sníž. přenesená",J207,0)</f>
        <v>0</v>
      </c>
      <c r="BI207" s="216">
        <f>IF(N207="nulová",J207,0)</f>
        <v>0</v>
      </c>
      <c r="BJ207" s="25" t="s">
        <v>79</v>
      </c>
      <c r="BK207" s="216">
        <f>ROUND(I207*H207,2)</f>
        <v>0</v>
      </c>
      <c r="BL207" s="25" t="s">
        <v>189</v>
      </c>
      <c r="BM207" s="25" t="s">
        <v>2487</v>
      </c>
    </row>
    <row r="208" spans="2:65" s="13" customFormat="1" ht="13.5">
      <c r="B208" s="231"/>
      <c r="C208" s="232"/>
      <c r="D208" s="244" t="s">
        <v>193</v>
      </c>
      <c r="E208" s="232"/>
      <c r="F208" s="255" t="s">
        <v>2488</v>
      </c>
      <c r="G208" s="232"/>
      <c r="H208" s="256">
        <v>13.77</v>
      </c>
      <c r="I208" s="236"/>
      <c r="J208" s="232"/>
      <c r="K208" s="232"/>
      <c r="L208" s="237"/>
      <c r="M208" s="238"/>
      <c r="N208" s="239"/>
      <c r="O208" s="239"/>
      <c r="P208" s="239"/>
      <c r="Q208" s="239"/>
      <c r="R208" s="239"/>
      <c r="S208" s="239"/>
      <c r="T208" s="240"/>
      <c r="AT208" s="241" t="s">
        <v>193</v>
      </c>
      <c r="AU208" s="241" t="s">
        <v>83</v>
      </c>
      <c r="AV208" s="13" t="s">
        <v>83</v>
      </c>
      <c r="AW208" s="13" t="s">
        <v>6</v>
      </c>
      <c r="AX208" s="13" t="s">
        <v>79</v>
      </c>
      <c r="AY208" s="241" t="s">
        <v>183</v>
      </c>
    </row>
    <row r="209" spans="2:65" s="1" customFormat="1" ht="31.5" customHeight="1">
      <c r="B209" s="42"/>
      <c r="C209" s="205" t="s">
        <v>9</v>
      </c>
      <c r="D209" s="205" t="s">
        <v>185</v>
      </c>
      <c r="E209" s="206" t="s">
        <v>1172</v>
      </c>
      <c r="F209" s="207" t="s">
        <v>1173</v>
      </c>
      <c r="G209" s="208" t="s">
        <v>199</v>
      </c>
      <c r="H209" s="209">
        <v>110.788</v>
      </c>
      <c r="I209" s="210"/>
      <c r="J209" s="211">
        <f>ROUND(I209*H209,2)</f>
        <v>0</v>
      </c>
      <c r="K209" s="207" t="s">
        <v>200</v>
      </c>
      <c r="L209" s="62"/>
      <c r="M209" s="212" t="s">
        <v>21</v>
      </c>
      <c r="N209" s="213" t="s">
        <v>46</v>
      </c>
      <c r="O209" s="43"/>
      <c r="P209" s="214">
        <f>O209*H209</f>
        <v>0</v>
      </c>
      <c r="Q209" s="214">
        <v>9.4400000000000005E-3</v>
      </c>
      <c r="R209" s="214">
        <f>Q209*H209</f>
        <v>1.0458387200000001</v>
      </c>
      <c r="S209" s="214">
        <v>0</v>
      </c>
      <c r="T209" s="215">
        <f>S209*H209</f>
        <v>0</v>
      </c>
      <c r="AR209" s="25" t="s">
        <v>189</v>
      </c>
      <c r="AT209" s="25" t="s">
        <v>185</v>
      </c>
      <c r="AU209" s="25" t="s">
        <v>83</v>
      </c>
      <c r="AY209" s="25" t="s">
        <v>183</v>
      </c>
      <c r="BE209" s="216">
        <f>IF(N209="základní",J209,0)</f>
        <v>0</v>
      </c>
      <c r="BF209" s="216">
        <f>IF(N209="snížená",J209,0)</f>
        <v>0</v>
      </c>
      <c r="BG209" s="216">
        <f>IF(N209="zákl. přenesená",J209,0)</f>
        <v>0</v>
      </c>
      <c r="BH209" s="216">
        <f>IF(N209="sníž. přenesená",J209,0)</f>
        <v>0</v>
      </c>
      <c r="BI209" s="216">
        <f>IF(N209="nulová",J209,0)</f>
        <v>0</v>
      </c>
      <c r="BJ209" s="25" t="s">
        <v>79</v>
      </c>
      <c r="BK209" s="216">
        <f>ROUND(I209*H209,2)</f>
        <v>0</v>
      </c>
      <c r="BL209" s="25" t="s">
        <v>189</v>
      </c>
      <c r="BM209" s="25" t="s">
        <v>2489</v>
      </c>
    </row>
    <row r="210" spans="2:65" s="1" customFormat="1" ht="162">
      <c r="B210" s="42"/>
      <c r="C210" s="64"/>
      <c r="D210" s="217" t="s">
        <v>191</v>
      </c>
      <c r="E210" s="64"/>
      <c r="F210" s="218" t="s">
        <v>221</v>
      </c>
      <c r="G210" s="64"/>
      <c r="H210" s="64"/>
      <c r="I210" s="173"/>
      <c r="J210" s="64"/>
      <c r="K210" s="64"/>
      <c r="L210" s="62"/>
      <c r="M210" s="219"/>
      <c r="N210" s="43"/>
      <c r="O210" s="43"/>
      <c r="P210" s="43"/>
      <c r="Q210" s="43"/>
      <c r="R210" s="43"/>
      <c r="S210" s="43"/>
      <c r="T210" s="79"/>
      <c r="AT210" s="25" t="s">
        <v>191</v>
      </c>
      <c r="AU210" s="25" t="s">
        <v>83</v>
      </c>
    </row>
    <row r="211" spans="2:65" s="13" customFormat="1" ht="13.5">
      <c r="B211" s="231"/>
      <c r="C211" s="232"/>
      <c r="D211" s="217" t="s">
        <v>193</v>
      </c>
      <c r="E211" s="233" t="s">
        <v>21</v>
      </c>
      <c r="F211" s="234" t="s">
        <v>2490</v>
      </c>
      <c r="G211" s="232"/>
      <c r="H211" s="235">
        <v>147.108</v>
      </c>
      <c r="I211" s="236"/>
      <c r="J211" s="232"/>
      <c r="K211" s="232"/>
      <c r="L211" s="237"/>
      <c r="M211" s="238"/>
      <c r="N211" s="239"/>
      <c r="O211" s="239"/>
      <c r="P211" s="239"/>
      <c r="Q211" s="239"/>
      <c r="R211" s="239"/>
      <c r="S211" s="239"/>
      <c r="T211" s="240"/>
      <c r="AT211" s="241" t="s">
        <v>193</v>
      </c>
      <c r="AU211" s="241" t="s">
        <v>83</v>
      </c>
      <c r="AV211" s="13" t="s">
        <v>83</v>
      </c>
      <c r="AW211" s="13" t="s">
        <v>39</v>
      </c>
      <c r="AX211" s="13" t="s">
        <v>75</v>
      </c>
      <c r="AY211" s="241" t="s">
        <v>183</v>
      </c>
    </row>
    <row r="212" spans="2:65" s="13" customFormat="1" ht="13.5">
      <c r="B212" s="231"/>
      <c r="C212" s="232"/>
      <c r="D212" s="217" t="s">
        <v>193</v>
      </c>
      <c r="E212" s="233" t="s">
        <v>21</v>
      </c>
      <c r="F212" s="234" t="s">
        <v>2491</v>
      </c>
      <c r="G212" s="232"/>
      <c r="H212" s="235">
        <v>-14</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3" customFormat="1" ht="13.5">
      <c r="B213" s="231"/>
      <c r="C213" s="232"/>
      <c r="D213" s="217" t="s">
        <v>193</v>
      </c>
      <c r="E213" s="233" t="s">
        <v>21</v>
      </c>
      <c r="F213" s="234" t="s">
        <v>2492</v>
      </c>
      <c r="G213" s="232"/>
      <c r="H213" s="235">
        <v>-19.440000000000001</v>
      </c>
      <c r="I213" s="236"/>
      <c r="J213" s="232"/>
      <c r="K213" s="232"/>
      <c r="L213" s="237"/>
      <c r="M213" s="238"/>
      <c r="N213" s="239"/>
      <c r="O213" s="239"/>
      <c r="P213" s="239"/>
      <c r="Q213" s="239"/>
      <c r="R213" s="239"/>
      <c r="S213" s="239"/>
      <c r="T213" s="240"/>
      <c r="AT213" s="241" t="s">
        <v>193</v>
      </c>
      <c r="AU213" s="241" t="s">
        <v>83</v>
      </c>
      <c r="AV213" s="13" t="s">
        <v>83</v>
      </c>
      <c r="AW213" s="13" t="s">
        <v>39</v>
      </c>
      <c r="AX213" s="13" t="s">
        <v>75</v>
      </c>
      <c r="AY213" s="241" t="s">
        <v>183</v>
      </c>
    </row>
    <row r="214" spans="2:65" s="13" customFormat="1" ht="13.5">
      <c r="B214" s="231"/>
      <c r="C214" s="232"/>
      <c r="D214" s="217" t="s">
        <v>193</v>
      </c>
      <c r="E214" s="233" t="s">
        <v>21</v>
      </c>
      <c r="F214" s="234" t="s">
        <v>1180</v>
      </c>
      <c r="G214" s="232"/>
      <c r="H214" s="235">
        <v>-2.88</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4" customFormat="1" ht="13.5">
      <c r="B215" s="242"/>
      <c r="C215" s="243"/>
      <c r="D215" s="244" t="s">
        <v>193</v>
      </c>
      <c r="E215" s="245" t="s">
        <v>21</v>
      </c>
      <c r="F215" s="246" t="s">
        <v>212</v>
      </c>
      <c r="G215" s="243"/>
      <c r="H215" s="247">
        <v>110.788</v>
      </c>
      <c r="I215" s="248"/>
      <c r="J215" s="243"/>
      <c r="K215" s="243"/>
      <c r="L215" s="249"/>
      <c r="M215" s="250"/>
      <c r="N215" s="251"/>
      <c r="O215" s="251"/>
      <c r="P215" s="251"/>
      <c r="Q215" s="251"/>
      <c r="R215" s="251"/>
      <c r="S215" s="251"/>
      <c r="T215" s="252"/>
      <c r="AT215" s="253" t="s">
        <v>193</v>
      </c>
      <c r="AU215" s="253" t="s">
        <v>83</v>
      </c>
      <c r="AV215" s="14" t="s">
        <v>189</v>
      </c>
      <c r="AW215" s="14" t="s">
        <v>39</v>
      </c>
      <c r="AX215" s="14" t="s">
        <v>79</v>
      </c>
      <c r="AY215" s="253" t="s">
        <v>183</v>
      </c>
    </row>
    <row r="216" spans="2:65" s="1" customFormat="1" ht="22.5" customHeight="1">
      <c r="B216" s="42"/>
      <c r="C216" s="257" t="s">
        <v>333</v>
      </c>
      <c r="D216" s="257" t="s">
        <v>223</v>
      </c>
      <c r="E216" s="258" t="s">
        <v>1113</v>
      </c>
      <c r="F216" s="259" t="s">
        <v>1114</v>
      </c>
      <c r="G216" s="260" t="s">
        <v>199</v>
      </c>
      <c r="H216" s="261">
        <v>113.004</v>
      </c>
      <c r="I216" s="262"/>
      <c r="J216" s="263">
        <f>ROUND(I216*H216,2)</f>
        <v>0</v>
      </c>
      <c r="K216" s="259" t="s">
        <v>200</v>
      </c>
      <c r="L216" s="264"/>
      <c r="M216" s="265" t="s">
        <v>21</v>
      </c>
      <c r="N216" s="266" t="s">
        <v>46</v>
      </c>
      <c r="O216" s="43"/>
      <c r="P216" s="214">
        <f>O216*H216</f>
        <v>0</v>
      </c>
      <c r="Q216" s="214">
        <v>1.7999999999999999E-2</v>
      </c>
      <c r="R216" s="214">
        <f>Q216*H216</f>
        <v>2.0340720000000001</v>
      </c>
      <c r="S216" s="214">
        <v>0</v>
      </c>
      <c r="T216" s="215">
        <f>S216*H216</f>
        <v>0</v>
      </c>
      <c r="AR216" s="25" t="s">
        <v>226</v>
      </c>
      <c r="AT216" s="25" t="s">
        <v>223</v>
      </c>
      <c r="AU216" s="25" t="s">
        <v>83</v>
      </c>
      <c r="AY216" s="25" t="s">
        <v>183</v>
      </c>
      <c r="BE216" s="216">
        <f>IF(N216="základní",J216,0)</f>
        <v>0</v>
      </c>
      <c r="BF216" s="216">
        <f>IF(N216="snížená",J216,0)</f>
        <v>0</v>
      </c>
      <c r="BG216" s="216">
        <f>IF(N216="zákl. přenesená",J216,0)</f>
        <v>0</v>
      </c>
      <c r="BH216" s="216">
        <f>IF(N216="sníž. přenesená",J216,0)</f>
        <v>0</v>
      </c>
      <c r="BI216" s="216">
        <f>IF(N216="nulová",J216,0)</f>
        <v>0</v>
      </c>
      <c r="BJ216" s="25" t="s">
        <v>79</v>
      </c>
      <c r="BK216" s="216">
        <f>ROUND(I216*H216,2)</f>
        <v>0</v>
      </c>
      <c r="BL216" s="25" t="s">
        <v>189</v>
      </c>
      <c r="BM216" s="25" t="s">
        <v>2493</v>
      </c>
    </row>
    <row r="217" spans="2:65" s="13" customFormat="1" ht="13.5">
      <c r="B217" s="231"/>
      <c r="C217" s="232"/>
      <c r="D217" s="244" t="s">
        <v>193</v>
      </c>
      <c r="E217" s="232"/>
      <c r="F217" s="255" t="s">
        <v>2494</v>
      </c>
      <c r="G217" s="232"/>
      <c r="H217" s="256">
        <v>113.004</v>
      </c>
      <c r="I217" s="236"/>
      <c r="J217" s="232"/>
      <c r="K217" s="232"/>
      <c r="L217" s="237"/>
      <c r="M217" s="238"/>
      <c r="N217" s="239"/>
      <c r="O217" s="239"/>
      <c r="P217" s="239"/>
      <c r="Q217" s="239"/>
      <c r="R217" s="239"/>
      <c r="S217" s="239"/>
      <c r="T217" s="240"/>
      <c r="AT217" s="241" t="s">
        <v>193</v>
      </c>
      <c r="AU217" s="241" t="s">
        <v>83</v>
      </c>
      <c r="AV217" s="13" t="s">
        <v>83</v>
      </c>
      <c r="AW217" s="13" t="s">
        <v>6</v>
      </c>
      <c r="AX217" s="13" t="s">
        <v>79</v>
      </c>
      <c r="AY217" s="241" t="s">
        <v>183</v>
      </c>
    </row>
    <row r="218" spans="2:65" s="1" customFormat="1" ht="44.25" customHeight="1">
      <c r="B218" s="42"/>
      <c r="C218" s="205" t="s">
        <v>338</v>
      </c>
      <c r="D218" s="205" t="s">
        <v>185</v>
      </c>
      <c r="E218" s="206" t="s">
        <v>1190</v>
      </c>
      <c r="F218" s="207" t="s">
        <v>1191</v>
      </c>
      <c r="G218" s="208" t="s">
        <v>188</v>
      </c>
      <c r="H218" s="209">
        <v>29.7</v>
      </c>
      <c r="I218" s="210"/>
      <c r="J218" s="211">
        <f>ROUND(I218*H218,2)</f>
        <v>0</v>
      </c>
      <c r="K218" s="207" t="s">
        <v>200</v>
      </c>
      <c r="L218" s="62"/>
      <c r="M218" s="212" t="s">
        <v>21</v>
      </c>
      <c r="N218" s="213" t="s">
        <v>46</v>
      </c>
      <c r="O218" s="43"/>
      <c r="P218" s="214">
        <f>O218*H218</f>
        <v>0</v>
      </c>
      <c r="Q218" s="214">
        <v>1.6800000000000001E-3</v>
      </c>
      <c r="R218" s="214">
        <f>Q218*H218</f>
        <v>4.9896000000000003E-2</v>
      </c>
      <c r="S218" s="214">
        <v>0</v>
      </c>
      <c r="T218" s="215">
        <f>S218*H218</f>
        <v>0</v>
      </c>
      <c r="AR218" s="25" t="s">
        <v>189</v>
      </c>
      <c r="AT218" s="25" t="s">
        <v>185</v>
      </c>
      <c r="AU218" s="25" t="s">
        <v>83</v>
      </c>
      <c r="AY218" s="25" t="s">
        <v>183</v>
      </c>
      <c r="BE218" s="216">
        <f>IF(N218="základní",J218,0)</f>
        <v>0</v>
      </c>
      <c r="BF218" s="216">
        <f>IF(N218="snížená",J218,0)</f>
        <v>0</v>
      </c>
      <c r="BG218" s="216">
        <f>IF(N218="zákl. přenesená",J218,0)</f>
        <v>0</v>
      </c>
      <c r="BH218" s="216">
        <f>IF(N218="sníž. přenesená",J218,0)</f>
        <v>0</v>
      </c>
      <c r="BI218" s="216">
        <f>IF(N218="nulová",J218,0)</f>
        <v>0</v>
      </c>
      <c r="BJ218" s="25" t="s">
        <v>79</v>
      </c>
      <c r="BK218" s="216">
        <f>ROUND(I218*H218,2)</f>
        <v>0</v>
      </c>
      <c r="BL218" s="25" t="s">
        <v>189</v>
      </c>
      <c r="BM218" s="25" t="s">
        <v>2495</v>
      </c>
    </row>
    <row r="219" spans="2:65" s="1" customFormat="1" ht="121.5">
      <c r="B219" s="42"/>
      <c r="C219" s="64"/>
      <c r="D219" s="217" t="s">
        <v>191</v>
      </c>
      <c r="E219" s="64"/>
      <c r="F219" s="218" t="s">
        <v>283</v>
      </c>
      <c r="G219" s="64"/>
      <c r="H219" s="64"/>
      <c r="I219" s="173"/>
      <c r="J219" s="64"/>
      <c r="K219" s="64"/>
      <c r="L219" s="62"/>
      <c r="M219" s="219"/>
      <c r="N219" s="43"/>
      <c r="O219" s="43"/>
      <c r="P219" s="43"/>
      <c r="Q219" s="43"/>
      <c r="R219" s="43"/>
      <c r="S219" s="43"/>
      <c r="T219" s="79"/>
      <c r="AT219" s="25" t="s">
        <v>191</v>
      </c>
      <c r="AU219" s="25" t="s">
        <v>83</v>
      </c>
    </row>
    <row r="220" spans="2:65" s="12" customFormat="1" ht="13.5">
      <c r="B220" s="220"/>
      <c r="C220" s="221"/>
      <c r="D220" s="217" t="s">
        <v>193</v>
      </c>
      <c r="E220" s="222" t="s">
        <v>21</v>
      </c>
      <c r="F220" s="223" t="s">
        <v>296</v>
      </c>
      <c r="G220" s="221"/>
      <c r="H220" s="224" t="s">
        <v>21</v>
      </c>
      <c r="I220" s="225"/>
      <c r="J220" s="221"/>
      <c r="K220" s="221"/>
      <c r="L220" s="226"/>
      <c r="M220" s="227"/>
      <c r="N220" s="228"/>
      <c r="O220" s="228"/>
      <c r="P220" s="228"/>
      <c r="Q220" s="228"/>
      <c r="R220" s="228"/>
      <c r="S220" s="228"/>
      <c r="T220" s="229"/>
      <c r="AT220" s="230" t="s">
        <v>193</v>
      </c>
      <c r="AU220" s="230" t="s">
        <v>83</v>
      </c>
      <c r="AV220" s="12" t="s">
        <v>79</v>
      </c>
      <c r="AW220" s="12" t="s">
        <v>39</v>
      </c>
      <c r="AX220" s="12" t="s">
        <v>75</v>
      </c>
      <c r="AY220" s="230" t="s">
        <v>183</v>
      </c>
    </row>
    <row r="221" spans="2:65" s="13" customFormat="1" ht="13.5">
      <c r="B221" s="231"/>
      <c r="C221" s="232"/>
      <c r="D221" s="244" t="s">
        <v>193</v>
      </c>
      <c r="E221" s="254" t="s">
        <v>21</v>
      </c>
      <c r="F221" s="255" t="s">
        <v>2496</v>
      </c>
      <c r="G221" s="232"/>
      <c r="H221" s="256">
        <v>29.7</v>
      </c>
      <c r="I221" s="236"/>
      <c r="J221" s="232"/>
      <c r="K221" s="232"/>
      <c r="L221" s="237"/>
      <c r="M221" s="238"/>
      <c r="N221" s="239"/>
      <c r="O221" s="239"/>
      <c r="P221" s="239"/>
      <c r="Q221" s="239"/>
      <c r="R221" s="239"/>
      <c r="S221" s="239"/>
      <c r="T221" s="240"/>
      <c r="AT221" s="241" t="s">
        <v>193</v>
      </c>
      <c r="AU221" s="241" t="s">
        <v>83</v>
      </c>
      <c r="AV221" s="13" t="s">
        <v>83</v>
      </c>
      <c r="AW221" s="13" t="s">
        <v>39</v>
      </c>
      <c r="AX221" s="13" t="s">
        <v>79</v>
      </c>
      <c r="AY221" s="241" t="s">
        <v>183</v>
      </c>
    </row>
    <row r="222" spans="2:65" s="1" customFormat="1" ht="22.5" customHeight="1">
      <c r="B222" s="42"/>
      <c r="C222" s="257" t="s">
        <v>343</v>
      </c>
      <c r="D222" s="257" t="s">
        <v>223</v>
      </c>
      <c r="E222" s="258" t="s">
        <v>1195</v>
      </c>
      <c r="F222" s="259" t="s">
        <v>1196</v>
      </c>
      <c r="G222" s="260" t="s">
        <v>199</v>
      </c>
      <c r="H222" s="261">
        <v>6.0590000000000002</v>
      </c>
      <c r="I222" s="262"/>
      <c r="J222" s="263">
        <f>ROUND(I222*H222,2)</f>
        <v>0</v>
      </c>
      <c r="K222" s="259" t="s">
        <v>200</v>
      </c>
      <c r="L222" s="264"/>
      <c r="M222" s="265" t="s">
        <v>21</v>
      </c>
      <c r="N222" s="266" t="s">
        <v>46</v>
      </c>
      <c r="O222" s="43"/>
      <c r="P222" s="214">
        <f>O222*H222</f>
        <v>0</v>
      </c>
      <c r="Q222" s="214">
        <v>1.2E-2</v>
      </c>
      <c r="R222" s="214">
        <f>Q222*H222</f>
        <v>7.2708000000000009E-2</v>
      </c>
      <c r="S222" s="214">
        <v>0</v>
      </c>
      <c r="T222" s="215">
        <f>S222*H222</f>
        <v>0</v>
      </c>
      <c r="AR222" s="25" t="s">
        <v>226</v>
      </c>
      <c r="AT222" s="25" t="s">
        <v>223</v>
      </c>
      <c r="AU222" s="25" t="s">
        <v>83</v>
      </c>
      <c r="AY222" s="25" t="s">
        <v>183</v>
      </c>
      <c r="BE222" s="216">
        <f>IF(N222="základní",J222,0)</f>
        <v>0</v>
      </c>
      <c r="BF222" s="216">
        <f>IF(N222="snížená",J222,0)</f>
        <v>0</v>
      </c>
      <c r="BG222" s="216">
        <f>IF(N222="zákl. přenesená",J222,0)</f>
        <v>0</v>
      </c>
      <c r="BH222" s="216">
        <f>IF(N222="sníž. přenesená",J222,0)</f>
        <v>0</v>
      </c>
      <c r="BI222" s="216">
        <f>IF(N222="nulová",J222,0)</f>
        <v>0</v>
      </c>
      <c r="BJ222" s="25" t="s">
        <v>79</v>
      </c>
      <c r="BK222" s="216">
        <f>ROUND(I222*H222,2)</f>
        <v>0</v>
      </c>
      <c r="BL222" s="25" t="s">
        <v>189</v>
      </c>
      <c r="BM222" s="25" t="s">
        <v>2497</v>
      </c>
    </row>
    <row r="223" spans="2:65" s="13" customFormat="1" ht="13.5">
      <c r="B223" s="231"/>
      <c r="C223" s="232"/>
      <c r="D223" s="217" t="s">
        <v>193</v>
      </c>
      <c r="E223" s="233" t="s">
        <v>21</v>
      </c>
      <c r="F223" s="234" t="s">
        <v>2498</v>
      </c>
      <c r="G223" s="232"/>
      <c r="H223" s="235">
        <v>5.94</v>
      </c>
      <c r="I223" s="236"/>
      <c r="J223" s="232"/>
      <c r="K223" s="232"/>
      <c r="L223" s="237"/>
      <c r="M223" s="238"/>
      <c r="N223" s="239"/>
      <c r="O223" s="239"/>
      <c r="P223" s="239"/>
      <c r="Q223" s="239"/>
      <c r="R223" s="239"/>
      <c r="S223" s="239"/>
      <c r="T223" s="240"/>
      <c r="AT223" s="241" t="s">
        <v>193</v>
      </c>
      <c r="AU223" s="241" t="s">
        <v>83</v>
      </c>
      <c r="AV223" s="13" t="s">
        <v>83</v>
      </c>
      <c r="AW223" s="13" t="s">
        <v>39</v>
      </c>
      <c r="AX223" s="13" t="s">
        <v>79</v>
      </c>
      <c r="AY223" s="241" t="s">
        <v>183</v>
      </c>
    </row>
    <row r="224" spans="2:65" s="13" customFormat="1" ht="13.5">
      <c r="B224" s="231"/>
      <c r="C224" s="232"/>
      <c r="D224" s="244" t="s">
        <v>193</v>
      </c>
      <c r="E224" s="232"/>
      <c r="F224" s="255" t="s">
        <v>2499</v>
      </c>
      <c r="G224" s="232"/>
      <c r="H224" s="256">
        <v>6.0590000000000002</v>
      </c>
      <c r="I224" s="236"/>
      <c r="J224" s="232"/>
      <c r="K224" s="232"/>
      <c r="L224" s="237"/>
      <c r="M224" s="238"/>
      <c r="N224" s="239"/>
      <c r="O224" s="239"/>
      <c r="P224" s="239"/>
      <c r="Q224" s="239"/>
      <c r="R224" s="239"/>
      <c r="S224" s="239"/>
      <c r="T224" s="240"/>
      <c r="AT224" s="241" t="s">
        <v>193</v>
      </c>
      <c r="AU224" s="241" t="s">
        <v>83</v>
      </c>
      <c r="AV224" s="13" t="s">
        <v>83</v>
      </c>
      <c r="AW224" s="13" t="s">
        <v>6</v>
      </c>
      <c r="AX224" s="13" t="s">
        <v>79</v>
      </c>
      <c r="AY224" s="241" t="s">
        <v>183</v>
      </c>
    </row>
    <row r="225" spans="2:65" s="1" customFormat="1" ht="31.5" customHeight="1">
      <c r="B225" s="42"/>
      <c r="C225" s="205" t="s">
        <v>348</v>
      </c>
      <c r="D225" s="205" t="s">
        <v>185</v>
      </c>
      <c r="E225" s="206" t="s">
        <v>234</v>
      </c>
      <c r="F225" s="207" t="s">
        <v>235</v>
      </c>
      <c r="G225" s="208" t="s">
        <v>199</v>
      </c>
      <c r="H225" s="209">
        <v>58.091999999999999</v>
      </c>
      <c r="I225" s="210"/>
      <c r="J225" s="211">
        <f>ROUND(I225*H225,2)</f>
        <v>0</v>
      </c>
      <c r="K225" s="207" t="s">
        <v>200</v>
      </c>
      <c r="L225" s="62"/>
      <c r="M225" s="212" t="s">
        <v>21</v>
      </c>
      <c r="N225" s="213" t="s">
        <v>46</v>
      </c>
      <c r="O225" s="43"/>
      <c r="P225" s="214">
        <f>O225*H225</f>
        <v>0</v>
      </c>
      <c r="Q225" s="214">
        <v>1.98E-3</v>
      </c>
      <c r="R225" s="214">
        <f>Q225*H225</f>
        <v>0.11502216</v>
      </c>
      <c r="S225" s="214">
        <v>0</v>
      </c>
      <c r="T225" s="215">
        <f>S225*H225</f>
        <v>0</v>
      </c>
      <c r="AR225" s="25" t="s">
        <v>189</v>
      </c>
      <c r="AT225" s="25" t="s">
        <v>185</v>
      </c>
      <c r="AU225" s="25" t="s">
        <v>83</v>
      </c>
      <c r="AY225" s="25" t="s">
        <v>183</v>
      </c>
      <c r="BE225" s="216">
        <f>IF(N225="základní",J225,0)</f>
        <v>0</v>
      </c>
      <c r="BF225" s="216">
        <f>IF(N225="snížená",J225,0)</f>
        <v>0</v>
      </c>
      <c r="BG225" s="216">
        <f>IF(N225="zákl. přenesená",J225,0)</f>
        <v>0</v>
      </c>
      <c r="BH225" s="216">
        <f>IF(N225="sníž. přenesená",J225,0)</f>
        <v>0</v>
      </c>
      <c r="BI225" s="216">
        <f>IF(N225="nulová",J225,0)</f>
        <v>0</v>
      </c>
      <c r="BJ225" s="25" t="s">
        <v>79</v>
      </c>
      <c r="BK225" s="216">
        <f>ROUND(I225*H225,2)</f>
        <v>0</v>
      </c>
      <c r="BL225" s="25" t="s">
        <v>189</v>
      </c>
      <c r="BM225" s="25" t="s">
        <v>2500</v>
      </c>
    </row>
    <row r="226" spans="2:65" s="1" customFormat="1" ht="31.5" customHeight="1">
      <c r="B226" s="42"/>
      <c r="C226" s="205" t="s">
        <v>353</v>
      </c>
      <c r="D226" s="205" t="s">
        <v>185</v>
      </c>
      <c r="E226" s="206" t="s">
        <v>1127</v>
      </c>
      <c r="F226" s="207" t="s">
        <v>1128</v>
      </c>
      <c r="G226" s="208" t="s">
        <v>199</v>
      </c>
      <c r="H226" s="209">
        <v>77.932000000000002</v>
      </c>
      <c r="I226" s="210"/>
      <c r="J226" s="211">
        <f>ROUND(I226*H226,2)</f>
        <v>0</v>
      </c>
      <c r="K226" s="207" t="s">
        <v>200</v>
      </c>
      <c r="L226" s="62"/>
      <c r="M226" s="212" t="s">
        <v>21</v>
      </c>
      <c r="N226" s="213" t="s">
        <v>46</v>
      </c>
      <c r="O226" s="43"/>
      <c r="P226" s="214">
        <f>O226*H226</f>
        <v>0</v>
      </c>
      <c r="Q226" s="214">
        <v>4.8900000000000002E-3</v>
      </c>
      <c r="R226" s="214">
        <f>Q226*H226</f>
        <v>0.38108748000000003</v>
      </c>
      <c r="S226" s="214">
        <v>0</v>
      </c>
      <c r="T226" s="215">
        <f>S226*H226</f>
        <v>0</v>
      </c>
      <c r="AR226" s="25" t="s">
        <v>189</v>
      </c>
      <c r="AT226" s="25" t="s">
        <v>185</v>
      </c>
      <c r="AU226" s="25" t="s">
        <v>83</v>
      </c>
      <c r="AY226" s="25" t="s">
        <v>183</v>
      </c>
      <c r="BE226" s="216">
        <f>IF(N226="základní",J226,0)</f>
        <v>0</v>
      </c>
      <c r="BF226" s="216">
        <f>IF(N226="snížená",J226,0)</f>
        <v>0</v>
      </c>
      <c r="BG226" s="216">
        <f>IF(N226="zákl. přenesená",J226,0)</f>
        <v>0</v>
      </c>
      <c r="BH226" s="216">
        <f>IF(N226="sníž. přenesená",J226,0)</f>
        <v>0</v>
      </c>
      <c r="BI226" s="216">
        <f>IF(N226="nulová",J226,0)</f>
        <v>0</v>
      </c>
      <c r="BJ226" s="25" t="s">
        <v>79</v>
      </c>
      <c r="BK226" s="216">
        <f>ROUND(I226*H226,2)</f>
        <v>0</v>
      </c>
      <c r="BL226" s="25" t="s">
        <v>189</v>
      </c>
      <c r="BM226" s="25" t="s">
        <v>2501</v>
      </c>
    </row>
    <row r="227" spans="2:65" s="1" customFormat="1" ht="27">
      <c r="B227" s="42"/>
      <c r="C227" s="64"/>
      <c r="D227" s="217" t="s">
        <v>191</v>
      </c>
      <c r="E227" s="64"/>
      <c r="F227" s="218" t="s">
        <v>1130</v>
      </c>
      <c r="G227" s="64"/>
      <c r="H227" s="64"/>
      <c r="I227" s="173"/>
      <c r="J227" s="64"/>
      <c r="K227" s="64"/>
      <c r="L227" s="62"/>
      <c r="M227" s="219"/>
      <c r="N227" s="43"/>
      <c r="O227" s="43"/>
      <c r="P227" s="43"/>
      <c r="Q227" s="43"/>
      <c r="R227" s="43"/>
      <c r="S227" s="43"/>
      <c r="T227" s="79"/>
      <c r="AT227" s="25" t="s">
        <v>191</v>
      </c>
      <c r="AU227" s="25" t="s">
        <v>83</v>
      </c>
    </row>
    <row r="228" spans="2:65" s="12" customFormat="1" ht="13.5">
      <c r="B228" s="220"/>
      <c r="C228" s="221"/>
      <c r="D228" s="217" t="s">
        <v>193</v>
      </c>
      <c r="E228" s="222" t="s">
        <v>21</v>
      </c>
      <c r="F228" s="223" t="s">
        <v>1125</v>
      </c>
      <c r="G228" s="221"/>
      <c r="H228" s="224" t="s">
        <v>21</v>
      </c>
      <c r="I228" s="225"/>
      <c r="J228" s="221"/>
      <c r="K228" s="221"/>
      <c r="L228" s="226"/>
      <c r="M228" s="227"/>
      <c r="N228" s="228"/>
      <c r="O228" s="228"/>
      <c r="P228" s="228"/>
      <c r="Q228" s="228"/>
      <c r="R228" s="228"/>
      <c r="S228" s="228"/>
      <c r="T228" s="229"/>
      <c r="AT228" s="230" t="s">
        <v>193</v>
      </c>
      <c r="AU228" s="230" t="s">
        <v>83</v>
      </c>
      <c r="AV228" s="12" t="s">
        <v>79</v>
      </c>
      <c r="AW228" s="12" t="s">
        <v>39</v>
      </c>
      <c r="AX228" s="12" t="s">
        <v>75</v>
      </c>
      <c r="AY228" s="230" t="s">
        <v>183</v>
      </c>
    </row>
    <row r="229" spans="2:65" s="13" customFormat="1" ht="13.5">
      <c r="B229" s="231"/>
      <c r="C229" s="232"/>
      <c r="D229" s="217" t="s">
        <v>193</v>
      </c>
      <c r="E229" s="233" t="s">
        <v>21</v>
      </c>
      <c r="F229" s="234" t="s">
        <v>2502</v>
      </c>
      <c r="G229" s="232"/>
      <c r="H229" s="235">
        <v>50.4</v>
      </c>
      <c r="I229" s="236"/>
      <c r="J229" s="232"/>
      <c r="K229" s="232"/>
      <c r="L229" s="237"/>
      <c r="M229" s="238"/>
      <c r="N229" s="239"/>
      <c r="O229" s="239"/>
      <c r="P229" s="239"/>
      <c r="Q229" s="239"/>
      <c r="R229" s="239"/>
      <c r="S229" s="239"/>
      <c r="T229" s="240"/>
      <c r="AT229" s="241" t="s">
        <v>193</v>
      </c>
      <c r="AU229" s="241" t="s">
        <v>83</v>
      </c>
      <c r="AV229" s="13" t="s">
        <v>83</v>
      </c>
      <c r="AW229" s="13" t="s">
        <v>39</v>
      </c>
      <c r="AX229" s="13" t="s">
        <v>75</v>
      </c>
      <c r="AY229" s="241" t="s">
        <v>183</v>
      </c>
    </row>
    <row r="230" spans="2:65" s="12" customFormat="1" ht="13.5">
      <c r="B230" s="220"/>
      <c r="C230" s="221"/>
      <c r="D230" s="217" t="s">
        <v>193</v>
      </c>
      <c r="E230" s="222" t="s">
        <v>21</v>
      </c>
      <c r="F230" s="223" t="s">
        <v>2503</v>
      </c>
      <c r="G230" s="221"/>
      <c r="H230" s="224" t="s">
        <v>21</v>
      </c>
      <c r="I230" s="225"/>
      <c r="J230" s="221"/>
      <c r="K230" s="221"/>
      <c r="L230" s="226"/>
      <c r="M230" s="227"/>
      <c r="N230" s="228"/>
      <c r="O230" s="228"/>
      <c r="P230" s="228"/>
      <c r="Q230" s="228"/>
      <c r="R230" s="228"/>
      <c r="S230" s="228"/>
      <c r="T230" s="229"/>
      <c r="AT230" s="230" t="s">
        <v>193</v>
      </c>
      <c r="AU230" s="230" t="s">
        <v>83</v>
      </c>
      <c r="AV230" s="12" t="s">
        <v>79</v>
      </c>
      <c r="AW230" s="12" t="s">
        <v>39</v>
      </c>
      <c r="AX230" s="12" t="s">
        <v>75</v>
      </c>
      <c r="AY230" s="230" t="s">
        <v>183</v>
      </c>
    </row>
    <row r="231" spans="2:65" s="13" customFormat="1" ht="13.5">
      <c r="B231" s="231"/>
      <c r="C231" s="232"/>
      <c r="D231" s="217" t="s">
        <v>193</v>
      </c>
      <c r="E231" s="233" t="s">
        <v>21</v>
      </c>
      <c r="F231" s="234" t="s">
        <v>2504</v>
      </c>
      <c r="G231" s="232"/>
      <c r="H231" s="235">
        <v>27.532</v>
      </c>
      <c r="I231" s="236"/>
      <c r="J231" s="232"/>
      <c r="K231" s="232"/>
      <c r="L231" s="237"/>
      <c r="M231" s="238"/>
      <c r="N231" s="239"/>
      <c r="O231" s="239"/>
      <c r="P231" s="239"/>
      <c r="Q231" s="239"/>
      <c r="R231" s="239"/>
      <c r="S231" s="239"/>
      <c r="T231" s="240"/>
      <c r="AT231" s="241" t="s">
        <v>193</v>
      </c>
      <c r="AU231" s="241" t="s">
        <v>83</v>
      </c>
      <c r="AV231" s="13" t="s">
        <v>83</v>
      </c>
      <c r="AW231" s="13" t="s">
        <v>39</v>
      </c>
      <c r="AX231" s="13" t="s">
        <v>75</v>
      </c>
      <c r="AY231" s="241" t="s">
        <v>183</v>
      </c>
    </row>
    <row r="232" spans="2:65" s="14" customFormat="1" ht="13.5">
      <c r="B232" s="242"/>
      <c r="C232" s="243"/>
      <c r="D232" s="244" t="s">
        <v>193</v>
      </c>
      <c r="E232" s="245" t="s">
        <v>21</v>
      </c>
      <c r="F232" s="246" t="s">
        <v>212</v>
      </c>
      <c r="G232" s="243"/>
      <c r="H232" s="247">
        <v>77.932000000000002</v>
      </c>
      <c r="I232" s="248"/>
      <c r="J232" s="243"/>
      <c r="K232" s="243"/>
      <c r="L232" s="249"/>
      <c r="M232" s="250"/>
      <c r="N232" s="251"/>
      <c r="O232" s="251"/>
      <c r="P232" s="251"/>
      <c r="Q232" s="251"/>
      <c r="R232" s="251"/>
      <c r="S232" s="251"/>
      <c r="T232" s="252"/>
      <c r="AT232" s="253" t="s">
        <v>193</v>
      </c>
      <c r="AU232" s="253" t="s">
        <v>83</v>
      </c>
      <c r="AV232" s="14" t="s">
        <v>189</v>
      </c>
      <c r="AW232" s="14" t="s">
        <v>39</v>
      </c>
      <c r="AX232" s="14" t="s">
        <v>79</v>
      </c>
      <c r="AY232" s="253" t="s">
        <v>183</v>
      </c>
    </row>
    <row r="233" spans="2:65" s="1" customFormat="1" ht="31.5" customHeight="1">
      <c r="B233" s="42"/>
      <c r="C233" s="205" t="s">
        <v>364</v>
      </c>
      <c r="D233" s="205" t="s">
        <v>185</v>
      </c>
      <c r="E233" s="206" t="s">
        <v>280</v>
      </c>
      <c r="F233" s="207" t="s">
        <v>281</v>
      </c>
      <c r="G233" s="208" t="s">
        <v>188</v>
      </c>
      <c r="H233" s="209">
        <v>220.3</v>
      </c>
      <c r="I233" s="210"/>
      <c r="J233" s="211">
        <f>ROUND(I233*H233,2)</f>
        <v>0</v>
      </c>
      <c r="K233" s="207" t="s">
        <v>200</v>
      </c>
      <c r="L233" s="62"/>
      <c r="M233" s="212" t="s">
        <v>21</v>
      </c>
      <c r="N233" s="213" t="s">
        <v>46</v>
      </c>
      <c r="O233" s="43"/>
      <c r="P233" s="214">
        <f>O233*H233</f>
        <v>0</v>
      </c>
      <c r="Q233" s="214">
        <v>1.6800000000000001E-3</v>
      </c>
      <c r="R233" s="214">
        <f>Q233*H233</f>
        <v>0.37010400000000004</v>
      </c>
      <c r="S233" s="214">
        <v>0</v>
      </c>
      <c r="T233" s="215">
        <f>S233*H233</f>
        <v>0</v>
      </c>
      <c r="AR233" s="25" t="s">
        <v>189</v>
      </c>
      <c r="AT233" s="25" t="s">
        <v>185</v>
      </c>
      <c r="AU233" s="25" t="s">
        <v>83</v>
      </c>
      <c r="AY233" s="25" t="s">
        <v>183</v>
      </c>
      <c r="BE233" s="216">
        <f>IF(N233="základní",J233,0)</f>
        <v>0</v>
      </c>
      <c r="BF233" s="216">
        <f>IF(N233="snížená",J233,0)</f>
        <v>0</v>
      </c>
      <c r="BG233" s="216">
        <f>IF(N233="zákl. přenesená",J233,0)</f>
        <v>0</v>
      </c>
      <c r="BH233" s="216">
        <f>IF(N233="sníž. přenesená",J233,0)</f>
        <v>0</v>
      </c>
      <c r="BI233" s="216">
        <f>IF(N233="nulová",J233,0)</f>
        <v>0</v>
      </c>
      <c r="BJ233" s="25" t="s">
        <v>79</v>
      </c>
      <c r="BK233" s="216">
        <f>ROUND(I233*H233,2)</f>
        <v>0</v>
      </c>
      <c r="BL233" s="25" t="s">
        <v>189</v>
      </c>
      <c r="BM233" s="25" t="s">
        <v>2505</v>
      </c>
    </row>
    <row r="234" spans="2:65" s="1" customFormat="1" ht="121.5">
      <c r="B234" s="42"/>
      <c r="C234" s="64"/>
      <c r="D234" s="217" t="s">
        <v>191</v>
      </c>
      <c r="E234" s="64"/>
      <c r="F234" s="218" t="s">
        <v>283</v>
      </c>
      <c r="G234" s="64"/>
      <c r="H234" s="64"/>
      <c r="I234" s="173"/>
      <c r="J234" s="64"/>
      <c r="K234" s="64"/>
      <c r="L234" s="62"/>
      <c r="M234" s="219"/>
      <c r="N234" s="43"/>
      <c r="O234" s="43"/>
      <c r="P234" s="43"/>
      <c r="Q234" s="43"/>
      <c r="R234" s="43"/>
      <c r="S234" s="43"/>
      <c r="T234" s="79"/>
      <c r="AT234" s="25" t="s">
        <v>191</v>
      </c>
      <c r="AU234" s="25" t="s">
        <v>83</v>
      </c>
    </row>
    <row r="235" spans="2:65" s="12" customFormat="1" ht="13.5">
      <c r="B235" s="220"/>
      <c r="C235" s="221"/>
      <c r="D235" s="217" t="s">
        <v>193</v>
      </c>
      <c r="E235" s="222" t="s">
        <v>21</v>
      </c>
      <c r="F235" s="223" t="s">
        <v>1153</v>
      </c>
      <c r="G235" s="221"/>
      <c r="H235" s="224" t="s">
        <v>21</v>
      </c>
      <c r="I235" s="225"/>
      <c r="J235" s="221"/>
      <c r="K235" s="221"/>
      <c r="L235" s="226"/>
      <c r="M235" s="227"/>
      <c r="N235" s="228"/>
      <c r="O235" s="228"/>
      <c r="P235" s="228"/>
      <c r="Q235" s="228"/>
      <c r="R235" s="228"/>
      <c r="S235" s="228"/>
      <c r="T235" s="229"/>
      <c r="AT235" s="230" t="s">
        <v>193</v>
      </c>
      <c r="AU235" s="230" t="s">
        <v>83</v>
      </c>
      <c r="AV235" s="12" t="s">
        <v>79</v>
      </c>
      <c r="AW235" s="12" t="s">
        <v>39</v>
      </c>
      <c r="AX235" s="12" t="s">
        <v>75</v>
      </c>
      <c r="AY235" s="230" t="s">
        <v>183</v>
      </c>
    </row>
    <row r="236" spans="2:65" s="13" customFormat="1" ht="13.5">
      <c r="B236" s="231"/>
      <c r="C236" s="232"/>
      <c r="D236" s="217" t="s">
        <v>193</v>
      </c>
      <c r="E236" s="233" t="s">
        <v>21</v>
      </c>
      <c r="F236" s="234" t="s">
        <v>2506</v>
      </c>
      <c r="G236" s="232"/>
      <c r="H236" s="235">
        <v>82.8</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65" s="12" customFormat="1" ht="13.5">
      <c r="B237" s="220"/>
      <c r="C237" s="221"/>
      <c r="D237" s="217" t="s">
        <v>193</v>
      </c>
      <c r="E237" s="222" t="s">
        <v>21</v>
      </c>
      <c r="F237" s="223" t="s">
        <v>1151</v>
      </c>
      <c r="G237" s="221"/>
      <c r="H237" s="224" t="s">
        <v>21</v>
      </c>
      <c r="I237" s="225"/>
      <c r="J237" s="221"/>
      <c r="K237" s="221"/>
      <c r="L237" s="226"/>
      <c r="M237" s="227"/>
      <c r="N237" s="228"/>
      <c r="O237" s="228"/>
      <c r="P237" s="228"/>
      <c r="Q237" s="228"/>
      <c r="R237" s="228"/>
      <c r="S237" s="228"/>
      <c r="T237" s="229"/>
      <c r="AT237" s="230" t="s">
        <v>193</v>
      </c>
      <c r="AU237" s="230" t="s">
        <v>83</v>
      </c>
      <c r="AV237" s="12" t="s">
        <v>79</v>
      </c>
      <c r="AW237" s="12" t="s">
        <v>39</v>
      </c>
      <c r="AX237" s="12" t="s">
        <v>75</v>
      </c>
      <c r="AY237" s="230" t="s">
        <v>183</v>
      </c>
    </row>
    <row r="238" spans="2:65" s="13" customFormat="1" ht="13.5">
      <c r="B238" s="231"/>
      <c r="C238" s="232"/>
      <c r="D238" s="217" t="s">
        <v>193</v>
      </c>
      <c r="E238" s="233" t="s">
        <v>21</v>
      </c>
      <c r="F238" s="234" t="s">
        <v>1152</v>
      </c>
      <c r="G238" s="232"/>
      <c r="H238" s="235">
        <v>14.3</v>
      </c>
      <c r="I238" s="236"/>
      <c r="J238" s="232"/>
      <c r="K238" s="232"/>
      <c r="L238" s="237"/>
      <c r="M238" s="238"/>
      <c r="N238" s="239"/>
      <c r="O238" s="239"/>
      <c r="P238" s="239"/>
      <c r="Q238" s="239"/>
      <c r="R238" s="239"/>
      <c r="S238" s="239"/>
      <c r="T238" s="240"/>
      <c r="AT238" s="241" t="s">
        <v>193</v>
      </c>
      <c r="AU238" s="241" t="s">
        <v>83</v>
      </c>
      <c r="AV238" s="13" t="s">
        <v>83</v>
      </c>
      <c r="AW238" s="13" t="s">
        <v>39</v>
      </c>
      <c r="AX238" s="13" t="s">
        <v>75</v>
      </c>
      <c r="AY238" s="241" t="s">
        <v>183</v>
      </c>
    </row>
    <row r="239" spans="2:65" s="12" customFormat="1" ht="13.5">
      <c r="B239" s="220"/>
      <c r="C239" s="221"/>
      <c r="D239" s="217" t="s">
        <v>193</v>
      </c>
      <c r="E239" s="222" t="s">
        <v>21</v>
      </c>
      <c r="F239" s="223" t="s">
        <v>1155</v>
      </c>
      <c r="G239" s="221"/>
      <c r="H239" s="224" t="s">
        <v>21</v>
      </c>
      <c r="I239" s="225"/>
      <c r="J239" s="221"/>
      <c r="K239" s="221"/>
      <c r="L239" s="226"/>
      <c r="M239" s="227"/>
      <c r="N239" s="228"/>
      <c r="O239" s="228"/>
      <c r="P239" s="228"/>
      <c r="Q239" s="228"/>
      <c r="R239" s="228"/>
      <c r="S239" s="228"/>
      <c r="T239" s="229"/>
      <c r="AT239" s="230" t="s">
        <v>193</v>
      </c>
      <c r="AU239" s="230" t="s">
        <v>83</v>
      </c>
      <c r="AV239" s="12" t="s">
        <v>79</v>
      </c>
      <c r="AW239" s="12" t="s">
        <v>39</v>
      </c>
      <c r="AX239" s="12" t="s">
        <v>75</v>
      </c>
      <c r="AY239" s="230" t="s">
        <v>183</v>
      </c>
    </row>
    <row r="240" spans="2:65" s="13" customFormat="1" ht="13.5">
      <c r="B240" s="231"/>
      <c r="C240" s="232"/>
      <c r="D240" s="217" t="s">
        <v>193</v>
      </c>
      <c r="E240" s="233" t="s">
        <v>21</v>
      </c>
      <c r="F240" s="234" t="s">
        <v>2507</v>
      </c>
      <c r="G240" s="232"/>
      <c r="H240" s="235">
        <v>7.2</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2" customFormat="1" ht="13.5">
      <c r="B241" s="220"/>
      <c r="C241" s="221"/>
      <c r="D241" s="217" t="s">
        <v>193</v>
      </c>
      <c r="E241" s="222" t="s">
        <v>21</v>
      </c>
      <c r="F241" s="223" t="s">
        <v>2508</v>
      </c>
      <c r="G241" s="221"/>
      <c r="H241" s="224" t="s">
        <v>21</v>
      </c>
      <c r="I241" s="225"/>
      <c r="J241" s="221"/>
      <c r="K241" s="221"/>
      <c r="L241" s="226"/>
      <c r="M241" s="227"/>
      <c r="N241" s="228"/>
      <c r="O241" s="228"/>
      <c r="P241" s="228"/>
      <c r="Q241" s="228"/>
      <c r="R241" s="228"/>
      <c r="S241" s="228"/>
      <c r="T241" s="229"/>
      <c r="AT241" s="230" t="s">
        <v>193</v>
      </c>
      <c r="AU241" s="230" t="s">
        <v>83</v>
      </c>
      <c r="AV241" s="12" t="s">
        <v>79</v>
      </c>
      <c r="AW241" s="12" t="s">
        <v>39</v>
      </c>
      <c r="AX241" s="12" t="s">
        <v>75</v>
      </c>
      <c r="AY241" s="230" t="s">
        <v>183</v>
      </c>
    </row>
    <row r="242" spans="2:65" s="13" customFormat="1" ht="13.5">
      <c r="B242" s="231"/>
      <c r="C242" s="232"/>
      <c r="D242" s="217" t="s">
        <v>193</v>
      </c>
      <c r="E242" s="233" t="s">
        <v>21</v>
      </c>
      <c r="F242" s="234" t="s">
        <v>2509</v>
      </c>
      <c r="G242" s="232"/>
      <c r="H242" s="235">
        <v>64.8</v>
      </c>
      <c r="I242" s="236"/>
      <c r="J242" s="232"/>
      <c r="K242" s="232"/>
      <c r="L242" s="237"/>
      <c r="M242" s="238"/>
      <c r="N242" s="239"/>
      <c r="O242" s="239"/>
      <c r="P242" s="239"/>
      <c r="Q242" s="239"/>
      <c r="R242" s="239"/>
      <c r="S242" s="239"/>
      <c r="T242" s="240"/>
      <c r="AT242" s="241" t="s">
        <v>193</v>
      </c>
      <c r="AU242" s="241" t="s">
        <v>83</v>
      </c>
      <c r="AV242" s="13" t="s">
        <v>83</v>
      </c>
      <c r="AW242" s="13" t="s">
        <v>39</v>
      </c>
      <c r="AX242" s="13" t="s">
        <v>75</v>
      </c>
      <c r="AY242" s="241" t="s">
        <v>183</v>
      </c>
    </row>
    <row r="243" spans="2:65" s="12" customFormat="1" ht="13.5">
      <c r="B243" s="220"/>
      <c r="C243" s="221"/>
      <c r="D243" s="217" t="s">
        <v>193</v>
      </c>
      <c r="E243" s="222" t="s">
        <v>21</v>
      </c>
      <c r="F243" s="223" t="s">
        <v>1076</v>
      </c>
      <c r="G243" s="221"/>
      <c r="H243" s="224" t="s">
        <v>21</v>
      </c>
      <c r="I243" s="225"/>
      <c r="J243" s="221"/>
      <c r="K243" s="221"/>
      <c r="L243" s="226"/>
      <c r="M243" s="227"/>
      <c r="N243" s="228"/>
      <c r="O243" s="228"/>
      <c r="P243" s="228"/>
      <c r="Q243" s="228"/>
      <c r="R243" s="228"/>
      <c r="S243" s="228"/>
      <c r="T243" s="229"/>
      <c r="AT243" s="230" t="s">
        <v>193</v>
      </c>
      <c r="AU243" s="230" t="s">
        <v>83</v>
      </c>
      <c r="AV243" s="12" t="s">
        <v>79</v>
      </c>
      <c r="AW243" s="12" t="s">
        <v>39</v>
      </c>
      <c r="AX243" s="12" t="s">
        <v>75</v>
      </c>
      <c r="AY243" s="230" t="s">
        <v>183</v>
      </c>
    </row>
    <row r="244" spans="2:65" s="13" customFormat="1" ht="13.5">
      <c r="B244" s="231"/>
      <c r="C244" s="232"/>
      <c r="D244" s="217" t="s">
        <v>193</v>
      </c>
      <c r="E244" s="233" t="s">
        <v>21</v>
      </c>
      <c r="F244" s="234" t="s">
        <v>2510</v>
      </c>
      <c r="G244" s="232"/>
      <c r="H244" s="235">
        <v>51.2</v>
      </c>
      <c r="I244" s="236"/>
      <c r="J244" s="232"/>
      <c r="K244" s="232"/>
      <c r="L244" s="237"/>
      <c r="M244" s="238"/>
      <c r="N244" s="239"/>
      <c r="O244" s="239"/>
      <c r="P244" s="239"/>
      <c r="Q244" s="239"/>
      <c r="R244" s="239"/>
      <c r="S244" s="239"/>
      <c r="T244" s="240"/>
      <c r="AT244" s="241" t="s">
        <v>193</v>
      </c>
      <c r="AU244" s="241" t="s">
        <v>83</v>
      </c>
      <c r="AV244" s="13" t="s">
        <v>83</v>
      </c>
      <c r="AW244" s="13" t="s">
        <v>39</v>
      </c>
      <c r="AX244" s="13" t="s">
        <v>75</v>
      </c>
      <c r="AY244" s="241" t="s">
        <v>183</v>
      </c>
    </row>
    <row r="245" spans="2:65" s="14" customFormat="1" ht="13.5">
      <c r="B245" s="242"/>
      <c r="C245" s="243"/>
      <c r="D245" s="244" t="s">
        <v>193</v>
      </c>
      <c r="E245" s="245" t="s">
        <v>21</v>
      </c>
      <c r="F245" s="246" t="s">
        <v>212</v>
      </c>
      <c r="G245" s="243"/>
      <c r="H245" s="247">
        <v>220.3</v>
      </c>
      <c r="I245" s="248"/>
      <c r="J245" s="243"/>
      <c r="K245" s="243"/>
      <c r="L245" s="249"/>
      <c r="M245" s="250"/>
      <c r="N245" s="251"/>
      <c r="O245" s="251"/>
      <c r="P245" s="251"/>
      <c r="Q245" s="251"/>
      <c r="R245" s="251"/>
      <c r="S245" s="251"/>
      <c r="T245" s="252"/>
      <c r="AT245" s="253" t="s">
        <v>193</v>
      </c>
      <c r="AU245" s="253" t="s">
        <v>83</v>
      </c>
      <c r="AV245" s="14" t="s">
        <v>189</v>
      </c>
      <c r="AW245" s="14" t="s">
        <v>39</v>
      </c>
      <c r="AX245" s="14" t="s">
        <v>79</v>
      </c>
      <c r="AY245" s="253" t="s">
        <v>183</v>
      </c>
    </row>
    <row r="246" spans="2:65" s="1" customFormat="1" ht="22.5" customHeight="1">
      <c r="B246" s="42"/>
      <c r="C246" s="257" t="s">
        <v>370</v>
      </c>
      <c r="D246" s="257" t="s">
        <v>223</v>
      </c>
      <c r="E246" s="258" t="s">
        <v>286</v>
      </c>
      <c r="F246" s="259" t="s">
        <v>287</v>
      </c>
      <c r="G246" s="260" t="s">
        <v>199</v>
      </c>
      <c r="H246" s="261">
        <v>44.941000000000003</v>
      </c>
      <c r="I246" s="262"/>
      <c r="J246" s="263">
        <f>ROUND(I246*H246,2)</f>
        <v>0</v>
      </c>
      <c r="K246" s="259" t="s">
        <v>200</v>
      </c>
      <c r="L246" s="264"/>
      <c r="M246" s="265" t="s">
        <v>21</v>
      </c>
      <c r="N246" s="266" t="s">
        <v>46</v>
      </c>
      <c r="O246" s="43"/>
      <c r="P246" s="214">
        <f>O246*H246</f>
        <v>0</v>
      </c>
      <c r="Q246" s="214">
        <v>6.8000000000000005E-4</v>
      </c>
      <c r="R246" s="214">
        <f>Q246*H246</f>
        <v>3.0559880000000005E-2</v>
      </c>
      <c r="S246" s="214">
        <v>0</v>
      </c>
      <c r="T246" s="215">
        <f>S246*H246</f>
        <v>0</v>
      </c>
      <c r="AR246" s="25" t="s">
        <v>226</v>
      </c>
      <c r="AT246" s="25" t="s">
        <v>223</v>
      </c>
      <c r="AU246" s="25" t="s">
        <v>83</v>
      </c>
      <c r="AY246" s="25" t="s">
        <v>183</v>
      </c>
      <c r="BE246" s="216">
        <f>IF(N246="základní",J246,0)</f>
        <v>0</v>
      </c>
      <c r="BF246" s="216">
        <f>IF(N246="snížená",J246,0)</f>
        <v>0</v>
      </c>
      <c r="BG246" s="216">
        <f>IF(N246="zákl. přenesená",J246,0)</f>
        <v>0</v>
      </c>
      <c r="BH246" s="216">
        <f>IF(N246="sníž. přenesená",J246,0)</f>
        <v>0</v>
      </c>
      <c r="BI246" s="216">
        <f>IF(N246="nulová",J246,0)</f>
        <v>0</v>
      </c>
      <c r="BJ246" s="25" t="s">
        <v>79</v>
      </c>
      <c r="BK246" s="216">
        <f>ROUND(I246*H246,2)</f>
        <v>0</v>
      </c>
      <c r="BL246" s="25" t="s">
        <v>189</v>
      </c>
      <c r="BM246" s="25" t="s">
        <v>2511</v>
      </c>
    </row>
    <row r="247" spans="2:65" s="13" customFormat="1" ht="13.5">
      <c r="B247" s="231"/>
      <c r="C247" s="232"/>
      <c r="D247" s="217" t="s">
        <v>193</v>
      </c>
      <c r="E247" s="233" t="s">
        <v>21</v>
      </c>
      <c r="F247" s="234" t="s">
        <v>2512</v>
      </c>
      <c r="G247" s="232"/>
      <c r="H247" s="235">
        <v>44.06</v>
      </c>
      <c r="I247" s="236"/>
      <c r="J247" s="232"/>
      <c r="K247" s="232"/>
      <c r="L247" s="237"/>
      <c r="M247" s="238"/>
      <c r="N247" s="239"/>
      <c r="O247" s="239"/>
      <c r="P247" s="239"/>
      <c r="Q247" s="239"/>
      <c r="R247" s="239"/>
      <c r="S247" s="239"/>
      <c r="T247" s="240"/>
      <c r="AT247" s="241" t="s">
        <v>193</v>
      </c>
      <c r="AU247" s="241" t="s">
        <v>83</v>
      </c>
      <c r="AV247" s="13" t="s">
        <v>83</v>
      </c>
      <c r="AW247" s="13" t="s">
        <v>39</v>
      </c>
      <c r="AX247" s="13" t="s">
        <v>75</v>
      </c>
      <c r="AY247" s="241" t="s">
        <v>183</v>
      </c>
    </row>
    <row r="248" spans="2:65" s="14" customFormat="1" ht="13.5">
      <c r="B248" s="242"/>
      <c r="C248" s="243"/>
      <c r="D248" s="217" t="s">
        <v>193</v>
      </c>
      <c r="E248" s="279" t="s">
        <v>21</v>
      </c>
      <c r="F248" s="280" t="s">
        <v>212</v>
      </c>
      <c r="G248" s="243"/>
      <c r="H248" s="281">
        <v>44.06</v>
      </c>
      <c r="I248" s="248"/>
      <c r="J248" s="243"/>
      <c r="K248" s="243"/>
      <c r="L248" s="249"/>
      <c r="M248" s="250"/>
      <c r="N248" s="251"/>
      <c r="O248" s="251"/>
      <c r="P248" s="251"/>
      <c r="Q248" s="251"/>
      <c r="R248" s="251"/>
      <c r="S248" s="251"/>
      <c r="T248" s="252"/>
      <c r="AT248" s="253" t="s">
        <v>193</v>
      </c>
      <c r="AU248" s="253" t="s">
        <v>83</v>
      </c>
      <c r="AV248" s="14" t="s">
        <v>189</v>
      </c>
      <c r="AW248" s="14" t="s">
        <v>39</v>
      </c>
      <c r="AX248" s="14" t="s">
        <v>79</v>
      </c>
      <c r="AY248" s="253" t="s">
        <v>183</v>
      </c>
    </row>
    <row r="249" spans="2:65" s="13" customFormat="1" ht="13.5">
      <c r="B249" s="231"/>
      <c r="C249" s="232"/>
      <c r="D249" s="244" t="s">
        <v>193</v>
      </c>
      <c r="E249" s="232"/>
      <c r="F249" s="255" t="s">
        <v>2513</v>
      </c>
      <c r="G249" s="232"/>
      <c r="H249" s="256">
        <v>44.941000000000003</v>
      </c>
      <c r="I249" s="236"/>
      <c r="J249" s="232"/>
      <c r="K249" s="232"/>
      <c r="L249" s="237"/>
      <c r="M249" s="238"/>
      <c r="N249" s="239"/>
      <c r="O249" s="239"/>
      <c r="P249" s="239"/>
      <c r="Q249" s="239"/>
      <c r="R249" s="239"/>
      <c r="S249" s="239"/>
      <c r="T249" s="240"/>
      <c r="AT249" s="241" t="s">
        <v>193</v>
      </c>
      <c r="AU249" s="241" t="s">
        <v>83</v>
      </c>
      <c r="AV249" s="13" t="s">
        <v>83</v>
      </c>
      <c r="AW249" s="13" t="s">
        <v>6</v>
      </c>
      <c r="AX249" s="13" t="s">
        <v>79</v>
      </c>
      <c r="AY249" s="241" t="s">
        <v>183</v>
      </c>
    </row>
    <row r="250" spans="2:65" s="1" customFormat="1" ht="44.25" customHeight="1">
      <c r="B250" s="42"/>
      <c r="C250" s="205" t="s">
        <v>376</v>
      </c>
      <c r="D250" s="205" t="s">
        <v>185</v>
      </c>
      <c r="E250" s="206" t="s">
        <v>1184</v>
      </c>
      <c r="F250" s="207" t="s">
        <v>1185</v>
      </c>
      <c r="G250" s="208" t="s">
        <v>188</v>
      </c>
      <c r="H250" s="209">
        <v>73.2</v>
      </c>
      <c r="I250" s="210"/>
      <c r="J250" s="211">
        <f>ROUND(I250*H250,2)</f>
        <v>0</v>
      </c>
      <c r="K250" s="207" t="s">
        <v>200</v>
      </c>
      <c r="L250" s="62"/>
      <c r="M250" s="212" t="s">
        <v>21</v>
      </c>
      <c r="N250" s="213" t="s">
        <v>46</v>
      </c>
      <c r="O250" s="43"/>
      <c r="P250" s="214">
        <f>O250*H250</f>
        <v>0</v>
      </c>
      <c r="Q250" s="214">
        <v>1.6800000000000001E-3</v>
      </c>
      <c r="R250" s="214">
        <f>Q250*H250</f>
        <v>0.12297600000000002</v>
      </c>
      <c r="S250" s="214">
        <v>0</v>
      </c>
      <c r="T250" s="215">
        <f>S250*H250</f>
        <v>0</v>
      </c>
      <c r="AR250" s="25" t="s">
        <v>189</v>
      </c>
      <c r="AT250" s="25" t="s">
        <v>185</v>
      </c>
      <c r="AU250" s="25" t="s">
        <v>83</v>
      </c>
      <c r="AY250" s="25" t="s">
        <v>183</v>
      </c>
      <c r="BE250" s="216">
        <f>IF(N250="základní",J250,0)</f>
        <v>0</v>
      </c>
      <c r="BF250" s="216">
        <f>IF(N250="snížená",J250,0)</f>
        <v>0</v>
      </c>
      <c r="BG250" s="216">
        <f>IF(N250="zákl. přenesená",J250,0)</f>
        <v>0</v>
      </c>
      <c r="BH250" s="216">
        <f>IF(N250="sníž. přenesená",J250,0)</f>
        <v>0</v>
      </c>
      <c r="BI250" s="216">
        <f>IF(N250="nulová",J250,0)</f>
        <v>0</v>
      </c>
      <c r="BJ250" s="25" t="s">
        <v>79</v>
      </c>
      <c r="BK250" s="216">
        <f>ROUND(I250*H250,2)</f>
        <v>0</v>
      </c>
      <c r="BL250" s="25" t="s">
        <v>189</v>
      </c>
      <c r="BM250" s="25" t="s">
        <v>2514</v>
      </c>
    </row>
    <row r="251" spans="2:65" s="1" customFormat="1" ht="121.5">
      <c r="B251" s="42"/>
      <c r="C251" s="64"/>
      <c r="D251" s="217" t="s">
        <v>191</v>
      </c>
      <c r="E251" s="64"/>
      <c r="F251" s="218" t="s">
        <v>283</v>
      </c>
      <c r="G251" s="64"/>
      <c r="H251" s="64"/>
      <c r="I251" s="173"/>
      <c r="J251" s="64"/>
      <c r="K251" s="64"/>
      <c r="L251" s="62"/>
      <c r="M251" s="219"/>
      <c r="N251" s="43"/>
      <c r="O251" s="43"/>
      <c r="P251" s="43"/>
      <c r="Q251" s="43"/>
      <c r="R251" s="43"/>
      <c r="S251" s="43"/>
      <c r="T251" s="79"/>
      <c r="AT251" s="25" t="s">
        <v>191</v>
      </c>
      <c r="AU251" s="25" t="s">
        <v>83</v>
      </c>
    </row>
    <row r="252" spans="2:65" s="12" customFormat="1" ht="13.5">
      <c r="B252" s="220"/>
      <c r="C252" s="221"/>
      <c r="D252" s="217" t="s">
        <v>193</v>
      </c>
      <c r="E252" s="222" t="s">
        <v>21</v>
      </c>
      <c r="F252" s="223" t="s">
        <v>1074</v>
      </c>
      <c r="G252" s="221"/>
      <c r="H252" s="224" t="s">
        <v>21</v>
      </c>
      <c r="I252" s="225"/>
      <c r="J252" s="221"/>
      <c r="K252" s="221"/>
      <c r="L252" s="226"/>
      <c r="M252" s="227"/>
      <c r="N252" s="228"/>
      <c r="O252" s="228"/>
      <c r="P252" s="228"/>
      <c r="Q252" s="228"/>
      <c r="R252" s="228"/>
      <c r="S252" s="228"/>
      <c r="T252" s="229"/>
      <c r="AT252" s="230" t="s">
        <v>193</v>
      </c>
      <c r="AU252" s="230" t="s">
        <v>83</v>
      </c>
      <c r="AV252" s="12" t="s">
        <v>79</v>
      </c>
      <c r="AW252" s="12" t="s">
        <v>39</v>
      </c>
      <c r="AX252" s="12" t="s">
        <v>75</v>
      </c>
      <c r="AY252" s="230" t="s">
        <v>183</v>
      </c>
    </row>
    <row r="253" spans="2:65" s="13" customFormat="1" ht="13.5">
      <c r="B253" s="231"/>
      <c r="C253" s="232"/>
      <c r="D253" s="217" t="s">
        <v>193</v>
      </c>
      <c r="E253" s="233" t="s">
        <v>21</v>
      </c>
      <c r="F253" s="234" t="s">
        <v>2515</v>
      </c>
      <c r="G253" s="232"/>
      <c r="H253" s="235">
        <v>54</v>
      </c>
      <c r="I253" s="236"/>
      <c r="J253" s="232"/>
      <c r="K253" s="232"/>
      <c r="L253" s="237"/>
      <c r="M253" s="238"/>
      <c r="N253" s="239"/>
      <c r="O253" s="239"/>
      <c r="P253" s="239"/>
      <c r="Q253" s="239"/>
      <c r="R253" s="239"/>
      <c r="S253" s="239"/>
      <c r="T253" s="240"/>
      <c r="AT253" s="241" t="s">
        <v>193</v>
      </c>
      <c r="AU253" s="241" t="s">
        <v>83</v>
      </c>
      <c r="AV253" s="13" t="s">
        <v>83</v>
      </c>
      <c r="AW253" s="13" t="s">
        <v>39</v>
      </c>
      <c r="AX253" s="13" t="s">
        <v>75</v>
      </c>
      <c r="AY253" s="241" t="s">
        <v>183</v>
      </c>
    </row>
    <row r="254" spans="2:65" s="12" customFormat="1" ht="13.5">
      <c r="B254" s="220"/>
      <c r="C254" s="221"/>
      <c r="D254" s="217" t="s">
        <v>193</v>
      </c>
      <c r="E254" s="222" t="s">
        <v>21</v>
      </c>
      <c r="F254" s="223" t="s">
        <v>1078</v>
      </c>
      <c r="G254" s="221"/>
      <c r="H254" s="224" t="s">
        <v>21</v>
      </c>
      <c r="I254" s="225"/>
      <c r="J254" s="221"/>
      <c r="K254" s="221"/>
      <c r="L254" s="226"/>
      <c r="M254" s="227"/>
      <c r="N254" s="228"/>
      <c r="O254" s="228"/>
      <c r="P254" s="228"/>
      <c r="Q254" s="228"/>
      <c r="R254" s="228"/>
      <c r="S254" s="228"/>
      <c r="T254" s="229"/>
      <c r="AT254" s="230" t="s">
        <v>193</v>
      </c>
      <c r="AU254" s="230" t="s">
        <v>83</v>
      </c>
      <c r="AV254" s="12" t="s">
        <v>79</v>
      </c>
      <c r="AW254" s="12" t="s">
        <v>39</v>
      </c>
      <c r="AX254" s="12" t="s">
        <v>75</v>
      </c>
      <c r="AY254" s="230" t="s">
        <v>183</v>
      </c>
    </row>
    <row r="255" spans="2:65" s="13" customFormat="1" ht="13.5">
      <c r="B255" s="231"/>
      <c r="C255" s="232"/>
      <c r="D255" s="217" t="s">
        <v>193</v>
      </c>
      <c r="E255" s="233" t="s">
        <v>21</v>
      </c>
      <c r="F255" s="234" t="s">
        <v>1083</v>
      </c>
      <c r="G255" s="232"/>
      <c r="H255" s="235">
        <v>19.2</v>
      </c>
      <c r="I255" s="236"/>
      <c r="J255" s="232"/>
      <c r="K255" s="232"/>
      <c r="L255" s="237"/>
      <c r="M255" s="238"/>
      <c r="N255" s="239"/>
      <c r="O255" s="239"/>
      <c r="P255" s="239"/>
      <c r="Q255" s="239"/>
      <c r="R255" s="239"/>
      <c r="S255" s="239"/>
      <c r="T255" s="240"/>
      <c r="AT255" s="241" t="s">
        <v>193</v>
      </c>
      <c r="AU255" s="241" t="s">
        <v>83</v>
      </c>
      <c r="AV255" s="13" t="s">
        <v>83</v>
      </c>
      <c r="AW255" s="13" t="s">
        <v>39</v>
      </c>
      <c r="AX255" s="13" t="s">
        <v>75</v>
      </c>
      <c r="AY255" s="241" t="s">
        <v>183</v>
      </c>
    </row>
    <row r="256" spans="2:65" s="14" customFormat="1" ht="13.5">
      <c r="B256" s="242"/>
      <c r="C256" s="243"/>
      <c r="D256" s="244" t="s">
        <v>193</v>
      </c>
      <c r="E256" s="245" t="s">
        <v>21</v>
      </c>
      <c r="F256" s="246" t="s">
        <v>212</v>
      </c>
      <c r="G256" s="243"/>
      <c r="H256" s="247">
        <v>73.2</v>
      </c>
      <c r="I256" s="248"/>
      <c r="J256" s="243"/>
      <c r="K256" s="243"/>
      <c r="L256" s="249"/>
      <c r="M256" s="250"/>
      <c r="N256" s="251"/>
      <c r="O256" s="251"/>
      <c r="P256" s="251"/>
      <c r="Q256" s="251"/>
      <c r="R256" s="251"/>
      <c r="S256" s="251"/>
      <c r="T256" s="252"/>
      <c r="AT256" s="253" t="s">
        <v>193</v>
      </c>
      <c r="AU256" s="253" t="s">
        <v>83</v>
      </c>
      <c r="AV256" s="14" t="s">
        <v>189</v>
      </c>
      <c r="AW256" s="14" t="s">
        <v>39</v>
      </c>
      <c r="AX256" s="14" t="s">
        <v>79</v>
      </c>
      <c r="AY256" s="253" t="s">
        <v>183</v>
      </c>
    </row>
    <row r="257" spans="2:65" s="1" customFormat="1" ht="22.5" customHeight="1">
      <c r="B257" s="42"/>
      <c r="C257" s="257" t="s">
        <v>380</v>
      </c>
      <c r="D257" s="257" t="s">
        <v>223</v>
      </c>
      <c r="E257" s="258" t="s">
        <v>1106</v>
      </c>
      <c r="F257" s="259" t="s">
        <v>1107</v>
      </c>
      <c r="G257" s="260" t="s">
        <v>199</v>
      </c>
      <c r="H257" s="261">
        <v>11.2</v>
      </c>
      <c r="I257" s="262"/>
      <c r="J257" s="263">
        <f>ROUND(I257*H257,2)</f>
        <v>0</v>
      </c>
      <c r="K257" s="259" t="s">
        <v>200</v>
      </c>
      <c r="L257" s="264"/>
      <c r="M257" s="265" t="s">
        <v>21</v>
      </c>
      <c r="N257" s="266" t="s">
        <v>46</v>
      </c>
      <c r="O257" s="43"/>
      <c r="P257" s="214">
        <f>O257*H257</f>
        <v>0</v>
      </c>
      <c r="Q257" s="214">
        <v>6.0000000000000001E-3</v>
      </c>
      <c r="R257" s="214">
        <f>Q257*H257</f>
        <v>6.7199999999999996E-2</v>
      </c>
      <c r="S257" s="214">
        <v>0</v>
      </c>
      <c r="T257" s="215">
        <f>S257*H257</f>
        <v>0</v>
      </c>
      <c r="AR257" s="25" t="s">
        <v>226</v>
      </c>
      <c r="AT257" s="25" t="s">
        <v>223</v>
      </c>
      <c r="AU257" s="25" t="s">
        <v>83</v>
      </c>
      <c r="AY257" s="25" t="s">
        <v>183</v>
      </c>
      <c r="BE257" s="216">
        <f>IF(N257="základní",J257,0)</f>
        <v>0</v>
      </c>
      <c r="BF257" s="216">
        <f>IF(N257="snížená",J257,0)</f>
        <v>0</v>
      </c>
      <c r="BG257" s="216">
        <f>IF(N257="zákl. přenesená",J257,0)</f>
        <v>0</v>
      </c>
      <c r="BH257" s="216">
        <f>IF(N257="sníž. přenesená",J257,0)</f>
        <v>0</v>
      </c>
      <c r="BI257" s="216">
        <f>IF(N257="nulová",J257,0)</f>
        <v>0</v>
      </c>
      <c r="BJ257" s="25" t="s">
        <v>79</v>
      </c>
      <c r="BK257" s="216">
        <f>ROUND(I257*H257,2)</f>
        <v>0</v>
      </c>
      <c r="BL257" s="25" t="s">
        <v>189</v>
      </c>
      <c r="BM257" s="25" t="s">
        <v>2516</v>
      </c>
    </row>
    <row r="258" spans="2:65" s="13" customFormat="1" ht="13.5">
      <c r="B258" s="231"/>
      <c r="C258" s="232"/>
      <c r="D258" s="217" t="s">
        <v>193</v>
      </c>
      <c r="E258" s="233" t="s">
        <v>21</v>
      </c>
      <c r="F258" s="234" t="s">
        <v>2517</v>
      </c>
      <c r="G258" s="232"/>
      <c r="H258" s="235">
        <v>10.98</v>
      </c>
      <c r="I258" s="236"/>
      <c r="J258" s="232"/>
      <c r="K258" s="232"/>
      <c r="L258" s="237"/>
      <c r="M258" s="238"/>
      <c r="N258" s="239"/>
      <c r="O258" s="239"/>
      <c r="P258" s="239"/>
      <c r="Q258" s="239"/>
      <c r="R258" s="239"/>
      <c r="S258" s="239"/>
      <c r="T258" s="240"/>
      <c r="AT258" s="241" t="s">
        <v>193</v>
      </c>
      <c r="AU258" s="241" t="s">
        <v>83</v>
      </c>
      <c r="AV258" s="13" t="s">
        <v>83</v>
      </c>
      <c r="AW258" s="13" t="s">
        <v>39</v>
      </c>
      <c r="AX258" s="13" t="s">
        <v>79</v>
      </c>
      <c r="AY258" s="241" t="s">
        <v>183</v>
      </c>
    </row>
    <row r="259" spans="2:65" s="13" customFormat="1" ht="13.5">
      <c r="B259" s="231"/>
      <c r="C259" s="232"/>
      <c r="D259" s="244" t="s">
        <v>193</v>
      </c>
      <c r="E259" s="232"/>
      <c r="F259" s="255" t="s">
        <v>2518</v>
      </c>
      <c r="G259" s="232"/>
      <c r="H259" s="256">
        <v>11.2</v>
      </c>
      <c r="I259" s="236"/>
      <c r="J259" s="232"/>
      <c r="K259" s="232"/>
      <c r="L259" s="237"/>
      <c r="M259" s="238"/>
      <c r="N259" s="239"/>
      <c r="O259" s="239"/>
      <c r="P259" s="239"/>
      <c r="Q259" s="239"/>
      <c r="R259" s="239"/>
      <c r="S259" s="239"/>
      <c r="T259" s="240"/>
      <c r="AT259" s="241" t="s">
        <v>193</v>
      </c>
      <c r="AU259" s="241" t="s">
        <v>83</v>
      </c>
      <c r="AV259" s="13" t="s">
        <v>83</v>
      </c>
      <c r="AW259" s="13" t="s">
        <v>6</v>
      </c>
      <c r="AX259" s="13" t="s">
        <v>79</v>
      </c>
      <c r="AY259" s="241" t="s">
        <v>183</v>
      </c>
    </row>
    <row r="260" spans="2:65" s="1" customFormat="1" ht="22.5" customHeight="1">
      <c r="B260" s="42"/>
      <c r="C260" s="205" t="s">
        <v>389</v>
      </c>
      <c r="D260" s="205" t="s">
        <v>185</v>
      </c>
      <c r="E260" s="206" t="s">
        <v>307</v>
      </c>
      <c r="F260" s="207" t="s">
        <v>308</v>
      </c>
      <c r="G260" s="208" t="s">
        <v>188</v>
      </c>
      <c r="H260" s="209">
        <v>62.81</v>
      </c>
      <c r="I260" s="210"/>
      <c r="J260" s="211">
        <f>ROUND(I260*H260,2)</f>
        <v>0</v>
      </c>
      <c r="K260" s="207" t="s">
        <v>200</v>
      </c>
      <c r="L260" s="62"/>
      <c r="M260" s="212" t="s">
        <v>21</v>
      </c>
      <c r="N260" s="213" t="s">
        <v>46</v>
      </c>
      <c r="O260" s="43"/>
      <c r="P260" s="214">
        <f>O260*H260</f>
        <v>0</v>
      </c>
      <c r="Q260" s="214">
        <v>6.0000000000000002E-5</v>
      </c>
      <c r="R260" s="214">
        <f>Q260*H260</f>
        <v>3.7686000000000004E-3</v>
      </c>
      <c r="S260" s="214">
        <v>0</v>
      </c>
      <c r="T260" s="215">
        <f>S260*H260</f>
        <v>0</v>
      </c>
      <c r="AR260" s="25" t="s">
        <v>189</v>
      </c>
      <c r="AT260" s="25" t="s">
        <v>185</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189</v>
      </c>
      <c r="BM260" s="25" t="s">
        <v>2519</v>
      </c>
    </row>
    <row r="261" spans="2:65" s="1" customFormat="1" ht="67.5">
      <c r="B261" s="42"/>
      <c r="C261" s="64"/>
      <c r="D261" s="217" t="s">
        <v>191</v>
      </c>
      <c r="E261" s="64"/>
      <c r="F261" s="218" t="s">
        <v>310</v>
      </c>
      <c r="G261" s="64"/>
      <c r="H261" s="64"/>
      <c r="I261" s="173"/>
      <c r="J261" s="64"/>
      <c r="K261" s="64"/>
      <c r="L261" s="62"/>
      <c r="M261" s="219"/>
      <c r="N261" s="43"/>
      <c r="O261" s="43"/>
      <c r="P261" s="43"/>
      <c r="Q261" s="43"/>
      <c r="R261" s="43"/>
      <c r="S261" s="43"/>
      <c r="T261" s="79"/>
      <c r="AT261" s="25" t="s">
        <v>191</v>
      </c>
      <c r="AU261" s="25" t="s">
        <v>83</v>
      </c>
    </row>
    <row r="262" spans="2:65" s="13" customFormat="1" ht="13.5">
      <c r="B262" s="231"/>
      <c r="C262" s="232"/>
      <c r="D262" s="244" t="s">
        <v>193</v>
      </c>
      <c r="E262" s="254" t="s">
        <v>21</v>
      </c>
      <c r="F262" s="255" t="s">
        <v>2520</v>
      </c>
      <c r="G262" s="232"/>
      <c r="H262" s="256">
        <v>62.81</v>
      </c>
      <c r="I262" s="236"/>
      <c r="J262" s="232"/>
      <c r="K262" s="232"/>
      <c r="L262" s="237"/>
      <c r="M262" s="238"/>
      <c r="N262" s="239"/>
      <c r="O262" s="239"/>
      <c r="P262" s="239"/>
      <c r="Q262" s="239"/>
      <c r="R262" s="239"/>
      <c r="S262" s="239"/>
      <c r="T262" s="240"/>
      <c r="AT262" s="241" t="s">
        <v>193</v>
      </c>
      <c r="AU262" s="241" t="s">
        <v>83</v>
      </c>
      <c r="AV262" s="13" t="s">
        <v>83</v>
      </c>
      <c r="AW262" s="13" t="s">
        <v>39</v>
      </c>
      <c r="AX262" s="13" t="s">
        <v>79</v>
      </c>
      <c r="AY262" s="241" t="s">
        <v>183</v>
      </c>
    </row>
    <row r="263" spans="2:65" s="1" customFormat="1" ht="22.5" customHeight="1">
      <c r="B263" s="42"/>
      <c r="C263" s="257" t="s">
        <v>393</v>
      </c>
      <c r="D263" s="257" t="s">
        <v>223</v>
      </c>
      <c r="E263" s="258" t="s">
        <v>312</v>
      </c>
      <c r="F263" s="259" t="s">
        <v>313</v>
      </c>
      <c r="G263" s="260" t="s">
        <v>188</v>
      </c>
      <c r="H263" s="261">
        <v>65.950999999999993</v>
      </c>
      <c r="I263" s="262"/>
      <c r="J263" s="263">
        <f>ROUND(I263*H263,2)</f>
        <v>0</v>
      </c>
      <c r="K263" s="259" t="s">
        <v>200</v>
      </c>
      <c r="L263" s="264"/>
      <c r="M263" s="265" t="s">
        <v>21</v>
      </c>
      <c r="N263" s="266" t="s">
        <v>46</v>
      </c>
      <c r="O263" s="43"/>
      <c r="P263" s="214">
        <f>O263*H263</f>
        <v>0</v>
      </c>
      <c r="Q263" s="214">
        <v>5.9999999999999995E-4</v>
      </c>
      <c r="R263" s="214">
        <f>Q263*H263</f>
        <v>3.9570599999999991E-2</v>
      </c>
      <c r="S263" s="214">
        <v>0</v>
      </c>
      <c r="T263" s="215">
        <f>S263*H263</f>
        <v>0</v>
      </c>
      <c r="AR263" s="25" t="s">
        <v>226</v>
      </c>
      <c r="AT263" s="25" t="s">
        <v>223</v>
      </c>
      <c r="AU263" s="25" t="s">
        <v>83</v>
      </c>
      <c r="AY263" s="25" t="s">
        <v>183</v>
      </c>
      <c r="BE263" s="216">
        <f>IF(N263="základní",J263,0)</f>
        <v>0</v>
      </c>
      <c r="BF263" s="216">
        <f>IF(N263="snížená",J263,0)</f>
        <v>0</v>
      </c>
      <c r="BG263" s="216">
        <f>IF(N263="zákl. přenesená",J263,0)</f>
        <v>0</v>
      </c>
      <c r="BH263" s="216">
        <f>IF(N263="sníž. přenesená",J263,0)</f>
        <v>0</v>
      </c>
      <c r="BI263" s="216">
        <f>IF(N263="nulová",J263,0)</f>
        <v>0</v>
      </c>
      <c r="BJ263" s="25" t="s">
        <v>79</v>
      </c>
      <c r="BK263" s="216">
        <f>ROUND(I263*H263,2)</f>
        <v>0</v>
      </c>
      <c r="BL263" s="25" t="s">
        <v>189</v>
      </c>
      <c r="BM263" s="25" t="s">
        <v>2521</v>
      </c>
    </row>
    <row r="264" spans="2:65" s="13" customFormat="1" ht="13.5">
      <c r="B264" s="231"/>
      <c r="C264" s="232"/>
      <c r="D264" s="244" t="s">
        <v>193</v>
      </c>
      <c r="E264" s="232"/>
      <c r="F264" s="255" t="s">
        <v>2522</v>
      </c>
      <c r="G264" s="232"/>
      <c r="H264" s="256">
        <v>65.950999999999993</v>
      </c>
      <c r="I264" s="236"/>
      <c r="J264" s="232"/>
      <c r="K264" s="232"/>
      <c r="L264" s="237"/>
      <c r="M264" s="238"/>
      <c r="N264" s="239"/>
      <c r="O264" s="239"/>
      <c r="P264" s="239"/>
      <c r="Q264" s="239"/>
      <c r="R264" s="239"/>
      <c r="S264" s="239"/>
      <c r="T264" s="240"/>
      <c r="AT264" s="241" t="s">
        <v>193</v>
      </c>
      <c r="AU264" s="241" t="s">
        <v>83</v>
      </c>
      <c r="AV264" s="13" t="s">
        <v>83</v>
      </c>
      <c r="AW264" s="13" t="s">
        <v>6</v>
      </c>
      <c r="AX264" s="13" t="s">
        <v>79</v>
      </c>
      <c r="AY264" s="241" t="s">
        <v>183</v>
      </c>
    </row>
    <row r="265" spans="2:65" s="1" customFormat="1" ht="31.5" customHeight="1">
      <c r="B265" s="42"/>
      <c r="C265" s="205" t="s">
        <v>397</v>
      </c>
      <c r="D265" s="205" t="s">
        <v>185</v>
      </c>
      <c r="E265" s="206" t="s">
        <v>317</v>
      </c>
      <c r="F265" s="207" t="s">
        <v>318</v>
      </c>
      <c r="G265" s="208" t="s">
        <v>188</v>
      </c>
      <c r="H265" s="209">
        <v>504.08499999999998</v>
      </c>
      <c r="I265" s="210"/>
      <c r="J265" s="211">
        <f>ROUND(I265*H265,2)</f>
        <v>0</v>
      </c>
      <c r="K265" s="207" t="s">
        <v>200</v>
      </c>
      <c r="L265" s="62"/>
      <c r="M265" s="212" t="s">
        <v>21</v>
      </c>
      <c r="N265" s="213" t="s">
        <v>46</v>
      </c>
      <c r="O265" s="43"/>
      <c r="P265" s="214">
        <f>O265*H265</f>
        <v>0</v>
      </c>
      <c r="Q265" s="214">
        <v>2.5000000000000001E-4</v>
      </c>
      <c r="R265" s="214">
        <f>Q265*H265</f>
        <v>0.12602125</v>
      </c>
      <c r="S265" s="214">
        <v>0</v>
      </c>
      <c r="T265" s="215">
        <f>S265*H265</f>
        <v>0</v>
      </c>
      <c r="AR265" s="25" t="s">
        <v>189</v>
      </c>
      <c r="AT265" s="25" t="s">
        <v>185</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189</v>
      </c>
      <c r="BM265" s="25" t="s">
        <v>2523</v>
      </c>
    </row>
    <row r="266" spans="2:65" s="1" customFormat="1" ht="67.5">
      <c r="B266" s="42"/>
      <c r="C266" s="64"/>
      <c r="D266" s="217" t="s">
        <v>191</v>
      </c>
      <c r="E266" s="64"/>
      <c r="F266" s="218" t="s">
        <v>310</v>
      </c>
      <c r="G266" s="64"/>
      <c r="H266" s="64"/>
      <c r="I266" s="173"/>
      <c r="J266" s="64"/>
      <c r="K266" s="64"/>
      <c r="L266" s="62"/>
      <c r="M266" s="219"/>
      <c r="N266" s="43"/>
      <c r="O266" s="43"/>
      <c r="P266" s="43"/>
      <c r="Q266" s="43"/>
      <c r="R266" s="43"/>
      <c r="S266" s="43"/>
      <c r="T266" s="79"/>
      <c r="AT266" s="25" t="s">
        <v>191</v>
      </c>
      <c r="AU266" s="25" t="s">
        <v>83</v>
      </c>
    </row>
    <row r="267" spans="2:65" s="12" customFormat="1" ht="13.5">
      <c r="B267" s="220"/>
      <c r="C267" s="221"/>
      <c r="D267" s="217" t="s">
        <v>193</v>
      </c>
      <c r="E267" s="222" t="s">
        <v>21</v>
      </c>
      <c r="F267" s="223" t="s">
        <v>320</v>
      </c>
      <c r="G267" s="221"/>
      <c r="H267" s="224" t="s">
        <v>21</v>
      </c>
      <c r="I267" s="225"/>
      <c r="J267" s="221"/>
      <c r="K267" s="221"/>
      <c r="L267" s="226"/>
      <c r="M267" s="227"/>
      <c r="N267" s="228"/>
      <c r="O267" s="228"/>
      <c r="P267" s="228"/>
      <c r="Q267" s="228"/>
      <c r="R267" s="228"/>
      <c r="S267" s="228"/>
      <c r="T267" s="229"/>
      <c r="AT267" s="230" t="s">
        <v>193</v>
      </c>
      <c r="AU267" s="230" t="s">
        <v>83</v>
      </c>
      <c r="AV267" s="12" t="s">
        <v>79</v>
      </c>
      <c r="AW267" s="12" t="s">
        <v>39</v>
      </c>
      <c r="AX267" s="12" t="s">
        <v>75</v>
      </c>
      <c r="AY267" s="230" t="s">
        <v>183</v>
      </c>
    </row>
    <row r="268" spans="2:65" s="13" customFormat="1" ht="13.5">
      <c r="B268" s="231"/>
      <c r="C268" s="232"/>
      <c r="D268" s="217" t="s">
        <v>193</v>
      </c>
      <c r="E268" s="233" t="s">
        <v>21</v>
      </c>
      <c r="F268" s="234" t="s">
        <v>2524</v>
      </c>
      <c r="G268" s="232"/>
      <c r="H268" s="235">
        <v>347.24</v>
      </c>
      <c r="I268" s="236"/>
      <c r="J268" s="232"/>
      <c r="K268" s="232"/>
      <c r="L268" s="237"/>
      <c r="M268" s="238"/>
      <c r="N268" s="239"/>
      <c r="O268" s="239"/>
      <c r="P268" s="239"/>
      <c r="Q268" s="239"/>
      <c r="R268" s="239"/>
      <c r="S268" s="239"/>
      <c r="T268" s="240"/>
      <c r="AT268" s="241" t="s">
        <v>193</v>
      </c>
      <c r="AU268" s="241" t="s">
        <v>83</v>
      </c>
      <c r="AV268" s="13" t="s">
        <v>83</v>
      </c>
      <c r="AW268" s="13" t="s">
        <v>39</v>
      </c>
      <c r="AX268" s="13" t="s">
        <v>75</v>
      </c>
      <c r="AY268" s="241" t="s">
        <v>183</v>
      </c>
    </row>
    <row r="269" spans="2:65" s="12" customFormat="1" ht="13.5">
      <c r="B269" s="220"/>
      <c r="C269" s="221"/>
      <c r="D269" s="217" t="s">
        <v>193</v>
      </c>
      <c r="E269" s="222" t="s">
        <v>21</v>
      </c>
      <c r="F269" s="223" t="s">
        <v>323</v>
      </c>
      <c r="G269" s="221"/>
      <c r="H269" s="224" t="s">
        <v>21</v>
      </c>
      <c r="I269" s="225"/>
      <c r="J269" s="221"/>
      <c r="K269" s="221"/>
      <c r="L269" s="226"/>
      <c r="M269" s="227"/>
      <c r="N269" s="228"/>
      <c r="O269" s="228"/>
      <c r="P269" s="228"/>
      <c r="Q269" s="228"/>
      <c r="R269" s="228"/>
      <c r="S269" s="228"/>
      <c r="T269" s="229"/>
      <c r="AT269" s="230" t="s">
        <v>193</v>
      </c>
      <c r="AU269" s="230" t="s">
        <v>83</v>
      </c>
      <c r="AV269" s="12" t="s">
        <v>79</v>
      </c>
      <c r="AW269" s="12" t="s">
        <v>39</v>
      </c>
      <c r="AX269" s="12" t="s">
        <v>75</v>
      </c>
      <c r="AY269" s="230" t="s">
        <v>183</v>
      </c>
    </row>
    <row r="270" spans="2:65" s="13" customFormat="1" ht="13.5">
      <c r="B270" s="231"/>
      <c r="C270" s="232"/>
      <c r="D270" s="217" t="s">
        <v>193</v>
      </c>
      <c r="E270" s="233" t="s">
        <v>21</v>
      </c>
      <c r="F270" s="234" t="s">
        <v>2525</v>
      </c>
      <c r="G270" s="232"/>
      <c r="H270" s="235">
        <v>69.849999999999994</v>
      </c>
      <c r="I270" s="236"/>
      <c r="J270" s="232"/>
      <c r="K270" s="232"/>
      <c r="L270" s="237"/>
      <c r="M270" s="238"/>
      <c r="N270" s="239"/>
      <c r="O270" s="239"/>
      <c r="P270" s="239"/>
      <c r="Q270" s="239"/>
      <c r="R270" s="239"/>
      <c r="S270" s="239"/>
      <c r="T270" s="240"/>
      <c r="AT270" s="241" t="s">
        <v>193</v>
      </c>
      <c r="AU270" s="241" t="s">
        <v>83</v>
      </c>
      <c r="AV270" s="13" t="s">
        <v>83</v>
      </c>
      <c r="AW270" s="13" t="s">
        <v>39</v>
      </c>
      <c r="AX270" s="13" t="s">
        <v>75</v>
      </c>
      <c r="AY270" s="241" t="s">
        <v>183</v>
      </c>
    </row>
    <row r="271" spans="2:65" s="12" customFormat="1" ht="13.5">
      <c r="B271" s="220"/>
      <c r="C271" s="221"/>
      <c r="D271" s="217" t="s">
        <v>193</v>
      </c>
      <c r="E271" s="222" t="s">
        <v>21</v>
      </c>
      <c r="F271" s="223" t="s">
        <v>325</v>
      </c>
      <c r="G271" s="221"/>
      <c r="H271" s="224" t="s">
        <v>21</v>
      </c>
      <c r="I271" s="225"/>
      <c r="J271" s="221"/>
      <c r="K271" s="221"/>
      <c r="L271" s="226"/>
      <c r="M271" s="227"/>
      <c r="N271" s="228"/>
      <c r="O271" s="228"/>
      <c r="P271" s="228"/>
      <c r="Q271" s="228"/>
      <c r="R271" s="228"/>
      <c r="S271" s="228"/>
      <c r="T271" s="229"/>
      <c r="AT271" s="230" t="s">
        <v>193</v>
      </c>
      <c r="AU271" s="230" t="s">
        <v>83</v>
      </c>
      <c r="AV271" s="12" t="s">
        <v>79</v>
      </c>
      <c r="AW271" s="12" t="s">
        <v>39</v>
      </c>
      <c r="AX271" s="12" t="s">
        <v>75</v>
      </c>
      <c r="AY271" s="230" t="s">
        <v>183</v>
      </c>
    </row>
    <row r="272" spans="2:65" s="13" customFormat="1" ht="13.5">
      <c r="B272" s="231"/>
      <c r="C272" s="232"/>
      <c r="D272" s="217" t="s">
        <v>193</v>
      </c>
      <c r="E272" s="233" t="s">
        <v>21</v>
      </c>
      <c r="F272" s="234" t="s">
        <v>2526</v>
      </c>
      <c r="G272" s="232"/>
      <c r="H272" s="235">
        <v>86.995000000000005</v>
      </c>
      <c r="I272" s="236"/>
      <c r="J272" s="232"/>
      <c r="K272" s="232"/>
      <c r="L272" s="237"/>
      <c r="M272" s="238"/>
      <c r="N272" s="239"/>
      <c r="O272" s="239"/>
      <c r="P272" s="239"/>
      <c r="Q272" s="239"/>
      <c r="R272" s="239"/>
      <c r="S272" s="239"/>
      <c r="T272" s="240"/>
      <c r="AT272" s="241" t="s">
        <v>193</v>
      </c>
      <c r="AU272" s="241" t="s">
        <v>83</v>
      </c>
      <c r="AV272" s="13" t="s">
        <v>83</v>
      </c>
      <c r="AW272" s="13" t="s">
        <v>39</v>
      </c>
      <c r="AX272" s="13" t="s">
        <v>75</v>
      </c>
      <c r="AY272" s="241" t="s">
        <v>183</v>
      </c>
    </row>
    <row r="273" spans="2:65" s="14" customFormat="1" ht="13.5">
      <c r="B273" s="242"/>
      <c r="C273" s="243"/>
      <c r="D273" s="244" t="s">
        <v>193</v>
      </c>
      <c r="E273" s="245" t="s">
        <v>21</v>
      </c>
      <c r="F273" s="246" t="s">
        <v>212</v>
      </c>
      <c r="G273" s="243"/>
      <c r="H273" s="247">
        <v>504.08499999999998</v>
      </c>
      <c r="I273" s="248"/>
      <c r="J273" s="243"/>
      <c r="K273" s="243"/>
      <c r="L273" s="249"/>
      <c r="M273" s="250"/>
      <c r="N273" s="251"/>
      <c r="O273" s="251"/>
      <c r="P273" s="251"/>
      <c r="Q273" s="251"/>
      <c r="R273" s="251"/>
      <c r="S273" s="251"/>
      <c r="T273" s="252"/>
      <c r="AT273" s="253" t="s">
        <v>193</v>
      </c>
      <c r="AU273" s="253" t="s">
        <v>83</v>
      </c>
      <c r="AV273" s="14" t="s">
        <v>189</v>
      </c>
      <c r="AW273" s="14" t="s">
        <v>39</v>
      </c>
      <c r="AX273" s="14" t="s">
        <v>79</v>
      </c>
      <c r="AY273" s="253" t="s">
        <v>183</v>
      </c>
    </row>
    <row r="274" spans="2:65" s="1" customFormat="1" ht="22.5" customHeight="1">
      <c r="B274" s="42"/>
      <c r="C274" s="257" t="s">
        <v>403</v>
      </c>
      <c r="D274" s="257" t="s">
        <v>223</v>
      </c>
      <c r="E274" s="258" t="s">
        <v>329</v>
      </c>
      <c r="F274" s="259" t="s">
        <v>330</v>
      </c>
      <c r="G274" s="260" t="s">
        <v>188</v>
      </c>
      <c r="H274" s="261">
        <v>91.344999999999999</v>
      </c>
      <c r="I274" s="262"/>
      <c r="J274" s="263">
        <f>ROUND(I274*H274,2)</f>
        <v>0</v>
      </c>
      <c r="K274" s="259" t="s">
        <v>200</v>
      </c>
      <c r="L274" s="264"/>
      <c r="M274" s="265" t="s">
        <v>21</v>
      </c>
      <c r="N274" s="266" t="s">
        <v>46</v>
      </c>
      <c r="O274" s="43"/>
      <c r="P274" s="214">
        <f>O274*H274</f>
        <v>0</v>
      </c>
      <c r="Q274" s="214">
        <v>2.0000000000000002E-5</v>
      </c>
      <c r="R274" s="214">
        <f>Q274*H274</f>
        <v>1.8269000000000002E-3</v>
      </c>
      <c r="S274" s="214">
        <v>0</v>
      </c>
      <c r="T274" s="215">
        <f>S274*H274</f>
        <v>0</v>
      </c>
      <c r="AR274" s="25" t="s">
        <v>226</v>
      </c>
      <c r="AT274" s="25" t="s">
        <v>223</v>
      </c>
      <c r="AU274" s="25" t="s">
        <v>83</v>
      </c>
      <c r="AY274" s="25" t="s">
        <v>183</v>
      </c>
      <c r="BE274" s="216">
        <f>IF(N274="základní",J274,0)</f>
        <v>0</v>
      </c>
      <c r="BF274" s="216">
        <f>IF(N274="snížená",J274,0)</f>
        <v>0</v>
      </c>
      <c r="BG274" s="216">
        <f>IF(N274="zákl. přenesená",J274,0)</f>
        <v>0</v>
      </c>
      <c r="BH274" s="216">
        <f>IF(N274="sníž. přenesená",J274,0)</f>
        <v>0</v>
      </c>
      <c r="BI274" s="216">
        <f>IF(N274="nulová",J274,0)</f>
        <v>0</v>
      </c>
      <c r="BJ274" s="25" t="s">
        <v>79</v>
      </c>
      <c r="BK274" s="216">
        <f>ROUND(I274*H274,2)</f>
        <v>0</v>
      </c>
      <c r="BL274" s="25" t="s">
        <v>189</v>
      </c>
      <c r="BM274" s="25" t="s">
        <v>2527</v>
      </c>
    </row>
    <row r="275" spans="2:65" s="13" customFormat="1" ht="13.5">
      <c r="B275" s="231"/>
      <c r="C275" s="232"/>
      <c r="D275" s="244" t="s">
        <v>193</v>
      </c>
      <c r="E275" s="232"/>
      <c r="F275" s="255" t="s">
        <v>2528</v>
      </c>
      <c r="G275" s="232"/>
      <c r="H275" s="256">
        <v>91.344999999999999</v>
      </c>
      <c r="I275" s="236"/>
      <c r="J275" s="232"/>
      <c r="K275" s="232"/>
      <c r="L275" s="237"/>
      <c r="M275" s="238"/>
      <c r="N275" s="239"/>
      <c r="O275" s="239"/>
      <c r="P275" s="239"/>
      <c r="Q275" s="239"/>
      <c r="R275" s="239"/>
      <c r="S275" s="239"/>
      <c r="T275" s="240"/>
      <c r="AT275" s="241" t="s">
        <v>193</v>
      </c>
      <c r="AU275" s="241" t="s">
        <v>83</v>
      </c>
      <c r="AV275" s="13" t="s">
        <v>83</v>
      </c>
      <c r="AW275" s="13" t="s">
        <v>6</v>
      </c>
      <c r="AX275" s="13" t="s">
        <v>79</v>
      </c>
      <c r="AY275" s="241" t="s">
        <v>183</v>
      </c>
    </row>
    <row r="276" spans="2:65" s="1" customFormat="1" ht="22.5" customHeight="1">
      <c r="B276" s="42"/>
      <c r="C276" s="257" t="s">
        <v>409</v>
      </c>
      <c r="D276" s="257" t="s">
        <v>223</v>
      </c>
      <c r="E276" s="258" t="s">
        <v>339</v>
      </c>
      <c r="F276" s="259" t="s">
        <v>340</v>
      </c>
      <c r="G276" s="260" t="s">
        <v>188</v>
      </c>
      <c r="H276" s="261">
        <v>364.60199999999998</v>
      </c>
      <c r="I276" s="262"/>
      <c r="J276" s="263">
        <f>ROUND(I276*H276,2)</f>
        <v>0</v>
      </c>
      <c r="K276" s="259" t="s">
        <v>200</v>
      </c>
      <c r="L276" s="264"/>
      <c r="M276" s="265" t="s">
        <v>21</v>
      </c>
      <c r="N276" s="266" t="s">
        <v>46</v>
      </c>
      <c r="O276" s="43"/>
      <c r="P276" s="214">
        <f>O276*H276</f>
        <v>0</v>
      </c>
      <c r="Q276" s="214">
        <v>4.0000000000000003E-5</v>
      </c>
      <c r="R276" s="214">
        <f>Q276*H276</f>
        <v>1.4584080000000001E-2</v>
      </c>
      <c r="S276" s="214">
        <v>0</v>
      </c>
      <c r="T276" s="215">
        <f>S276*H276</f>
        <v>0</v>
      </c>
      <c r="AR276" s="25" t="s">
        <v>226</v>
      </c>
      <c r="AT276" s="25" t="s">
        <v>223</v>
      </c>
      <c r="AU276" s="25" t="s">
        <v>83</v>
      </c>
      <c r="AY276" s="25" t="s">
        <v>183</v>
      </c>
      <c r="BE276" s="216">
        <f>IF(N276="základní",J276,0)</f>
        <v>0</v>
      </c>
      <c r="BF276" s="216">
        <f>IF(N276="snížená",J276,0)</f>
        <v>0</v>
      </c>
      <c r="BG276" s="216">
        <f>IF(N276="zákl. přenesená",J276,0)</f>
        <v>0</v>
      </c>
      <c r="BH276" s="216">
        <f>IF(N276="sníž. přenesená",J276,0)</f>
        <v>0</v>
      </c>
      <c r="BI276" s="216">
        <f>IF(N276="nulová",J276,0)</f>
        <v>0</v>
      </c>
      <c r="BJ276" s="25" t="s">
        <v>79</v>
      </c>
      <c r="BK276" s="216">
        <f>ROUND(I276*H276,2)</f>
        <v>0</v>
      </c>
      <c r="BL276" s="25" t="s">
        <v>189</v>
      </c>
      <c r="BM276" s="25" t="s">
        <v>2529</v>
      </c>
    </row>
    <row r="277" spans="2:65" s="12" customFormat="1" ht="13.5">
      <c r="B277" s="220"/>
      <c r="C277" s="221"/>
      <c r="D277" s="217" t="s">
        <v>193</v>
      </c>
      <c r="E277" s="222" t="s">
        <v>21</v>
      </c>
      <c r="F277" s="223" t="s">
        <v>1153</v>
      </c>
      <c r="G277" s="221"/>
      <c r="H277" s="224" t="s">
        <v>21</v>
      </c>
      <c r="I277" s="225"/>
      <c r="J277" s="221"/>
      <c r="K277" s="221"/>
      <c r="L277" s="226"/>
      <c r="M277" s="227"/>
      <c r="N277" s="228"/>
      <c r="O277" s="228"/>
      <c r="P277" s="228"/>
      <c r="Q277" s="228"/>
      <c r="R277" s="228"/>
      <c r="S277" s="228"/>
      <c r="T277" s="229"/>
      <c r="AT277" s="230" t="s">
        <v>193</v>
      </c>
      <c r="AU277" s="230" t="s">
        <v>83</v>
      </c>
      <c r="AV277" s="12" t="s">
        <v>79</v>
      </c>
      <c r="AW277" s="12" t="s">
        <v>39</v>
      </c>
      <c r="AX277" s="12" t="s">
        <v>75</v>
      </c>
      <c r="AY277" s="230" t="s">
        <v>183</v>
      </c>
    </row>
    <row r="278" spans="2:65" s="13" customFormat="1" ht="13.5">
      <c r="B278" s="231"/>
      <c r="C278" s="232"/>
      <c r="D278" s="217" t="s">
        <v>193</v>
      </c>
      <c r="E278" s="233" t="s">
        <v>21</v>
      </c>
      <c r="F278" s="234" t="s">
        <v>2506</v>
      </c>
      <c r="G278" s="232"/>
      <c r="H278" s="235">
        <v>82.8</v>
      </c>
      <c r="I278" s="236"/>
      <c r="J278" s="232"/>
      <c r="K278" s="232"/>
      <c r="L278" s="237"/>
      <c r="M278" s="238"/>
      <c r="N278" s="239"/>
      <c r="O278" s="239"/>
      <c r="P278" s="239"/>
      <c r="Q278" s="239"/>
      <c r="R278" s="239"/>
      <c r="S278" s="239"/>
      <c r="T278" s="240"/>
      <c r="AT278" s="241" t="s">
        <v>193</v>
      </c>
      <c r="AU278" s="241" t="s">
        <v>83</v>
      </c>
      <c r="AV278" s="13" t="s">
        <v>83</v>
      </c>
      <c r="AW278" s="13" t="s">
        <v>39</v>
      </c>
      <c r="AX278" s="13" t="s">
        <v>75</v>
      </c>
      <c r="AY278" s="241" t="s">
        <v>183</v>
      </c>
    </row>
    <row r="279" spans="2:65" s="12" customFormat="1" ht="13.5">
      <c r="B279" s="220"/>
      <c r="C279" s="221"/>
      <c r="D279" s="217" t="s">
        <v>193</v>
      </c>
      <c r="E279" s="222" t="s">
        <v>21</v>
      </c>
      <c r="F279" s="223" t="s">
        <v>1151</v>
      </c>
      <c r="G279" s="221"/>
      <c r="H279" s="224" t="s">
        <v>21</v>
      </c>
      <c r="I279" s="225"/>
      <c r="J279" s="221"/>
      <c r="K279" s="221"/>
      <c r="L279" s="226"/>
      <c r="M279" s="227"/>
      <c r="N279" s="228"/>
      <c r="O279" s="228"/>
      <c r="P279" s="228"/>
      <c r="Q279" s="228"/>
      <c r="R279" s="228"/>
      <c r="S279" s="228"/>
      <c r="T279" s="229"/>
      <c r="AT279" s="230" t="s">
        <v>193</v>
      </c>
      <c r="AU279" s="230" t="s">
        <v>83</v>
      </c>
      <c r="AV279" s="12" t="s">
        <v>79</v>
      </c>
      <c r="AW279" s="12" t="s">
        <v>39</v>
      </c>
      <c r="AX279" s="12" t="s">
        <v>75</v>
      </c>
      <c r="AY279" s="230" t="s">
        <v>183</v>
      </c>
    </row>
    <row r="280" spans="2:65" s="13" customFormat="1" ht="13.5">
      <c r="B280" s="231"/>
      <c r="C280" s="232"/>
      <c r="D280" s="217" t="s">
        <v>193</v>
      </c>
      <c r="E280" s="233" t="s">
        <v>21</v>
      </c>
      <c r="F280" s="234" t="s">
        <v>1152</v>
      </c>
      <c r="G280" s="232"/>
      <c r="H280" s="235">
        <v>14.3</v>
      </c>
      <c r="I280" s="236"/>
      <c r="J280" s="232"/>
      <c r="K280" s="232"/>
      <c r="L280" s="237"/>
      <c r="M280" s="238"/>
      <c r="N280" s="239"/>
      <c r="O280" s="239"/>
      <c r="P280" s="239"/>
      <c r="Q280" s="239"/>
      <c r="R280" s="239"/>
      <c r="S280" s="239"/>
      <c r="T280" s="240"/>
      <c r="AT280" s="241" t="s">
        <v>193</v>
      </c>
      <c r="AU280" s="241" t="s">
        <v>83</v>
      </c>
      <c r="AV280" s="13" t="s">
        <v>83</v>
      </c>
      <c r="AW280" s="13" t="s">
        <v>39</v>
      </c>
      <c r="AX280" s="13" t="s">
        <v>75</v>
      </c>
      <c r="AY280" s="241" t="s">
        <v>183</v>
      </c>
    </row>
    <row r="281" spans="2:65" s="12" customFormat="1" ht="13.5">
      <c r="B281" s="220"/>
      <c r="C281" s="221"/>
      <c r="D281" s="217" t="s">
        <v>193</v>
      </c>
      <c r="E281" s="222" t="s">
        <v>21</v>
      </c>
      <c r="F281" s="223" t="s">
        <v>1155</v>
      </c>
      <c r="G281" s="221"/>
      <c r="H281" s="224" t="s">
        <v>21</v>
      </c>
      <c r="I281" s="225"/>
      <c r="J281" s="221"/>
      <c r="K281" s="221"/>
      <c r="L281" s="226"/>
      <c r="M281" s="227"/>
      <c r="N281" s="228"/>
      <c r="O281" s="228"/>
      <c r="P281" s="228"/>
      <c r="Q281" s="228"/>
      <c r="R281" s="228"/>
      <c r="S281" s="228"/>
      <c r="T281" s="229"/>
      <c r="AT281" s="230" t="s">
        <v>193</v>
      </c>
      <c r="AU281" s="230" t="s">
        <v>83</v>
      </c>
      <c r="AV281" s="12" t="s">
        <v>79</v>
      </c>
      <c r="AW281" s="12" t="s">
        <v>39</v>
      </c>
      <c r="AX281" s="12" t="s">
        <v>75</v>
      </c>
      <c r="AY281" s="230" t="s">
        <v>183</v>
      </c>
    </row>
    <row r="282" spans="2:65" s="13" customFormat="1" ht="13.5">
      <c r="B282" s="231"/>
      <c r="C282" s="232"/>
      <c r="D282" s="217" t="s">
        <v>193</v>
      </c>
      <c r="E282" s="233" t="s">
        <v>21</v>
      </c>
      <c r="F282" s="234" t="s">
        <v>2507</v>
      </c>
      <c r="G282" s="232"/>
      <c r="H282" s="235">
        <v>7.2</v>
      </c>
      <c r="I282" s="236"/>
      <c r="J282" s="232"/>
      <c r="K282" s="232"/>
      <c r="L282" s="237"/>
      <c r="M282" s="238"/>
      <c r="N282" s="239"/>
      <c r="O282" s="239"/>
      <c r="P282" s="239"/>
      <c r="Q282" s="239"/>
      <c r="R282" s="239"/>
      <c r="S282" s="239"/>
      <c r="T282" s="240"/>
      <c r="AT282" s="241" t="s">
        <v>193</v>
      </c>
      <c r="AU282" s="241" t="s">
        <v>83</v>
      </c>
      <c r="AV282" s="13" t="s">
        <v>83</v>
      </c>
      <c r="AW282" s="13" t="s">
        <v>39</v>
      </c>
      <c r="AX282" s="13" t="s">
        <v>75</v>
      </c>
      <c r="AY282" s="241" t="s">
        <v>183</v>
      </c>
    </row>
    <row r="283" spans="2:65" s="12" customFormat="1" ht="13.5">
      <c r="B283" s="220"/>
      <c r="C283" s="221"/>
      <c r="D283" s="217" t="s">
        <v>193</v>
      </c>
      <c r="E283" s="222" t="s">
        <v>21</v>
      </c>
      <c r="F283" s="223" t="s">
        <v>2508</v>
      </c>
      <c r="G283" s="221"/>
      <c r="H283" s="224" t="s">
        <v>21</v>
      </c>
      <c r="I283" s="225"/>
      <c r="J283" s="221"/>
      <c r="K283" s="221"/>
      <c r="L283" s="226"/>
      <c r="M283" s="227"/>
      <c r="N283" s="228"/>
      <c r="O283" s="228"/>
      <c r="P283" s="228"/>
      <c r="Q283" s="228"/>
      <c r="R283" s="228"/>
      <c r="S283" s="228"/>
      <c r="T283" s="229"/>
      <c r="AT283" s="230" t="s">
        <v>193</v>
      </c>
      <c r="AU283" s="230" t="s">
        <v>83</v>
      </c>
      <c r="AV283" s="12" t="s">
        <v>79</v>
      </c>
      <c r="AW283" s="12" t="s">
        <v>39</v>
      </c>
      <c r="AX283" s="12" t="s">
        <v>75</v>
      </c>
      <c r="AY283" s="230" t="s">
        <v>183</v>
      </c>
    </row>
    <row r="284" spans="2:65" s="13" customFormat="1" ht="13.5">
      <c r="B284" s="231"/>
      <c r="C284" s="232"/>
      <c r="D284" s="217" t="s">
        <v>193</v>
      </c>
      <c r="E284" s="233" t="s">
        <v>21</v>
      </c>
      <c r="F284" s="234" t="s">
        <v>2509</v>
      </c>
      <c r="G284" s="232"/>
      <c r="H284" s="235">
        <v>64.8</v>
      </c>
      <c r="I284" s="236"/>
      <c r="J284" s="232"/>
      <c r="K284" s="232"/>
      <c r="L284" s="237"/>
      <c r="M284" s="238"/>
      <c r="N284" s="239"/>
      <c r="O284" s="239"/>
      <c r="P284" s="239"/>
      <c r="Q284" s="239"/>
      <c r="R284" s="239"/>
      <c r="S284" s="239"/>
      <c r="T284" s="240"/>
      <c r="AT284" s="241" t="s">
        <v>193</v>
      </c>
      <c r="AU284" s="241" t="s">
        <v>83</v>
      </c>
      <c r="AV284" s="13" t="s">
        <v>83</v>
      </c>
      <c r="AW284" s="13" t="s">
        <v>39</v>
      </c>
      <c r="AX284" s="13" t="s">
        <v>75</v>
      </c>
      <c r="AY284" s="241" t="s">
        <v>183</v>
      </c>
    </row>
    <row r="285" spans="2:65" s="12" customFormat="1" ht="13.5">
      <c r="B285" s="220"/>
      <c r="C285" s="221"/>
      <c r="D285" s="217" t="s">
        <v>193</v>
      </c>
      <c r="E285" s="222" t="s">
        <v>21</v>
      </c>
      <c r="F285" s="223" t="s">
        <v>1076</v>
      </c>
      <c r="G285" s="221"/>
      <c r="H285" s="224" t="s">
        <v>21</v>
      </c>
      <c r="I285" s="225"/>
      <c r="J285" s="221"/>
      <c r="K285" s="221"/>
      <c r="L285" s="226"/>
      <c r="M285" s="227"/>
      <c r="N285" s="228"/>
      <c r="O285" s="228"/>
      <c r="P285" s="228"/>
      <c r="Q285" s="228"/>
      <c r="R285" s="228"/>
      <c r="S285" s="228"/>
      <c r="T285" s="229"/>
      <c r="AT285" s="230" t="s">
        <v>193</v>
      </c>
      <c r="AU285" s="230" t="s">
        <v>83</v>
      </c>
      <c r="AV285" s="12" t="s">
        <v>79</v>
      </c>
      <c r="AW285" s="12" t="s">
        <v>39</v>
      </c>
      <c r="AX285" s="12" t="s">
        <v>75</v>
      </c>
      <c r="AY285" s="230" t="s">
        <v>183</v>
      </c>
    </row>
    <row r="286" spans="2:65" s="13" customFormat="1" ht="13.5">
      <c r="B286" s="231"/>
      <c r="C286" s="232"/>
      <c r="D286" s="217" t="s">
        <v>193</v>
      </c>
      <c r="E286" s="233" t="s">
        <v>21</v>
      </c>
      <c r="F286" s="234" t="s">
        <v>2510</v>
      </c>
      <c r="G286" s="232"/>
      <c r="H286" s="235">
        <v>51.2</v>
      </c>
      <c r="I286" s="236"/>
      <c r="J286" s="232"/>
      <c r="K286" s="232"/>
      <c r="L286" s="237"/>
      <c r="M286" s="238"/>
      <c r="N286" s="239"/>
      <c r="O286" s="239"/>
      <c r="P286" s="239"/>
      <c r="Q286" s="239"/>
      <c r="R286" s="239"/>
      <c r="S286" s="239"/>
      <c r="T286" s="240"/>
      <c r="AT286" s="241" t="s">
        <v>193</v>
      </c>
      <c r="AU286" s="241" t="s">
        <v>83</v>
      </c>
      <c r="AV286" s="13" t="s">
        <v>83</v>
      </c>
      <c r="AW286" s="13" t="s">
        <v>39</v>
      </c>
      <c r="AX286" s="13" t="s">
        <v>75</v>
      </c>
      <c r="AY286" s="241" t="s">
        <v>183</v>
      </c>
    </row>
    <row r="287" spans="2:65" s="12" customFormat="1" ht="13.5">
      <c r="B287" s="220"/>
      <c r="C287" s="221"/>
      <c r="D287" s="217" t="s">
        <v>193</v>
      </c>
      <c r="E287" s="222" t="s">
        <v>21</v>
      </c>
      <c r="F287" s="223" t="s">
        <v>1157</v>
      </c>
      <c r="G287" s="221"/>
      <c r="H287" s="224" t="s">
        <v>21</v>
      </c>
      <c r="I287" s="225"/>
      <c r="J287" s="221"/>
      <c r="K287" s="221"/>
      <c r="L287" s="226"/>
      <c r="M287" s="227"/>
      <c r="N287" s="228"/>
      <c r="O287" s="228"/>
      <c r="P287" s="228"/>
      <c r="Q287" s="228"/>
      <c r="R287" s="228"/>
      <c r="S287" s="228"/>
      <c r="T287" s="229"/>
      <c r="AT287" s="230" t="s">
        <v>193</v>
      </c>
      <c r="AU287" s="230" t="s">
        <v>83</v>
      </c>
      <c r="AV287" s="12" t="s">
        <v>79</v>
      </c>
      <c r="AW287" s="12" t="s">
        <v>39</v>
      </c>
      <c r="AX287" s="12" t="s">
        <v>75</v>
      </c>
      <c r="AY287" s="230" t="s">
        <v>183</v>
      </c>
    </row>
    <row r="288" spans="2:65" s="13" customFormat="1" ht="13.5">
      <c r="B288" s="231"/>
      <c r="C288" s="232"/>
      <c r="D288" s="217" t="s">
        <v>193</v>
      </c>
      <c r="E288" s="233" t="s">
        <v>21</v>
      </c>
      <c r="F288" s="234" t="s">
        <v>2530</v>
      </c>
      <c r="G288" s="232"/>
      <c r="H288" s="235">
        <v>6.22</v>
      </c>
      <c r="I288" s="236"/>
      <c r="J288" s="232"/>
      <c r="K288" s="232"/>
      <c r="L288" s="237"/>
      <c r="M288" s="238"/>
      <c r="N288" s="239"/>
      <c r="O288" s="239"/>
      <c r="P288" s="239"/>
      <c r="Q288" s="239"/>
      <c r="R288" s="239"/>
      <c r="S288" s="239"/>
      <c r="T288" s="240"/>
      <c r="AT288" s="241" t="s">
        <v>193</v>
      </c>
      <c r="AU288" s="241" t="s">
        <v>83</v>
      </c>
      <c r="AV288" s="13" t="s">
        <v>83</v>
      </c>
      <c r="AW288" s="13" t="s">
        <v>39</v>
      </c>
      <c r="AX288" s="13" t="s">
        <v>75</v>
      </c>
      <c r="AY288" s="241" t="s">
        <v>183</v>
      </c>
    </row>
    <row r="289" spans="2:65" s="12" customFormat="1" ht="13.5">
      <c r="B289" s="220"/>
      <c r="C289" s="221"/>
      <c r="D289" s="217" t="s">
        <v>193</v>
      </c>
      <c r="E289" s="222" t="s">
        <v>21</v>
      </c>
      <c r="F289" s="223" t="s">
        <v>1074</v>
      </c>
      <c r="G289" s="221"/>
      <c r="H289" s="224" t="s">
        <v>21</v>
      </c>
      <c r="I289" s="225"/>
      <c r="J289" s="221"/>
      <c r="K289" s="221"/>
      <c r="L289" s="226"/>
      <c r="M289" s="227"/>
      <c r="N289" s="228"/>
      <c r="O289" s="228"/>
      <c r="P289" s="228"/>
      <c r="Q289" s="228"/>
      <c r="R289" s="228"/>
      <c r="S289" s="228"/>
      <c r="T289" s="229"/>
      <c r="AT289" s="230" t="s">
        <v>193</v>
      </c>
      <c r="AU289" s="230" t="s">
        <v>83</v>
      </c>
      <c r="AV289" s="12" t="s">
        <v>79</v>
      </c>
      <c r="AW289" s="12" t="s">
        <v>39</v>
      </c>
      <c r="AX289" s="12" t="s">
        <v>75</v>
      </c>
      <c r="AY289" s="230" t="s">
        <v>183</v>
      </c>
    </row>
    <row r="290" spans="2:65" s="13" customFormat="1" ht="13.5">
      <c r="B290" s="231"/>
      <c r="C290" s="232"/>
      <c r="D290" s="217" t="s">
        <v>193</v>
      </c>
      <c r="E290" s="233" t="s">
        <v>21</v>
      </c>
      <c r="F290" s="234" t="s">
        <v>2515</v>
      </c>
      <c r="G290" s="232"/>
      <c r="H290" s="235">
        <v>54</v>
      </c>
      <c r="I290" s="236"/>
      <c r="J290" s="232"/>
      <c r="K290" s="232"/>
      <c r="L290" s="237"/>
      <c r="M290" s="238"/>
      <c r="N290" s="239"/>
      <c r="O290" s="239"/>
      <c r="P290" s="239"/>
      <c r="Q290" s="239"/>
      <c r="R290" s="239"/>
      <c r="S290" s="239"/>
      <c r="T290" s="240"/>
      <c r="AT290" s="241" t="s">
        <v>193</v>
      </c>
      <c r="AU290" s="241" t="s">
        <v>83</v>
      </c>
      <c r="AV290" s="13" t="s">
        <v>83</v>
      </c>
      <c r="AW290" s="13" t="s">
        <v>39</v>
      </c>
      <c r="AX290" s="13" t="s">
        <v>75</v>
      </c>
      <c r="AY290" s="241" t="s">
        <v>183</v>
      </c>
    </row>
    <row r="291" spans="2:65" s="12" customFormat="1" ht="13.5">
      <c r="B291" s="220"/>
      <c r="C291" s="221"/>
      <c r="D291" s="217" t="s">
        <v>193</v>
      </c>
      <c r="E291" s="222" t="s">
        <v>21</v>
      </c>
      <c r="F291" s="223" t="s">
        <v>1078</v>
      </c>
      <c r="G291" s="221"/>
      <c r="H291" s="224" t="s">
        <v>21</v>
      </c>
      <c r="I291" s="225"/>
      <c r="J291" s="221"/>
      <c r="K291" s="221"/>
      <c r="L291" s="226"/>
      <c r="M291" s="227"/>
      <c r="N291" s="228"/>
      <c r="O291" s="228"/>
      <c r="P291" s="228"/>
      <c r="Q291" s="228"/>
      <c r="R291" s="228"/>
      <c r="S291" s="228"/>
      <c r="T291" s="229"/>
      <c r="AT291" s="230" t="s">
        <v>193</v>
      </c>
      <c r="AU291" s="230" t="s">
        <v>83</v>
      </c>
      <c r="AV291" s="12" t="s">
        <v>79</v>
      </c>
      <c r="AW291" s="12" t="s">
        <v>39</v>
      </c>
      <c r="AX291" s="12" t="s">
        <v>75</v>
      </c>
      <c r="AY291" s="230" t="s">
        <v>183</v>
      </c>
    </row>
    <row r="292" spans="2:65" s="13" customFormat="1" ht="13.5">
      <c r="B292" s="231"/>
      <c r="C292" s="232"/>
      <c r="D292" s="217" t="s">
        <v>193</v>
      </c>
      <c r="E292" s="233" t="s">
        <v>21</v>
      </c>
      <c r="F292" s="234" t="s">
        <v>1083</v>
      </c>
      <c r="G292" s="232"/>
      <c r="H292" s="235">
        <v>19.2</v>
      </c>
      <c r="I292" s="236"/>
      <c r="J292" s="232"/>
      <c r="K292" s="232"/>
      <c r="L292" s="237"/>
      <c r="M292" s="238"/>
      <c r="N292" s="239"/>
      <c r="O292" s="239"/>
      <c r="P292" s="239"/>
      <c r="Q292" s="239"/>
      <c r="R292" s="239"/>
      <c r="S292" s="239"/>
      <c r="T292" s="240"/>
      <c r="AT292" s="241" t="s">
        <v>193</v>
      </c>
      <c r="AU292" s="241" t="s">
        <v>83</v>
      </c>
      <c r="AV292" s="13" t="s">
        <v>83</v>
      </c>
      <c r="AW292" s="13" t="s">
        <v>39</v>
      </c>
      <c r="AX292" s="13" t="s">
        <v>75</v>
      </c>
      <c r="AY292" s="241" t="s">
        <v>183</v>
      </c>
    </row>
    <row r="293" spans="2:65" s="12" customFormat="1" ht="13.5">
      <c r="B293" s="220"/>
      <c r="C293" s="221"/>
      <c r="D293" s="217" t="s">
        <v>193</v>
      </c>
      <c r="E293" s="222" t="s">
        <v>21</v>
      </c>
      <c r="F293" s="223" t="s">
        <v>1193</v>
      </c>
      <c r="G293" s="221"/>
      <c r="H293" s="224" t="s">
        <v>21</v>
      </c>
      <c r="I293" s="225"/>
      <c r="J293" s="221"/>
      <c r="K293" s="221"/>
      <c r="L293" s="226"/>
      <c r="M293" s="227"/>
      <c r="N293" s="228"/>
      <c r="O293" s="228"/>
      <c r="P293" s="228"/>
      <c r="Q293" s="228"/>
      <c r="R293" s="228"/>
      <c r="S293" s="228"/>
      <c r="T293" s="229"/>
      <c r="AT293" s="230" t="s">
        <v>193</v>
      </c>
      <c r="AU293" s="230" t="s">
        <v>83</v>
      </c>
      <c r="AV293" s="12" t="s">
        <v>79</v>
      </c>
      <c r="AW293" s="12" t="s">
        <v>39</v>
      </c>
      <c r="AX293" s="12" t="s">
        <v>75</v>
      </c>
      <c r="AY293" s="230" t="s">
        <v>183</v>
      </c>
    </row>
    <row r="294" spans="2:65" s="13" customFormat="1" ht="13.5">
      <c r="B294" s="231"/>
      <c r="C294" s="232"/>
      <c r="D294" s="217" t="s">
        <v>193</v>
      </c>
      <c r="E294" s="233" t="s">
        <v>21</v>
      </c>
      <c r="F294" s="234" t="s">
        <v>2531</v>
      </c>
      <c r="G294" s="232"/>
      <c r="H294" s="235">
        <v>23.76</v>
      </c>
      <c r="I294" s="236"/>
      <c r="J294" s="232"/>
      <c r="K294" s="232"/>
      <c r="L294" s="237"/>
      <c r="M294" s="238"/>
      <c r="N294" s="239"/>
      <c r="O294" s="239"/>
      <c r="P294" s="239"/>
      <c r="Q294" s="239"/>
      <c r="R294" s="239"/>
      <c r="S294" s="239"/>
      <c r="T294" s="240"/>
      <c r="AT294" s="241" t="s">
        <v>193</v>
      </c>
      <c r="AU294" s="241" t="s">
        <v>83</v>
      </c>
      <c r="AV294" s="13" t="s">
        <v>83</v>
      </c>
      <c r="AW294" s="13" t="s">
        <v>39</v>
      </c>
      <c r="AX294" s="13" t="s">
        <v>75</v>
      </c>
      <c r="AY294" s="241" t="s">
        <v>183</v>
      </c>
    </row>
    <row r="295" spans="2:65" s="12" customFormat="1" ht="13.5">
      <c r="B295" s="220"/>
      <c r="C295" s="221"/>
      <c r="D295" s="217" t="s">
        <v>193</v>
      </c>
      <c r="E295" s="222" t="s">
        <v>21</v>
      </c>
      <c r="F295" s="223" t="s">
        <v>1480</v>
      </c>
      <c r="G295" s="221"/>
      <c r="H295" s="224" t="s">
        <v>21</v>
      </c>
      <c r="I295" s="225"/>
      <c r="J295" s="221"/>
      <c r="K295" s="221"/>
      <c r="L295" s="226"/>
      <c r="M295" s="227"/>
      <c r="N295" s="228"/>
      <c r="O295" s="228"/>
      <c r="P295" s="228"/>
      <c r="Q295" s="228"/>
      <c r="R295" s="228"/>
      <c r="S295" s="228"/>
      <c r="T295" s="229"/>
      <c r="AT295" s="230" t="s">
        <v>193</v>
      </c>
      <c r="AU295" s="230" t="s">
        <v>83</v>
      </c>
      <c r="AV295" s="12" t="s">
        <v>79</v>
      </c>
      <c r="AW295" s="12" t="s">
        <v>39</v>
      </c>
      <c r="AX295" s="12" t="s">
        <v>75</v>
      </c>
      <c r="AY295" s="230" t="s">
        <v>183</v>
      </c>
    </row>
    <row r="296" spans="2:65" s="13" customFormat="1" ht="13.5">
      <c r="B296" s="231"/>
      <c r="C296" s="232"/>
      <c r="D296" s="217" t="s">
        <v>193</v>
      </c>
      <c r="E296" s="233" t="s">
        <v>21</v>
      </c>
      <c r="F296" s="234" t="s">
        <v>2531</v>
      </c>
      <c r="G296" s="232"/>
      <c r="H296" s="235">
        <v>23.76</v>
      </c>
      <c r="I296" s="236"/>
      <c r="J296" s="232"/>
      <c r="K296" s="232"/>
      <c r="L296" s="237"/>
      <c r="M296" s="238"/>
      <c r="N296" s="239"/>
      <c r="O296" s="239"/>
      <c r="P296" s="239"/>
      <c r="Q296" s="239"/>
      <c r="R296" s="239"/>
      <c r="S296" s="239"/>
      <c r="T296" s="240"/>
      <c r="AT296" s="241" t="s">
        <v>193</v>
      </c>
      <c r="AU296" s="241" t="s">
        <v>83</v>
      </c>
      <c r="AV296" s="13" t="s">
        <v>83</v>
      </c>
      <c r="AW296" s="13" t="s">
        <v>39</v>
      </c>
      <c r="AX296" s="13" t="s">
        <v>75</v>
      </c>
      <c r="AY296" s="241" t="s">
        <v>183</v>
      </c>
    </row>
    <row r="297" spans="2:65" s="14" customFormat="1" ht="13.5">
      <c r="B297" s="242"/>
      <c r="C297" s="243"/>
      <c r="D297" s="217" t="s">
        <v>193</v>
      </c>
      <c r="E297" s="279" t="s">
        <v>21</v>
      </c>
      <c r="F297" s="280" t="s">
        <v>212</v>
      </c>
      <c r="G297" s="243"/>
      <c r="H297" s="281">
        <v>347.24</v>
      </c>
      <c r="I297" s="248"/>
      <c r="J297" s="243"/>
      <c r="K297" s="243"/>
      <c r="L297" s="249"/>
      <c r="M297" s="250"/>
      <c r="N297" s="251"/>
      <c r="O297" s="251"/>
      <c r="P297" s="251"/>
      <c r="Q297" s="251"/>
      <c r="R297" s="251"/>
      <c r="S297" s="251"/>
      <c r="T297" s="252"/>
      <c r="AT297" s="253" t="s">
        <v>193</v>
      </c>
      <c r="AU297" s="253" t="s">
        <v>83</v>
      </c>
      <c r="AV297" s="14" t="s">
        <v>189</v>
      </c>
      <c r="AW297" s="14" t="s">
        <v>39</v>
      </c>
      <c r="AX297" s="14" t="s">
        <v>79</v>
      </c>
      <c r="AY297" s="253" t="s">
        <v>183</v>
      </c>
    </row>
    <row r="298" spans="2:65" s="13" customFormat="1" ht="13.5">
      <c r="B298" s="231"/>
      <c r="C298" s="232"/>
      <c r="D298" s="244" t="s">
        <v>193</v>
      </c>
      <c r="E298" s="232"/>
      <c r="F298" s="255" t="s">
        <v>2532</v>
      </c>
      <c r="G298" s="232"/>
      <c r="H298" s="256">
        <v>364.60199999999998</v>
      </c>
      <c r="I298" s="236"/>
      <c r="J298" s="232"/>
      <c r="K298" s="232"/>
      <c r="L298" s="237"/>
      <c r="M298" s="238"/>
      <c r="N298" s="239"/>
      <c r="O298" s="239"/>
      <c r="P298" s="239"/>
      <c r="Q298" s="239"/>
      <c r="R298" s="239"/>
      <c r="S298" s="239"/>
      <c r="T298" s="240"/>
      <c r="AT298" s="241" t="s">
        <v>193</v>
      </c>
      <c r="AU298" s="241" t="s">
        <v>83</v>
      </c>
      <c r="AV298" s="13" t="s">
        <v>83</v>
      </c>
      <c r="AW298" s="13" t="s">
        <v>6</v>
      </c>
      <c r="AX298" s="13" t="s">
        <v>79</v>
      </c>
      <c r="AY298" s="241" t="s">
        <v>183</v>
      </c>
    </row>
    <row r="299" spans="2:65" s="1" customFormat="1" ht="22.5" customHeight="1">
      <c r="B299" s="42"/>
      <c r="C299" s="257" t="s">
        <v>414</v>
      </c>
      <c r="D299" s="257" t="s">
        <v>223</v>
      </c>
      <c r="E299" s="258" t="s">
        <v>344</v>
      </c>
      <c r="F299" s="259" t="s">
        <v>345</v>
      </c>
      <c r="G299" s="260" t="s">
        <v>188</v>
      </c>
      <c r="H299" s="261">
        <v>73.343000000000004</v>
      </c>
      <c r="I299" s="262"/>
      <c r="J299" s="263">
        <f>ROUND(I299*H299,2)</f>
        <v>0</v>
      </c>
      <c r="K299" s="259" t="s">
        <v>200</v>
      </c>
      <c r="L299" s="264"/>
      <c r="M299" s="265" t="s">
        <v>21</v>
      </c>
      <c r="N299" s="266" t="s">
        <v>46</v>
      </c>
      <c r="O299" s="43"/>
      <c r="P299" s="214">
        <f>O299*H299</f>
        <v>0</v>
      </c>
      <c r="Q299" s="214">
        <v>2.0000000000000001E-4</v>
      </c>
      <c r="R299" s="214">
        <f>Q299*H299</f>
        <v>1.4668600000000002E-2</v>
      </c>
      <c r="S299" s="214">
        <v>0</v>
      </c>
      <c r="T299" s="215">
        <f>S299*H299</f>
        <v>0</v>
      </c>
      <c r="AR299" s="25" t="s">
        <v>226</v>
      </c>
      <c r="AT299" s="25" t="s">
        <v>223</v>
      </c>
      <c r="AU299" s="25" t="s">
        <v>83</v>
      </c>
      <c r="AY299" s="25" t="s">
        <v>183</v>
      </c>
      <c r="BE299" s="216">
        <f>IF(N299="základní",J299,0)</f>
        <v>0</v>
      </c>
      <c r="BF299" s="216">
        <f>IF(N299="snížená",J299,0)</f>
        <v>0</v>
      </c>
      <c r="BG299" s="216">
        <f>IF(N299="zákl. přenesená",J299,0)</f>
        <v>0</v>
      </c>
      <c r="BH299" s="216">
        <f>IF(N299="sníž. přenesená",J299,0)</f>
        <v>0</v>
      </c>
      <c r="BI299" s="216">
        <f>IF(N299="nulová",J299,0)</f>
        <v>0</v>
      </c>
      <c r="BJ299" s="25" t="s">
        <v>79</v>
      </c>
      <c r="BK299" s="216">
        <f>ROUND(I299*H299,2)</f>
        <v>0</v>
      </c>
      <c r="BL299" s="25" t="s">
        <v>189</v>
      </c>
      <c r="BM299" s="25" t="s">
        <v>2533</v>
      </c>
    </row>
    <row r="300" spans="2:65" s="13" customFormat="1" ht="13.5">
      <c r="B300" s="231"/>
      <c r="C300" s="232"/>
      <c r="D300" s="217" t="s">
        <v>193</v>
      </c>
      <c r="E300" s="233" t="s">
        <v>21</v>
      </c>
      <c r="F300" s="234" t="s">
        <v>2525</v>
      </c>
      <c r="G300" s="232"/>
      <c r="H300" s="235">
        <v>69.849999999999994</v>
      </c>
      <c r="I300" s="236"/>
      <c r="J300" s="232"/>
      <c r="K300" s="232"/>
      <c r="L300" s="237"/>
      <c r="M300" s="238"/>
      <c r="N300" s="239"/>
      <c r="O300" s="239"/>
      <c r="P300" s="239"/>
      <c r="Q300" s="239"/>
      <c r="R300" s="239"/>
      <c r="S300" s="239"/>
      <c r="T300" s="240"/>
      <c r="AT300" s="241" t="s">
        <v>193</v>
      </c>
      <c r="AU300" s="241" t="s">
        <v>83</v>
      </c>
      <c r="AV300" s="13" t="s">
        <v>83</v>
      </c>
      <c r="AW300" s="13" t="s">
        <v>39</v>
      </c>
      <c r="AX300" s="13" t="s">
        <v>79</v>
      </c>
      <c r="AY300" s="241" t="s">
        <v>183</v>
      </c>
    </row>
    <row r="301" spans="2:65" s="13" customFormat="1" ht="13.5">
      <c r="B301" s="231"/>
      <c r="C301" s="232"/>
      <c r="D301" s="244" t="s">
        <v>193</v>
      </c>
      <c r="E301" s="232"/>
      <c r="F301" s="255" t="s">
        <v>2534</v>
      </c>
      <c r="G301" s="232"/>
      <c r="H301" s="256">
        <v>73.343000000000004</v>
      </c>
      <c r="I301" s="236"/>
      <c r="J301" s="232"/>
      <c r="K301" s="232"/>
      <c r="L301" s="237"/>
      <c r="M301" s="238"/>
      <c r="N301" s="239"/>
      <c r="O301" s="239"/>
      <c r="P301" s="239"/>
      <c r="Q301" s="239"/>
      <c r="R301" s="239"/>
      <c r="S301" s="239"/>
      <c r="T301" s="240"/>
      <c r="AT301" s="241" t="s">
        <v>193</v>
      </c>
      <c r="AU301" s="241" t="s">
        <v>83</v>
      </c>
      <c r="AV301" s="13" t="s">
        <v>83</v>
      </c>
      <c r="AW301" s="13" t="s">
        <v>6</v>
      </c>
      <c r="AX301" s="13" t="s">
        <v>79</v>
      </c>
      <c r="AY301" s="241" t="s">
        <v>183</v>
      </c>
    </row>
    <row r="302" spans="2:65" s="1" customFormat="1" ht="31.5" customHeight="1">
      <c r="B302" s="42"/>
      <c r="C302" s="205" t="s">
        <v>419</v>
      </c>
      <c r="D302" s="205" t="s">
        <v>185</v>
      </c>
      <c r="E302" s="206" t="s">
        <v>349</v>
      </c>
      <c r="F302" s="207" t="s">
        <v>350</v>
      </c>
      <c r="G302" s="208" t="s">
        <v>199</v>
      </c>
      <c r="H302" s="209">
        <v>522.221</v>
      </c>
      <c r="I302" s="210"/>
      <c r="J302" s="211">
        <f>ROUND(I302*H302,2)</f>
        <v>0</v>
      </c>
      <c r="K302" s="207" t="s">
        <v>200</v>
      </c>
      <c r="L302" s="62"/>
      <c r="M302" s="212" t="s">
        <v>21</v>
      </c>
      <c r="N302" s="213" t="s">
        <v>46</v>
      </c>
      <c r="O302" s="43"/>
      <c r="P302" s="214">
        <f>O302*H302</f>
        <v>0</v>
      </c>
      <c r="Q302" s="214">
        <v>1.146E-2</v>
      </c>
      <c r="R302" s="214">
        <f>Q302*H302</f>
        <v>5.9846526600000001</v>
      </c>
      <c r="S302" s="214">
        <v>0</v>
      </c>
      <c r="T302" s="215">
        <f>S302*H302</f>
        <v>0</v>
      </c>
      <c r="AR302" s="25" t="s">
        <v>189</v>
      </c>
      <c r="AT302" s="25" t="s">
        <v>185</v>
      </c>
      <c r="AU302" s="25" t="s">
        <v>83</v>
      </c>
      <c r="AY302" s="25" t="s">
        <v>183</v>
      </c>
      <c r="BE302" s="216">
        <f>IF(N302="základní",J302,0)</f>
        <v>0</v>
      </c>
      <c r="BF302" s="216">
        <f>IF(N302="snížená",J302,0)</f>
        <v>0</v>
      </c>
      <c r="BG302" s="216">
        <f>IF(N302="zákl. přenesená",J302,0)</f>
        <v>0</v>
      </c>
      <c r="BH302" s="216">
        <f>IF(N302="sníž. přenesená",J302,0)</f>
        <v>0</v>
      </c>
      <c r="BI302" s="216">
        <f>IF(N302="nulová",J302,0)</f>
        <v>0</v>
      </c>
      <c r="BJ302" s="25" t="s">
        <v>79</v>
      </c>
      <c r="BK302" s="216">
        <f>ROUND(I302*H302,2)</f>
        <v>0</v>
      </c>
      <c r="BL302" s="25" t="s">
        <v>189</v>
      </c>
      <c r="BM302" s="25" t="s">
        <v>2535</v>
      </c>
    </row>
    <row r="303" spans="2:65" s="13" customFormat="1" ht="13.5">
      <c r="B303" s="231"/>
      <c r="C303" s="232"/>
      <c r="D303" s="244" t="s">
        <v>193</v>
      </c>
      <c r="E303" s="254" t="s">
        <v>21</v>
      </c>
      <c r="F303" s="255" t="s">
        <v>2449</v>
      </c>
      <c r="G303" s="232"/>
      <c r="H303" s="256">
        <v>522.221</v>
      </c>
      <c r="I303" s="236"/>
      <c r="J303" s="232"/>
      <c r="K303" s="232"/>
      <c r="L303" s="237"/>
      <c r="M303" s="238"/>
      <c r="N303" s="239"/>
      <c r="O303" s="239"/>
      <c r="P303" s="239"/>
      <c r="Q303" s="239"/>
      <c r="R303" s="239"/>
      <c r="S303" s="239"/>
      <c r="T303" s="240"/>
      <c r="AT303" s="241" t="s">
        <v>193</v>
      </c>
      <c r="AU303" s="241" t="s">
        <v>83</v>
      </c>
      <c r="AV303" s="13" t="s">
        <v>83</v>
      </c>
      <c r="AW303" s="13" t="s">
        <v>39</v>
      </c>
      <c r="AX303" s="13" t="s">
        <v>79</v>
      </c>
      <c r="AY303" s="241" t="s">
        <v>183</v>
      </c>
    </row>
    <row r="304" spans="2:65" s="1" customFormat="1" ht="31.5" customHeight="1">
      <c r="B304" s="42"/>
      <c r="C304" s="205" t="s">
        <v>426</v>
      </c>
      <c r="D304" s="205" t="s">
        <v>185</v>
      </c>
      <c r="E304" s="206" t="s">
        <v>1222</v>
      </c>
      <c r="F304" s="207" t="s">
        <v>1223</v>
      </c>
      <c r="G304" s="208" t="s">
        <v>199</v>
      </c>
      <c r="H304" s="209">
        <v>30.981000000000002</v>
      </c>
      <c r="I304" s="210"/>
      <c r="J304" s="211">
        <f>ROUND(I304*H304,2)</f>
        <v>0</v>
      </c>
      <c r="K304" s="207" t="s">
        <v>200</v>
      </c>
      <c r="L304" s="62"/>
      <c r="M304" s="212" t="s">
        <v>21</v>
      </c>
      <c r="N304" s="213" t="s">
        <v>46</v>
      </c>
      <c r="O304" s="43"/>
      <c r="P304" s="214">
        <f>O304*H304</f>
        <v>0</v>
      </c>
      <c r="Q304" s="214">
        <v>6.28E-3</v>
      </c>
      <c r="R304" s="214">
        <f>Q304*H304</f>
        <v>0.19456068000000001</v>
      </c>
      <c r="S304" s="214">
        <v>0</v>
      </c>
      <c r="T304" s="215">
        <f>S304*H304</f>
        <v>0</v>
      </c>
      <c r="AR304" s="25" t="s">
        <v>189</v>
      </c>
      <c r="AT304" s="25" t="s">
        <v>185</v>
      </c>
      <c r="AU304" s="25" t="s">
        <v>83</v>
      </c>
      <c r="AY304" s="25" t="s">
        <v>183</v>
      </c>
      <c r="BE304" s="216">
        <f>IF(N304="základní",J304,0)</f>
        <v>0</v>
      </c>
      <c r="BF304" s="216">
        <f>IF(N304="snížená",J304,0)</f>
        <v>0</v>
      </c>
      <c r="BG304" s="216">
        <f>IF(N304="zákl. přenesená",J304,0)</f>
        <v>0</v>
      </c>
      <c r="BH304" s="216">
        <f>IF(N304="sníž. přenesená",J304,0)</f>
        <v>0</v>
      </c>
      <c r="BI304" s="216">
        <f>IF(N304="nulová",J304,0)</f>
        <v>0</v>
      </c>
      <c r="BJ304" s="25" t="s">
        <v>79</v>
      </c>
      <c r="BK304" s="216">
        <f>ROUND(I304*H304,2)</f>
        <v>0</v>
      </c>
      <c r="BL304" s="25" t="s">
        <v>189</v>
      </c>
      <c r="BM304" s="25" t="s">
        <v>2536</v>
      </c>
    </row>
    <row r="305" spans="2:65" s="12" customFormat="1" ht="13.5">
      <c r="B305" s="220"/>
      <c r="C305" s="221"/>
      <c r="D305" s="217" t="s">
        <v>193</v>
      </c>
      <c r="E305" s="222" t="s">
        <v>21</v>
      </c>
      <c r="F305" s="223" t="s">
        <v>357</v>
      </c>
      <c r="G305" s="221"/>
      <c r="H305" s="224" t="s">
        <v>21</v>
      </c>
      <c r="I305" s="225"/>
      <c r="J305" s="221"/>
      <c r="K305" s="221"/>
      <c r="L305" s="226"/>
      <c r="M305" s="227"/>
      <c r="N305" s="228"/>
      <c r="O305" s="228"/>
      <c r="P305" s="228"/>
      <c r="Q305" s="228"/>
      <c r="R305" s="228"/>
      <c r="S305" s="228"/>
      <c r="T305" s="229"/>
      <c r="AT305" s="230" t="s">
        <v>193</v>
      </c>
      <c r="AU305" s="230" t="s">
        <v>83</v>
      </c>
      <c r="AV305" s="12" t="s">
        <v>79</v>
      </c>
      <c r="AW305" s="12" t="s">
        <v>39</v>
      </c>
      <c r="AX305" s="12" t="s">
        <v>75</v>
      </c>
      <c r="AY305" s="230" t="s">
        <v>183</v>
      </c>
    </row>
    <row r="306" spans="2:65" s="13" customFormat="1" ht="13.5">
      <c r="B306" s="231"/>
      <c r="C306" s="232"/>
      <c r="D306" s="217" t="s">
        <v>193</v>
      </c>
      <c r="E306" s="233" t="s">
        <v>21</v>
      </c>
      <c r="F306" s="234" t="s">
        <v>2469</v>
      </c>
      <c r="G306" s="232"/>
      <c r="H306" s="235">
        <v>16.559999999999999</v>
      </c>
      <c r="I306" s="236"/>
      <c r="J306" s="232"/>
      <c r="K306" s="232"/>
      <c r="L306" s="237"/>
      <c r="M306" s="238"/>
      <c r="N306" s="239"/>
      <c r="O306" s="239"/>
      <c r="P306" s="239"/>
      <c r="Q306" s="239"/>
      <c r="R306" s="239"/>
      <c r="S306" s="239"/>
      <c r="T306" s="240"/>
      <c r="AT306" s="241" t="s">
        <v>193</v>
      </c>
      <c r="AU306" s="241" t="s">
        <v>83</v>
      </c>
      <c r="AV306" s="13" t="s">
        <v>83</v>
      </c>
      <c r="AW306" s="13" t="s">
        <v>39</v>
      </c>
      <c r="AX306" s="13" t="s">
        <v>75</v>
      </c>
      <c r="AY306" s="241" t="s">
        <v>183</v>
      </c>
    </row>
    <row r="307" spans="2:65" s="13" customFormat="1" ht="13.5">
      <c r="B307" s="231"/>
      <c r="C307" s="232"/>
      <c r="D307" s="217" t="s">
        <v>193</v>
      </c>
      <c r="E307" s="233" t="s">
        <v>21</v>
      </c>
      <c r="F307" s="234" t="s">
        <v>2470</v>
      </c>
      <c r="G307" s="232"/>
      <c r="H307" s="235">
        <v>8.2889999999999997</v>
      </c>
      <c r="I307" s="236"/>
      <c r="J307" s="232"/>
      <c r="K307" s="232"/>
      <c r="L307" s="237"/>
      <c r="M307" s="238"/>
      <c r="N307" s="239"/>
      <c r="O307" s="239"/>
      <c r="P307" s="239"/>
      <c r="Q307" s="239"/>
      <c r="R307" s="239"/>
      <c r="S307" s="239"/>
      <c r="T307" s="240"/>
      <c r="AT307" s="241" t="s">
        <v>193</v>
      </c>
      <c r="AU307" s="241" t="s">
        <v>83</v>
      </c>
      <c r="AV307" s="13" t="s">
        <v>83</v>
      </c>
      <c r="AW307" s="13" t="s">
        <v>39</v>
      </c>
      <c r="AX307" s="13" t="s">
        <v>75</v>
      </c>
      <c r="AY307" s="241" t="s">
        <v>183</v>
      </c>
    </row>
    <row r="308" spans="2:65" s="13" customFormat="1" ht="13.5">
      <c r="B308" s="231"/>
      <c r="C308" s="232"/>
      <c r="D308" s="217" t="s">
        <v>193</v>
      </c>
      <c r="E308" s="233" t="s">
        <v>21</v>
      </c>
      <c r="F308" s="234" t="s">
        <v>2471</v>
      </c>
      <c r="G308" s="232"/>
      <c r="H308" s="235">
        <v>0.18</v>
      </c>
      <c r="I308" s="236"/>
      <c r="J308" s="232"/>
      <c r="K308" s="232"/>
      <c r="L308" s="237"/>
      <c r="M308" s="238"/>
      <c r="N308" s="239"/>
      <c r="O308" s="239"/>
      <c r="P308" s="239"/>
      <c r="Q308" s="239"/>
      <c r="R308" s="239"/>
      <c r="S308" s="239"/>
      <c r="T308" s="240"/>
      <c r="AT308" s="241" t="s">
        <v>193</v>
      </c>
      <c r="AU308" s="241" t="s">
        <v>83</v>
      </c>
      <c r="AV308" s="13" t="s">
        <v>83</v>
      </c>
      <c r="AW308" s="13" t="s">
        <v>39</v>
      </c>
      <c r="AX308" s="13" t="s">
        <v>75</v>
      </c>
      <c r="AY308" s="241" t="s">
        <v>183</v>
      </c>
    </row>
    <row r="309" spans="2:65" s="13" customFormat="1" ht="13.5">
      <c r="B309" s="231"/>
      <c r="C309" s="232"/>
      <c r="D309" s="217" t="s">
        <v>193</v>
      </c>
      <c r="E309" s="233" t="s">
        <v>21</v>
      </c>
      <c r="F309" s="234" t="s">
        <v>2472</v>
      </c>
      <c r="G309" s="232"/>
      <c r="H309" s="235">
        <v>4.1159999999999997</v>
      </c>
      <c r="I309" s="236"/>
      <c r="J309" s="232"/>
      <c r="K309" s="232"/>
      <c r="L309" s="237"/>
      <c r="M309" s="238"/>
      <c r="N309" s="239"/>
      <c r="O309" s="239"/>
      <c r="P309" s="239"/>
      <c r="Q309" s="239"/>
      <c r="R309" s="239"/>
      <c r="S309" s="239"/>
      <c r="T309" s="240"/>
      <c r="AT309" s="241" t="s">
        <v>193</v>
      </c>
      <c r="AU309" s="241" t="s">
        <v>83</v>
      </c>
      <c r="AV309" s="13" t="s">
        <v>83</v>
      </c>
      <c r="AW309" s="13" t="s">
        <v>39</v>
      </c>
      <c r="AX309" s="13" t="s">
        <v>75</v>
      </c>
      <c r="AY309" s="241" t="s">
        <v>183</v>
      </c>
    </row>
    <row r="310" spans="2:65" s="13" customFormat="1" ht="13.5">
      <c r="B310" s="231"/>
      <c r="C310" s="232"/>
      <c r="D310" s="217" t="s">
        <v>193</v>
      </c>
      <c r="E310" s="233" t="s">
        <v>21</v>
      </c>
      <c r="F310" s="234" t="s">
        <v>2473</v>
      </c>
      <c r="G310" s="232"/>
      <c r="H310" s="235">
        <v>1.8360000000000001</v>
      </c>
      <c r="I310" s="236"/>
      <c r="J310" s="232"/>
      <c r="K310" s="232"/>
      <c r="L310" s="237"/>
      <c r="M310" s="238"/>
      <c r="N310" s="239"/>
      <c r="O310" s="239"/>
      <c r="P310" s="239"/>
      <c r="Q310" s="239"/>
      <c r="R310" s="239"/>
      <c r="S310" s="239"/>
      <c r="T310" s="240"/>
      <c r="AT310" s="241" t="s">
        <v>193</v>
      </c>
      <c r="AU310" s="241" t="s">
        <v>83</v>
      </c>
      <c r="AV310" s="13" t="s">
        <v>83</v>
      </c>
      <c r="AW310" s="13" t="s">
        <v>39</v>
      </c>
      <c r="AX310" s="13" t="s">
        <v>75</v>
      </c>
      <c r="AY310" s="241" t="s">
        <v>183</v>
      </c>
    </row>
    <row r="311" spans="2:65" s="14" customFormat="1" ht="13.5">
      <c r="B311" s="242"/>
      <c r="C311" s="243"/>
      <c r="D311" s="244" t="s">
        <v>193</v>
      </c>
      <c r="E311" s="245" t="s">
        <v>21</v>
      </c>
      <c r="F311" s="246" t="s">
        <v>212</v>
      </c>
      <c r="G311" s="243"/>
      <c r="H311" s="247">
        <v>30.981000000000002</v>
      </c>
      <c r="I311" s="248"/>
      <c r="J311" s="243"/>
      <c r="K311" s="243"/>
      <c r="L311" s="249"/>
      <c r="M311" s="250"/>
      <c r="N311" s="251"/>
      <c r="O311" s="251"/>
      <c r="P311" s="251"/>
      <c r="Q311" s="251"/>
      <c r="R311" s="251"/>
      <c r="S311" s="251"/>
      <c r="T311" s="252"/>
      <c r="AT311" s="253" t="s">
        <v>193</v>
      </c>
      <c r="AU311" s="253" t="s">
        <v>83</v>
      </c>
      <c r="AV311" s="14" t="s">
        <v>189</v>
      </c>
      <c r="AW311" s="14" t="s">
        <v>39</v>
      </c>
      <c r="AX311" s="14" t="s">
        <v>79</v>
      </c>
      <c r="AY311" s="253" t="s">
        <v>183</v>
      </c>
    </row>
    <row r="312" spans="2:65" s="1" customFormat="1" ht="31.5" customHeight="1">
      <c r="B312" s="42"/>
      <c r="C312" s="205" t="s">
        <v>435</v>
      </c>
      <c r="D312" s="205" t="s">
        <v>185</v>
      </c>
      <c r="E312" s="206" t="s">
        <v>365</v>
      </c>
      <c r="F312" s="207" t="s">
        <v>366</v>
      </c>
      <c r="G312" s="208" t="s">
        <v>199</v>
      </c>
      <c r="H312" s="209">
        <v>569.17200000000003</v>
      </c>
      <c r="I312" s="210"/>
      <c r="J312" s="211">
        <f>ROUND(I312*H312,2)</f>
        <v>0</v>
      </c>
      <c r="K312" s="207" t="s">
        <v>200</v>
      </c>
      <c r="L312" s="62"/>
      <c r="M312" s="212" t="s">
        <v>21</v>
      </c>
      <c r="N312" s="213" t="s">
        <v>46</v>
      </c>
      <c r="O312" s="43"/>
      <c r="P312" s="214">
        <f>O312*H312</f>
        <v>0</v>
      </c>
      <c r="Q312" s="214">
        <v>1.98E-3</v>
      </c>
      <c r="R312" s="214">
        <f>Q312*H312</f>
        <v>1.1269605600000001</v>
      </c>
      <c r="S312" s="214">
        <v>0</v>
      </c>
      <c r="T312" s="215">
        <f>S312*H312</f>
        <v>0</v>
      </c>
      <c r="AR312" s="25" t="s">
        <v>189</v>
      </c>
      <c r="AT312" s="25" t="s">
        <v>185</v>
      </c>
      <c r="AU312" s="25" t="s">
        <v>83</v>
      </c>
      <c r="AY312" s="25" t="s">
        <v>183</v>
      </c>
      <c r="BE312" s="216">
        <f>IF(N312="základní",J312,0)</f>
        <v>0</v>
      </c>
      <c r="BF312" s="216">
        <f>IF(N312="snížená",J312,0)</f>
        <v>0</v>
      </c>
      <c r="BG312" s="216">
        <f>IF(N312="zákl. přenesená",J312,0)</f>
        <v>0</v>
      </c>
      <c r="BH312" s="216">
        <f>IF(N312="sníž. přenesená",J312,0)</f>
        <v>0</v>
      </c>
      <c r="BI312" s="216">
        <f>IF(N312="nulová",J312,0)</f>
        <v>0</v>
      </c>
      <c r="BJ312" s="25" t="s">
        <v>79</v>
      </c>
      <c r="BK312" s="216">
        <f>ROUND(I312*H312,2)</f>
        <v>0</v>
      </c>
      <c r="BL312" s="25" t="s">
        <v>189</v>
      </c>
      <c r="BM312" s="25" t="s">
        <v>2537</v>
      </c>
    </row>
    <row r="313" spans="2:65" s="12" customFormat="1" ht="13.5">
      <c r="B313" s="220"/>
      <c r="C313" s="221"/>
      <c r="D313" s="217" t="s">
        <v>193</v>
      </c>
      <c r="E313" s="222" t="s">
        <v>21</v>
      </c>
      <c r="F313" s="223" t="s">
        <v>1125</v>
      </c>
      <c r="G313" s="221"/>
      <c r="H313" s="224" t="s">
        <v>21</v>
      </c>
      <c r="I313" s="225"/>
      <c r="J313" s="221"/>
      <c r="K313" s="221"/>
      <c r="L313" s="226"/>
      <c r="M313" s="227"/>
      <c r="N313" s="228"/>
      <c r="O313" s="228"/>
      <c r="P313" s="228"/>
      <c r="Q313" s="228"/>
      <c r="R313" s="228"/>
      <c r="S313" s="228"/>
      <c r="T313" s="229"/>
      <c r="AT313" s="230" t="s">
        <v>193</v>
      </c>
      <c r="AU313" s="230" t="s">
        <v>83</v>
      </c>
      <c r="AV313" s="12" t="s">
        <v>79</v>
      </c>
      <c r="AW313" s="12" t="s">
        <v>39</v>
      </c>
      <c r="AX313" s="12" t="s">
        <v>75</v>
      </c>
      <c r="AY313" s="230" t="s">
        <v>183</v>
      </c>
    </row>
    <row r="314" spans="2:65" s="13" customFormat="1" ht="13.5">
      <c r="B314" s="231"/>
      <c r="C314" s="232"/>
      <c r="D314" s="217" t="s">
        <v>193</v>
      </c>
      <c r="E314" s="233" t="s">
        <v>21</v>
      </c>
      <c r="F314" s="234" t="s">
        <v>2502</v>
      </c>
      <c r="G314" s="232"/>
      <c r="H314" s="235">
        <v>50.4</v>
      </c>
      <c r="I314" s="236"/>
      <c r="J314" s="232"/>
      <c r="K314" s="232"/>
      <c r="L314" s="237"/>
      <c r="M314" s="238"/>
      <c r="N314" s="239"/>
      <c r="O314" s="239"/>
      <c r="P314" s="239"/>
      <c r="Q314" s="239"/>
      <c r="R314" s="239"/>
      <c r="S314" s="239"/>
      <c r="T314" s="240"/>
      <c r="AT314" s="241" t="s">
        <v>193</v>
      </c>
      <c r="AU314" s="241" t="s">
        <v>83</v>
      </c>
      <c r="AV314" s="13" t="s">
        <v>83</v>
      </c>
      <c r="AW314" s="13" t="s">
        <v>39</v>
      </c>
      <c r="AX314" s="13" t="s">
        <v>75</v>
      </c>
      <c r="AY314" s="241" t="s">
        <v>183</v>
      </c>
    </row>
    <row r="315" spans="2:65" s="12" customFormat="1" ht="13.5">
      <c r="B315" s="220"/>
      <c r="C315" s="221"/>
      <c r="D315" s="217" t="s">
        <v>193</v>
      </c>
      <c r="E315" s="222" t="s">
        <v>21</v>
      </c>
      <c r="F315" s="223" t="s">
        <v>2503</v>
      </c>
      <c r="G315" s="221"/>
      <c r="H315" s="224" t="s">
        <v>21</v>
      </c>
      <c r="I315" s="225"/>
      <c r="J315" s="221"/>
      <c r="K315" s="221"/>
      <c r="L315" s="226"/>
      <c r="M315" s="227"/>
      <c r="N315" s="228"/>
      <c r="O315" s="228"/>
      <c r="P315" s="228"/>
      <c r="Q315" s="228"/>
      <c r="R315" s="228"/>
      <c r="S315" s="228"/>
      <c r="T315" s="229"/>
      <c r="AT315" s="230" t="s">
        <v>193</v>
      </c>
      <c r="AU315" s="230" t="s">
        <v>83</v>
      </c>
      <c r="AV315" s="12" t="s">
        <v>79</v>
      </c>
      <c r="AW315" s="12" t="s">
        <v>39</v>
      </c>
      <c r="AX315" s="12" t="s">
        <v>75</v>
      </c>
      <c r="AY315" s="230" t="s">
        <v>183</v>
      </c>
    </row>
    <row r="316" spans="2:65" s="13" customFormat="1" ht="13.5">
      <c r="B316" s="231"/>
      <c r="C316" s="232"/>
      <c r="D316" s="217" t="s">
        <v>193</v>
      </c>
      <c r="E316" s="233" t="s">
        <v>21</v>
      </c>
      <c r="F316" s="234" t="s">
        <v>2504</v>
      </c>
      <c r="G316" s="232"/>
      <c r="H316" s="235">
        <v>27.532</v>
      </c>
      <c r="I316" s="236"/>
      <c r="J316" s="232"/>
      <c r="K316" s="232"/>
      <c r="L316" s="237"/>
      <c r="M316" s="238"/>
      <c r="N316" s="239"/>
      <c r="O316" s="239"/>
      <c r="P316" s="239"/>
      <c r="Q316" s="239"/>
      <c r="R316" s="239"/>
      <c r="S316" s="239"/>
      <c r="T316" s="240"/>
      <c r="AT316" s="241" t="s">
        <v>193</v>
      </c>
      <c r="AU316" s="241" t="s">
        <v>83</v>
      </c>
      <c r="AV316" s="13" t="s">
        <v>83</v>
      </c>
      <c r="AW316" s="13" t="s">
        <v>39</v>
      </c>
      <c r="AX316" s="13" t="s">
        <v>75</v>
      </c>
      <c r="AY316" s="241" t="s">
        <v>183</v>
      </c>
    </row>
    <row r="317" spans="2:65" s="12" customFormat="1" ht="13.5">
      <c r="B317" s="220"/>
      <c r="C317" s="221"/>
      <c r="D317" s="217" t="s">
        <v>193</v>
      </c>
      <c r="E317" s="222" t="s">
        <v>21</v>
      </c>
      <c r="F317" s="223" t="s">
        <v>1230</v>
      </c>
      <c r="G317" s="221"/>
      <c r="H317" s="224" t="s">
        <v>21</v>
      </c>
      <c r="I317" s="225"/>
      <c r="J317" s="221"/>
      <c r="K317" s="221"/>
      <c r="L317" s="226"/>
      <c r="M317" s="227"/>
      <c r="N317" s="228"/>
      <c r="O317" s="228"/>
      <c r="P317" s="228"/>
      <c r="Q317" s="228"/>
      <c r="R317" s="228"/>
      <c r="S317" s="228"/>
      <c r="T317" s="229"/>
      <c r="AT317" s="230" t="s">
        <v>193</v>
      </c>
      <c r="AU317" s="230" t="s">
        <v>83</v>
      </c>
      <c r="AV317" s="12" t="s">
        <v>79</v>
      </c>
      <c r="AW317" s="12" t="s">
        <v>39</v>
      </c>
      <c r="AX317" s="12" t="s">
        <v>75</v>
      </c>
      <c r="AY317" s="230" t="s">
        <v>183</v>
      </c>
    </row>
    <row r="318" spans="2:65" s="13" customFormat="1" ht="13.5">
      <c r="B318" s="231"/>
      <c r="C318" s="232"/>
      <c r="D318" s="217" t="s">
        <v>193</v>
      </c>
      <c r="E318" s="233" t="s">
        <v>21</v>
      </c>
      <c r="F318" s="234" t="s">
        <v>2538</v>
      </c>
      <c r="G318" s="232"/>
      <c r="H318" s="235">
        <v>491.24</v>
      </c>
      <c r="I318" s="236"/>
      <c r="J318" s="232"/>
      <c r="K318" s="232"/>
      <c r="L318" s="237"/>
      <c r="M318" s="238"/>
      <c r="N318" s="239"/>
      <c r="O318" s="239"/>
      <c r="P318" s="239"/>
      <c r="Q318" s="239"/>
      <c r="R318" s="239"/>
      <c r="S318" s="239"/>
      <c r="T318" s="240"/>
      <c r="AT318" s="241" t="s">
        <v>193</v>
      </c>
      <c r="AU318" s="241" t="s">
        <v>83</v>
      </c>
      <c r="AV318" s="13" t="s">
        <v>83</v>
      </c>
      <c r="AW318" s="13" t="s">
        <v>39</v>
      </c>
      <c r="AX318" s="13" t="s">
        <v>75</v>
      </c>
      <c r="AY318" s="241" t="s">
        <v>183</v>
      </c>
    </row>
    <row r="319" spans="2:65" s="14" customFormat="1" ht="13.5">
      <c r="B319" s="242"/>
      <c r="C319" s="243"/>
      <c r="D319" s="244" t="s">
        <v>193</v>
      </c>
      <c r="E319" s="245" t="s">
        <v>21</v>
      </c>
      <c r="F319" s="246" t="s">
        <v>212</v>
      </c>
      <c r="G319" s="243"/>
      <c r="H319" s="247">
        <v>569.17200000000003</v>
      </c>
      <c r="I319" s="248"/>
      <c r="J319" s="243"/>
      <c r="K319" s="243"/>
      <c r="L319" s="249"/>
      <c r="M319" s="250"/>
      <c r="N319" s="251"/>
      <c r="O319" s="251"/>
      <c r="P319" s="251"/>
      <c r="Q319" s="251"/>
      <c r="R319" s="251"/>
      <c r="S319" s="251"/>
      <c r="T319" s="252"/>
      <c r="AT319" s="253" t="s">
        <v>193</v>
      </c>
      <c r="AU319" s="253" t="s">
        <v>83</v>
      </c>
      <c r="AV319" s="14" t="s">
        <v>189</v>
      </c>
      <c r="AW319" s="14" t="s">
        <v>39</v>
      </c>
      <c r="AX319" s="14" t="s">
        <v>79</v>
      </c>
      <c r="AY319" s="253" t="s">
        <v>183</v>
      </c>
    </row>
    <row r="320" spans="2:65" s="1" customFormat="1" ht="31.5" customHeight="1">
      <c r="B320" s="42"/>
      <c r="C320" s="205" t="s">
        <v>441</v>
      </c>
      <c r="D320" s="205" t="s">
        <v>185</v>
      </c>
      <c r="E320" s="206" t="s">
        <v>371</v>
      </c>
      <c r="F320" s="207" t="s">
        <v>372</v>
      </c>
      <c r="G320" s="208" t="s">
        <v>199</v>
      </c>
      <c r="H320" s="209">
        <v>29.925000000000001</v>
      </c>
      <c r="I320" s="210"/>
      <c r="J320" s="211">
        <f>ROUND(I320*H320,2)</f>
        <v>0</v>
      </c>
      <c r="K320" s="207" t="s">
        <v>200</v>
      </c>
      <c r="L320" s="62"/>
      <c r="M320" s="212" t="s">
        <v>21</v>
      </c>
      <c r="N320" s="213" t="s">
        <v>46</v>
      </c>
      <c r="O320" s="43"/>
      <c r="P320" s="214">
        <f>O320*H320</f>
        <v>0</v>
      </c>
      <c r="Q320" s="214">
        <v>5.4599999999999996E-3</v>
      </c>
      <c r="R320" s="214">
        <f>Q320*H320</f>
        <v>0.16339049999999999</v>
      </c>
      <c r="S320" s="214">
        <v>0</v>
      </c>
      <c r="T320" s="215">
        <f>S320*H320</f>
        <v>0</v>
      </c>
      <c r="AR320" s="25" t="s">
        <v>189</v>
      </c>
      <c r="AT320" s="25" t="s">
        <v>185</v>
      </c>
      <c r="AU320" s="25" t="s">
        <v>83</v>
      </c>
      <c r="AY320" s="25" t="s">
        <v>183</v>
      </c>
      <c r="BE320" s="216">
        <f>IF(N320="základní",J320,0)</f>
        <v>0</v>
      </c>
      <c r="BF320" s="216">
        <f>IF(N320="snížená",J320,0)</f>
        <v>0</v>
      </c>
      <c r="BG320" s="216">
        <f>IF(N320="zákl. přenesená",J320,0)</f>
        <v>0</v>
      </c>
      <c r="BH320" s="216">
        <f>IF(N320="sníž. přenesená",J320,0)</f>
        <v>0</v>
      </c>
      <c r="BI320" s="216">
        <f>IF(N320="nulová",J320,0)</f>
        <v>0</v>
      </c>
      <c r="BJ320" s="25" t="s">
        <v>79</v>
      </c>
      <c r="BK320" s="216">
        <f>ROUND(I320*H320,2)</f>
        <v>0</v>
      </c>
      <c r="BL320" s="25" t="s">
        <v>189</v>
      </c>
      <c r="BM320" s="25" t="s">
        <v>2539</v>
      </c>
    </row>
    <row r="321" spans="2:65" s="1" customFormat="1" ht="121.5">
      <c r="B321" s="42"/>
      <c r="C321" s="64"/>
      <c r="D321" s="217" t="s">
        <v>191</v>
      </c>
      <c r="E321" s="64"/>
      <c r="F321" s="218" t="s">
        <v>216</v>
      </c>
      <c r="G321" s="64"/>
      <c r="H321" s="64"/>
      <c r="I321" s="173"/>
      <c r="J321" s="64"/>
      <c r="K321" s="64"/>
      <c r="L321" s="62"/>
      <c r="M321" s="219"/>
      <c r="N321" s="43"/>
      <c r="O321" s="43"/>
      <c r="P321" s="43"/>
      <c r="Q321" s="43"/>
      <c r="R321" s="43"/>
      <c r="S321" s="43"/>
      <c r="T321" s="79"/>
      <c r="AT321" s="25" t="s">
        <v>191</v>
      </c>
      <c r="AU321" s="25" t="s">
        <v>83</v>
      </c>
    </row>
    <row r="322" spans="2:65" s="13" customFormat="1" ht="13.5">
      <c r="B322" s="231"/>
      <c r="C322" s="232"/>
      <c r="D322" s="217" t="s">
        <v>193</v>
      </c>
      <c r="E322" s="233" t="s">
        <v>21</v>
      </c>
      <c r="F322" s="234" t="s">
        <v>2540</v>
      </c>
      <c r="G322" s="232"/>
      <c r="H322" s="235">
        <v>10.5</v>
      </c>
      <c r="I322" s="236"/>
      <c r="J322" s="232"/>
      <c r="K322" s="232"/>
      <c r="L322" s="237"/>
      <c r="M322" s="238"/>
      <c r="N322" s="239"/>
      <c r="O322" s="239"/>
      <c r="P322" s="239"/>
      <c r="Q322" s="239"/>
      <c r="R322" s="239"/>
      <c r="S322" s="239"/>
      <c r="T322" s="240"/>
      <c r="AT322" s="241" t="s">
        <v>193</v>
      </c>
      <c r="AU322" s="241" t="s">
        <v>83</v>
      </c>
      <c r="AV322" s="13" t="s">
        <v>83</v>
      </c>
      <c r="AW322" s="13" t="s">
        <v>39</v>
      </c>
      <c r="AX322" s="13" t="s">
        <v>75</v>
      </c>
      <c r="AY322" s="241" t="s">
        <v>183</v>
      </c>
    </row>
    <row r="323" spans="2:65" s="13" customFormat="1" ht="13.5">
      <c r="B323" s="231"/>
      <c r="C323" s="232"/>
      <c r="D323" s="217" t="s">
        <v>193</v>
      </c>
      <c r="E323" s="233" t="s">
        <v>21</v>
      </c>
      <c r="F323" s="234" t="s">
        <v>2541</v>
      </c>
      <c r="G323" s="232"/>
      <c r="H323" s="235">
        <v>9.9</v>
      </c>
      <c r="I323" s="236"/>
      <c r="J323" s="232"/>
      <c r="K323" s="232"/>
      <c r="L323" s="237"/>
      <c r="M323" s="238"/>
      <c r="N323" s="239"/>
      <c r="O323" s="239"/>
      <c r="P323" s="239"/>
      <c r="Q323" s="239"/>
      <c r="R323" s="239"/>
      <c r="S323" s="239"/>
      <c r="T323" s="240"/>
      <c r="AT323" s="241" t="s">
        <v>193</v>
      </c>
      <c r="AU323" s="241" t="s">
        <v>83</v>
      </c>
      <c r="AV323" s="13" t="s">
        <v>83</v>
      </c>
      <c r="AW323" s="13" t="s">
        <v>39</v>
      </c>
      <c r="AX323" s="13" t="s">
        <v>75</v>
      </c>
      <c r="AY323" s="241" t="s">
        <v>183</v>
      </c>
    </row>
    <row r="324" spans="2:65" s="13" customFormat="1" ht="13.5">
      <c r="B324" s="231"/>
      <c r="C324" s="232"/>
      <c r="D324" s="217" t="s">
        <v>193</v>
      </c>
      <c r="E324" s="233" t="s">
        <v>21</v>
      </c>
      <c r="F324" s="234" t="s">
        <v>2542</v>
      </c>
      <c r="G324" s="232"/>
      <c r="H324" s="235">
        <v>9.5250000000000004</v>
      </c>
      <c r="I324" s="236"/>
      <c r="J324" s="232"/>
      <c r="K324" s="232"/>
      <c r="L324" s="237"/>
      <c r="M324" s="238"/>
      <c r="N324" s="239"/>
      <c r="O324" s="239"/>
      <c r="P324" s="239"/>
      <c r="Q324" s="239"/>
      <c r="R324" s="239"/>
      <c r="S324" s="239"/>
      <c r="T324" s="240"/>
      <c r="AT324" s="241" t="s">
        <v>193</v>
      </c>
      <c r="AU324" s="241" t="s">
        <v>83</v>
      </c>
      <c r="AV324" s="13" t="s">
        <v>83</v>
      </c>
      <c r="AW324" s="13" t="s">
        <v>39</v>
      </c>
      <c r="AX324" s="13" t="s">
        <v>75</v>
      </c>
      <c r="AY324" s="241" t="s">
        <v>183</v>
      </c>
    </row>
    <row r="325" spans="2:65" s="14" customFormat="1" ht="13.5">
      <c r="B325" s="242"/>
      <c r="C325" s="243"/>
      <c r="D325" s="244" t="s">
        <v>193</v>
      </c>
      <c r="E325" s="245" t="s">
        <v>21</v>
      </c>
      <c r="F325" s="246" t="s">
        <v>212</v>
      </c>
      <c r="G325" s="243"/>
      <c r="H325" s="247">
        <v>29.925000000000001</v>
      </c>
      <c r="I325" s="248"/>
      <c r="J325" s="243"/>
      <c r="K325" s="243"/>
      <c r="L325" s="249"/>
      <c r="M325" s="250"/>
      <c r="N325" s="251"/>
      <c r="O325" s="251"/>
      <c r="P325" s="251"/>
      <c r="Q325" s="251"/>
      <c r="R325" s="251"/>
      <c r="S325" s="251"/>
      <c r="T325" s="252"/>
      <c r="AT325" s="253" t="s">
        <v>193</v>
      </c>
      <c r="AU325" s="253" t="s">
        <v>83</v>
      </c>
      <c r="AV325" s="14" t="s">
        <v>189</v>
      </c>
      <c r="AW325" s="14" t="s">
        <v>39</v>
      </c>
      <c r="AX325" s="14" t="s">
        <v>79</v>
      </c>
      <c r="AY325" s="253" t="s">
        <v>183</v>
      </c>
    </row>
    <row r="326" spans="2:65" s="1" customFormat="1" ht="31.5" customHeight="1">
      <c r="B326" s="42"/>
      <c r="C326" s="205" t="s">
        <v>447</v>
      </c>
      <c r="D326" s="205" t="s">
        <v>185</v>
      </c>
      <c r="E326" s="206" t="s">
        <v>1235</v>
      </c>
      <c r="F326" s="207" t="s">
        <v>1236</v>
      </c>
      <c r="G326" s="208" t="s">
        <v>199</v>
      </c>
      <c r="H326" s="209">
        <v>1.35</v>
      </c>
      <c r="I326" s="210"/>
      <c r="J326" s="211">
        <f>ROUND(I326*H326,2)</f>
        <v>0</v>
      </c>
      <c r="K326" s="207" t="s">
        <v>200</v>
      </c>
      <c r="L326" s="62"/>
      <c r="M326" s="212" t="s">
        <v>21</v>
      </c>
      <c r="N326" s="213" t="s">
        <v>46</v>
      </c>
      <c r="O326" s="43"/>
      <c r="P326" s="214">
        <f>O326*H326</f>
        <v>0</v>
      </c>
      <c r="Q326" s="214">
        <v>6.1799999999999997E-3</v>
      </c>
      <c r="R326" s="214">
        <f>Q326*H326</f>
        <v>8.3429999999999997E-3</v>
      </c>
      <c r="S326" s="214">
        <v>0</v>
      </c>
      <c r="T326" s="215">
        <f>S326*H326</f>
        <v>0</v>
      </c>
      <c r="AR326" s="25" t="s">
        <v>189</v>
      </c>
      <c r="AT326" s="25" t="s">
        <v>185</v>
      </c>
      <c r="AU326" s="25" t="s">
        <v>83</v>
      </c>
      <c r="AY326" s="25" t="s">
        <v>183</v>
      </c>
      <c r="BE326" s="216">
        <f>IF(N326="základní",J326,0)</f>
        <v>0</v>
      </c>
      <c r="BF326" s="216">
        <f>IF(N326="snížená",J326,0)</f>
        <v>0</v>
      </c>
      <c r="BG326" s="216">
        <f>IF(N326="zákl. přenesená",J326,0)</f>
        <v>0</v>
      </c>
      <c r="BH326" s="216">
        <f>IF(N326="sníž. přenesená",J326,0)</f>
        <v>0</v>
      </c>
      <c r="BI326" s="216">
        <f>IF(N326="nulová",J326,0)</f>
        <v>0</v>
      </c>
      <c r="BJ326" s="25" t="s">
        <v>79</v>
      </c>
      <c r="BK326" s="216">
        <f>ROUND(I326*H326,2)</f>
        <v>0</v>
      </c>
      <c r="BL326" s="25" t="s">
        <v>189</v>
      </c>
      <c r="BM326" s="25" t="s">
        <v>2543</v>
      </c>
    </row>
    <row r="327" spans="2:65" s="13" customFormat="1" ht="13.5">
      <c r="B327" s="231"/>
      <c r="C327" s="232"/>
      <c r="D327" s="244" t="s">
        <v>193</v>
      </c>
      <c r="E327" s="254" t="s">
        <v>21</v>
      </c>
      <c r="F327" s="255" t="s">
        <v>2544</v>
      </c>
      <c r="G327" s="232"/>
      <c r="H327" s="256">
        <v>1.35</v>
      </c>
      <c r="I327" s="236"/>
      <c r="J327" s="232"/>
      <c r="K327" s="232"/>
      <c r="L327" s="237"/>
      <c r="M327" s="238"/>
      <c r="N327" s="239"/>
      <c r="O327" s="239"/>
      <c r="P327" s="239"/>
      <c r="Q327" s="239"/>
      <c r="R327" s="239"/>
      <c r="S327" s="239"/>
      <c r="T327" s="240"/>
      <c r="AT327" s="241" t="s">
        <v>193</v>
      </c>
      <c r="AU327" s="241" t="s">
        <v>83</v>
      </c>
      <c r="AV327" s="13" t="s">
        <v>83</v>
      </c>
      <c r="AW327" s="13" t="s">
        <v>39</v>
      </c>
      <c r="AX327" s="13" t="s">
        <v>79</v>
      </c>
      <c r="AY327" s="241" t="s">
        <v>183</v>
      </c>
    </row>
    <row r="328" spans="2:65" s="1" customFormat="1" ht="31.5" customHeight="1">
      <c r="B328" s="42"/>
      <c r="C328" s="205" t="s">
        <v>452</v>
      </c>
      <c r="D328" s="205" t="s">
        <v>185</v>
      </c>
      <c r="E328" s="206" t="s">
        <v>377</v>
      </c>
      <c r="F328" s="207" t="s">
        <v>378</v>
      </c>
      <c r="G328" s="208" t="s">
        <v>199</v>
      </c>
      <c r="H328" s="209">
        <v>28.574999999999999</v>
      </c>
      <c r="I328" s="210"/>
      <c r="J328" s="211">
        <f>ROUND(I328*H328,2)</f>
        <v>0</v>
      </c>
      <c r="K328" s="207" t="s">
        <v>200</v>
      </c>
      <c r="L328" s="62"/>
      <c r="M328" s="212" t="s">
        <v>21</v>
      </c>
      <c r="N328" s="213" t="s">
        <v>46</v>
      </c>
      <c r="O328" s="43"/>
      <c r="P328" s="214">
        <f>O328*H328</f>
        <v>0</v>
      </c>
      <c r="Q328" s="214">
        <v>1.98E-3</v>
      </c>
      <c r="R328" s="214">
        <f>Q328*H328</f>
        <v>5.6578499999999997E-2</v>
      </c>
      <c r="S328" s="214">
        <v>0</v>
      </c>
      <c r="T328" s="215">
        <f>S328*H328</f>
        <v>0</v>
      </c>
      <c r="AR328" s="25" t="s">
        <v>189</v>
      </c>
      <c r="AT328" s="25" t="s">
        <v>185</v>
      </c>
      <c r="AU328" s="25" t="s">
        <v>83</v>
      </c>
      <c r="AY328" s="25" t="s">
        <v>183</v>
      </c>
      <c r="BE328" s="216">
        <f>IF(N328="základní",J328,0)</f>
        <v>0</v>
      </c>
      <c r="BF328" s="216">
        <f>IF(N328="snížená",J328,0)</f>
        <v>0</v>
      </c>
      <c r="BG328" s="216">
        <f>IF(N328="zákl. přenesená",J328,0)</f>
        <v>0</v>
      </c>
      <c r="BH328" s="216">
        <f>IF(N328="sníž. přenesená",J328,0)</f>
        <v>0</v>
      </c>
      <c r="BI328" s="216">
        <f>IF(N328="nulová",J328,0)</f>
        <v>0</v>
      </c>
      <c r="BJ328" s="25" t="s">
        <v>79</v>
      </c>
      <c r="BK328" s="216">
        <f>ROUND(I328*H328,2)</f>
        <v>0</v>
      </c>
      <c r="BL328" s="25" t="s">
        <v>189</v>
      </c>
      <c r="BM328" s="25" t="s">
        <v>2545</v>
      </c>
    </row>
    <row r="329" spans="2:65" s="13" customFormat="1" ht="13.5">
      <c r="B329" s="231"/>
      <c r="C329" s="232"/>
      <c r="D329" s="217" t="s">
        <v>193</v>
      </c>
      <c r="E329" s="233" t="s">
        <v>21</v>
      </c>
      <c r="F329" s="234" t="s">
        <v>2540</v>
      </c>
      <c r="G329" s="232"/>
      <c r="H329" s="235">
        <v>10.5</v>
      </c>
      <c r="I329" s="236"/>
      <c r="J329" s="232"/>
      <c r="K329" s="232"/>
      <c r="L329" s="237"/>
      <c r="M329" s="238"/>
      <c r="N329" s="239"/>
      <c r="O329" s="239"/>
      <c r="P329" s="239"/>
      <c r="Q329" s="239"/>
      <c r="R329" s="239"/>
      <c r="S329" s="239"/>
      <c r="T329" s="240"/>
      <c r="AT329" s="241" t="s">
        <v>193</v>
      </c>
      <c r="AU329" s="241" t="s">
        <v>83</v>
      </c>
      <c r="AV329" s="13" t="s">
        <v>83</v>
      </c>
      <c r="AW329" s="13" t="s">
        <v>39</v>
      </c>
      <c r="AX329" s="13" t="s">
        <v>75</v>
      </c>
      <c r="AY329" s="241" t="s">
        <v>183</v>
      </c>
    </row>
    <row r="330" spans="2:65" s="13" customFormat="1" ht="13.5">
      <c r="B330" s="231"/>
      <c r="C330" s="232"/>
      <c r="D330" s="217" t="s">
        <v>193</v>
      </c>
      <c r="E330" s="233" t="s">
        <v>21</v>
      </c>
      <c r="F330" s="234" t="s">
        <v>2541</v>
      </c>
      <c r="G330" s="232"/>
      <c r="H330" s="235">
        <v>9.9</v>
      </c>
      <c r="I330" s="236"/>
      <c r="J330" s="232"/>
      <c r="K330" s="232"/>
      <c r="L330" s="237"/>
      <c r="M330" s="238"/>
      <c r="N330" s="239"/>
      <c r="O330" s="239"/>
      <c r="P330" s="239"/>
      <c r="Q330" s="239"/>
      <c r="R330" s="239"/>
      <c r="S330" s="239"/>
      <c r="T330" s="240"/>
      <c r="AT330" s="241" t="s">
        <v>193</v>
      </c>
      <c r="AU330" s="241" t="s">
        <v>83</v>
      </c>
      <c r="AV330" s="13" t="s">
        <v>83</v>
      </c>
      <c r="AW330" s="13" t="s">
        <v>39</v>
      </c>
      <c r="AX330" s="13" t="s">
        <v>75</v>
      </c>
      <c r="AY330" s="241" t="s">
        <v>183</v>
      </c>
    </row>
    <row r="331" spans="2:65" s="13" customFormat="1" ht="13.5">
      <c r="B331" s="231"/>
      <c r="C331" s="232"/>
      <c r="D331" s="217" t="s">
        <v>193</v>
      </c>
      <c r="E331" s="233" t="s">
        <v>21</v>
      </c>
      <c r="F331" s="234" t="s">
        <v>2542</v>
      </c>
      <c r="G331" s="232"/>
      <c r="H331" s="235">
        <v>9.5250000000000004</v>
      </c>
      <c r="I331" s="236"/>
      <c r="J331" s="232"/>
      <c r="K331" s="232"/>
      <c r="L331" s="237"/>
      <c r="M331" s="238"/>
      <c r="N331" s="239"/>
      <c r="O331" s="239"/>
      <c r="P331" s="239"/>
      <c r="Q331" s="239"/>
      <c r="R331" s="239"/>
      <c r="S331" s="239"/>
      <c r="T331" s="240"/>
      <c r="AT331" s="241" t="s">
        <v>193</v>
      </c>
      <c r="AU331" s="241" t="s">
        <v>83</v>
      </c>
      <c r="AV331" s="13" t="s">
        <v>83</v>
      </c>
      <c r="AW331" s="13" t="s">
        <v>39</v>
      </c>
      <c r="AX331" s="13" t="s">
        <v>75</v>
      </c>
      <c r="AY331" s="241" t="s">
        <v>183</v>
      </c>
    </row>
    <row r="332" spans="2:65" s="13" customFormat="1" ht="13.5">
      <c r="B332" s="231"/>
      <c r="C332" s="232"/>
      <c r="D332" s="217" t="s">
        <v>193</v>
      </c>
      <c r="E332" s="233" t="s">
        <v>21</v>
      </c>
      <c r="F332" s="234" t="s">
        <v>2546</v>
      </c>
      <c r="G332" s="232"/>
      <c r="H332" s="235">
        <v>-1.35</v>
      </c>
      <c r="I332" s="236"/>
      <c r="J332" s="232"/>
      <c r="K332" s="232"/>
      <c r="L332" s="237"/>
      <c r="M332" s="238"/>
      <c r="N332" s="239"/>
      <c r="O332" s="239"/>
      <c r="P332" s="239"/>
      <c r="Q332" s="239"/>
      <c r="R332" s="239"/>
      <c r="S332" s="239"/>
      <c r="T332" s="240"/>
      <c r="AT332" s="241" t="s">
        <v>193</v>
      </c>
      <c r="AU332" s="241" t="s">
        <v>83</v>
      </c>
      <c r="AV332" s="13" t="s">
        <v>83</v>
      </c>
      <c r="AW332" s="13" t="s">
        <v>39</v>
      </c>
      <c r="AX332" s="13" t="s">
        <v>75</v>
      </c>
      <c r="AY332" s="241" t="s">
        <v>183</v>
      </c>
    </row>
    <row r="333" spans="2:65" s="14" customFormat="1" ht="13.5">
      <c r="B333" s="242"/>
      <c r="C333" s="243"/>
      <c r="D333" s="244" t="s">
        <v>193</v>
      </c>
      <c r="E333" s="245" t="s">
        <v>21</v>
      </c>
      <c r="F333" s="246" t="s">
        <v>212</v>
      </c>
      <c r="G333" s="243"/>
      <c r="H333" s="247">
        <v>28.574999999999999</v>
      </c>
      <c r="I333" s="248"/>
      <c r="J333" s="243"/>
      <c r="K333" s="243"/>
      <c r="L333" s="249"/>
      <c r="M333" s="250"/>
      <c r="N333" s="251"/>
      <c r="O333" s="251"/>
      <c r="P333" s="251"/>
      <c r="Q333" s="251"/>
      <c r="R333" s="251"/>
      <c r="S333" s="251"/>
      <c r="T333" s="252"/>
      <c r="AT333" s="253" t="s">
        <v>193</v>
      </c>
      <c r="AU333" s="253" t="s">
        <v>83</v>
      </c>
      <c r="AV333" s="14" t="s">
        <v>189</v>
      </c>
      <c r="AW333" s="14" t="s">
        <v>39</v>
      </c>
      <c r="AX333" s="14" t="s">
        <v>79</v>
      </c>
      <c r="AY333" s="253" t="s">
        <v>183</v>
      </c>
    </row>
    <row r="334" spans="2:65" s="1" customFormat="1" ht="31.5" customHeight="1">
      <c r="B334" s="42"/>
      <c r="C334" s="205" t="s">
        <v>458</v>
      </c>
      <c r="D334" s="205" t="s">
        <v>185</v>
      </c>
      <c r="E334" s="206" t="s">
        <v>381</v>
      </c>
      <c r="F334" s="207" t="s">
        <v>382</v>
      </c>
      <c r="G334" s="208" t="s">
        <v>199</v>
      </c>
      <c r="H334" s="209">
        <v>57.52</v>
      </c>
      <c r="I334" s="210"/>
      <c r="J334" s="211">
        <f>ROUND(I334*H334,2)</f>
        <v>0</v>
      </c>
      <c r="K334" s="207" t="s">
        <v>200</v>
      </c>
      <c r="L334" s="62"/>
      <c r="M334" s="212" t="s">
        <v>21</v>
      </c>
      <c r="N334" s="213" t="s">
        <v>46</v>
      </c>
      <c r="O334" s="43"/>
      <c r="P334" s="214">
        <f>O334*H334</f>
        <v>0</v>
      </c>
      <c r="Q334" s="214">
        <v>1.2E-4</v>
      </c>
      <c r="R334" s="214">
        <f>Q334*H334</f>
        <v>6.9024000000000004E-3</v>
      </c>
      <c r="S334" s="214">
        <v>0</v>
      </c>
      <c r="T334" s="215">
        <f>S334*H334</f>
        <v>0</v>
      </c>
      <c r="AR334" s="25" t="s">
        <v>189</v>
      </c>
      <c r="AT334" s="25" t="s">
        <v>185</v>
      </c>
      <c r="AU334" s="25" t="s">
        <v>83</v>
      </c>
      <c r="AY334" s="25" t="s">
        <v>183</v>
      </c>
      <c r="BE334" s="216">
        <f>IF(N334="základní",J334,0)</f>
        <v>0</v>
      </c>
      <c r="BF334" s="216">
        <f>IF(N334="snížená",J334,0)</f>
        <v>0</v>
      </c>
      <c r="BG334" s="216">
        <f>IF(N334="zákl. přenesená",J334,0)</f>
        <v>0</v>
      </c>
      <c r="BH334" s="216">
        <f>IF(N334="sníž. přenesená",J334,0)</f>
        <v>0</v>
      </c>
      <c r="BI334" s="216">
        <f>IF(N334="nulová",J334,0)</f>
        <v>0</v>
      </c>
      <c r="BJ334" s="25" t="s">
        <v>79</v>
      </c>
      <c r="BK334" s="216">
        <f>ROUND(I334*H334,2)</f>
        <v>0</v>
      </c>
      <c r="BL334" s="25" t="s">
        <v>189</v>
      </c>
      <c r="BM334" s="25" t="s">
        <v>2547</v>
      </c>
    </row>
    <row r="335" spans="2:65" s="1" customFormat="1" ht="40.5">
      <c r="B335" s="42"/>
      <c r="C335" s="64"/>
      <c r="D335" s="217" t="s">
        <v>191</v>
      </c>
      <c r="E335" s="64"/>
      <c r="F335" s="218" t="s">
        <v>384</v>
      </c>
      <c r="G335" s="64"/>
      <c r="H335" s="64"/>
      <c r="I335" s="173"/>
      <c r="J335" s="64"/>
      <c r="K335" s="64"/>
      <c r="L335" s="62"/>
      <c r="M335" s="219"/>
      <c r="N335" s="43"/>
      <c r="O335" s="43"/>
      <c r="P335" s="43"/>
      <c r="Q335" s="43"/>
      <c r="R335" s="43"/>
      <c r="S335" s="43"/>
      <c r="T335" s="79"/>
      <c r="AT335" s="25" t="s">
        <v>191</v>
      </c>
      <c r="AU335" s="25" t="s">
        <v>83</v>
      </c>
    </row>
    <row r="336" spans="2:65" s="13" customFormat="1" ht="13.5">
      <c r="B336" s="231"/>
      <c r="C336" s="232"/>
      <c r="D336" s="217" t="s">
        <v>193</v>
      </c>
      <c r="E336" s="233" t="s">
        <v>21</v>
      </c>
      <c r="F336" s="234" t="s">
        <v>2548</v>
      </c>
      <c r="G336" s="232"/>
      <c r="H336" s="235">
        <v>16</v>
      </c>
      <c r="I336" s="236"/>
      <c r="J336" s="232"/>
      <c r="K336" s="232"/>
      <c r="L336" s="237"/>
      <c r="M336" s="238"/>
      <c r="N336" s="239"/>
      <c r="O336" s="239"/>
      <c r="P336" s="239"/>
      <c r="Q336" s="239"/>
      <c r="R336" s="239"/>
      <c r="S336" s="239"/>
      <c r="T336" s="240"/>
      <c r="AT336" s="241" t="s">
        <v>193</v>
      </c>
      <c r="AU336" s="241" t="s">
        <v>83</v>
      </c>
      <c r="AV336" s="13" t="s">
        <v>83</v>
      </c>
      <c r="AW336" s="13" t="s">
        <v>39</v>
      </c>
      <c r="AX336" s="13" t="s">
        <v>75</v>
      </c>
      <c r="AY336" s="241" t="s">
        <v>183</v>
      </c>
    </row>
    <row r="337" spans="2:65" s="13" customFormat="1" ht="13.5">
      <c r="B337" s="231"/>
      <c r="C337" s="232"/>
      <c r="D337" s="217" t="s">
        <v>193</v>
      </c>
      <c r="E337" s="233" t="s">
        <v>21</v>
      </c>
      <c r="F337" s="234" t="s">
        <v>2549</v>
      </c>
      <c r="G337" s="232"/>
      <c r="H337" s="235">
        <v>19.440000000000001</v>
      </c>
      <c r="I337" s="236"/>
      <c r="J337" s="232"/>
      <c r="K337" s="232"/>
      <c r="L337" s="237"/>
      <c r="M337" s="238"/>
      <c r="N337" s="239"/>
      <c r="O337" s="239"/>
      <c r="P337" s="239"/>
      <c r="Q337" s="239"/>
      <c r="R337" s="239"/>
      <c r="S337" s="239"/>
      <c r="T337" s="240"/>
      <c r="AT337" s="241" t="s">
        <v>193</v>
      </c>
      <c r="AU337" s="241" t="s">
        <v>83</v>
      </c>
      <c r="AV337" s="13" t="s">
        <v>83</v>
      </c>
      <c r="AW337" s="13" t="s">
        <v>39</v>
      </c>
      <c r="AX337" s="13" t="s">
        <v>75</v>
      </c>
      <c r="AY337" s="241" t="s">
        <v>183</v>
      </c>
    </row>
    <row r="338" spans="2:65" s="13" customFormat="1" ht="13.5">
      <c r="B338" s="231"/>
      <c r="C338" s="232"/>
      <c r="D338" s="217" t="s">
        <v>193</v>
      </c>
      <c r="E338" s="233" t="s">
        <v>21</v>
      </c>
      <c r="F338" s="234" t="s">
        <v>2550</v>
      </c>
      <c r="G338" s="232"/>
      <c r="H338" s="235">
        <v>19.2</v>
      </c>
      <c r="I338" s="236"/>
      <c r="J338" s="232"/>
      <c r="K338" s="232"/>
      <c r="L338" s="237"/>
      <c r="M338" s="238"/>
      <c r="N338" s="239"/>
      <c r="O338" s="239"/>
      <c r="P338" s="239"/>
      <c r="Q338" s="239"/>
      <c r="R338" s="239"/>
      <c r="S338" s="239"/>
      <c r="T338" s="240"/>
      <c r="AT338" s="241" t="s">
        <v>193</v>
      </c>
      <c r="AU338" s="241" t="s">
        <v>83</v>
      </c>
      <c r="AV338" s="13" t="s">
        <v>83</v>
      </c>
      <c r="AW338" s="13" t="s">
        <v>39</v>
      </c>
      <c r="AX338" s="13" t="s">
        <v>75</v>
      </c>
      <c r="AY338" s="241" t="s">
        <v>183</v>
      </c>
    </row>
    <row r="339" spans="2:65" s="13" customFormat="1" ht="13.5">
      <c r="B339" s="231"/>
      <c r="C339" s="232"/>
      <c r="D339" s="217" t="s">
        <v>193</v>
      </c>
      <c r="E339" s="233" t="s">
        <v>21</v>
      </c>
      <c r="F339" s="234" t="s">
        <v>1291</v>
      </c>
      <c r="G339" s="232"/>
      <c r="H339" s="235">
        <v>2.88</v>
      </c>
      <c r="I339" s="236"/>
      <c r="J339" s="232"/>
      <c r="K339" s="232"/>
      <c r="L339" s="237"/>
      <c r="M339" s="238"/>
      <c r="N339" s="239"/>
      <c r="O339" s="239"/>
      <c r="P339" s="239"/>
      <c r="Q339" s="239"/>
      <c r="R339" s="239"/>
      <c r="S339" s="239"/>
      <c r="T339" s="240"/>
      <c r="AT339" s="241" t="s">
        <v>193</v>
      </c>
      <c r="AU339" s="241" t="s">
        <v>83</v>
      </c>
      <c r="AV339" s="13" t="s">
        <v>83</v>
      </c>
      <c r="AW339" s="13" t="s">
        <v>39</v>
      </c>
      <c r="AX339" s="13" t="s">
        <v>75</v>
      </c>
      <c r="AY339" s="241" t="s">
        <v>183</v>
      </c>
    </row>
    <row r="340" spans="2:65" s="14" customFormat="1" ht="13.5">
      <c r="B340" s="242"/>
      <c r="C340" s="243"/>
      <c r="D340" s="244" t="s">
        <v>193</v>
      </c>
      <c r="E340" s="245" t="s">
        <v>21</v>
      </c>
      <c r="F340" s="246" t="s">
        <v>212</v>
      </c>
      <c r="G340" s="243"/>
      <c r="H340" s="247">
        <v>57.52</v>
      </c>
      <c r="I340" s="248"/>
      <c r="J340" s="243"/>
      <c r="K340" s="243"/>
      <c r="L340" s="249"/>
      <c r="M340" s="250"/>
      <c r="N340" s="251"/>
      <c r="O340" s="251"/>
      <c r="P340" s="251"/>
      <c r="Q340" s="251"/>
      <c r="R340" s="251"/>
      <c r="S340" s="251"/>
      <c r="T340" s="252"/>
      <c r="AT340" s="253" t="s">
        <v>193</v>
      </c>
      <c r="AU340" s="253" t="s">
        <v>83</v>
      </c>
      <c r="AV340" s="14" t="s">
        <v>189</v>
      </c>
      <c r="AW340" s="14" t="s">
        <v>39</v>
      </c>
      <c r="AX340" s="14" t="s">
        <v>79</v>
      </c>
      <c r="AY340" s="253" t="s">
        <v>183</v>
      </c>
    </row>
    <row r="341" spans="2:65" s="1" customFormat="1" ht="22.5" customHeight="1">
      <c r="B341" s="42"/>
      <c r="C341" s="205" t="s">
        <v>465</v>
      </c>
      <c r="D341" s="205" t="s">
        <v>185</v>
      </c>
      <c r="E341" s="206" t="s">
        <v>390</v>
      </c>
      <c r="F341" s="207" t="s">
        <v>391</v>
      </c>
      <c r="G341" s="208" t="s">
        <v>199</v>
      </c>
      <c r="H341" s="209">
        <v>456.53</v>
      </c>
      <c r="I341" s="210"/>
      <c r="J341" s="211">
        <f>ROUND(I341*H341,2)</f>
        <v>0</v>
      </c>
      <c r="K341" s="207" t="s">
        <v>200</v>
      </c>
      <c r="L341" s="62"/>
      <c r="M341" s="212" t="s">
        <v>21</v>
      </c>
      <c r="N341" s="213" t="s">
        <v>46</v>
      </c>
      <c r="O341" s="43"/>
      <c r="P341" s="214">
        <f>O341*H341</f>
        <v>0</v>
      </c>
      <c r="Q341" s="214">
        <v>0</v>
      </c>
      <c r="R341" s="214">
        <f>Q341*H341</f>
        <v>0</v>
      </c>
      <c r="S341" s="214">
        <v>0</v>
      </c>
      <c r="T341" s="215">
        <f>S341*H341</f>
        <v>0</v>
      </c>
      <c r="AR341" s="25" t="s">
        <v>189</v>
      </c>
      <c r="AT341" s="25" t="s">
        <v>185</v>
      </c>
      <c r="AU341" s="25" t="s">
        <v>83</v>
      </c>
      <c r="AY341" s="25" t="s">
        <v>183</v>
      </c>
      <c r="BE341" s="216">
        <f>IF(N341="základní",J341,0)</f>
        <v>0</v>
      </c>
      <c r="BF341" s="216">
        <f>IF(N341="snížená",J341,0)</f>
        <v>0</v>
      </c>
      <c r="BG341" s="216">
        <f>IF(N341="zákl. přenesená",J341,0)</f>
        <v>0</v>
      </c>
      <c r="BH341" s="216">
        <f>IF(N341="sníž. přenesená",J341,0)</f>
        <v>0</v>
      </c>
      <c r="BI341" s="216">
        <f>IF(N341="nulová",J341,0)</f>
        <v>0</v>
      </c>
      <c r="BJ341" s="25" t="s">
        <v>79</v>
      </c>
      <c r="BK341" s="216">
        <f>ROUND(I341*H341,2)</f>
        <v>0</v>
      </c>
      <c r="BL341" s="25" t="s">
        <v>189</v>
      </c>
      <c r="BM341" s="25" t="s">
        <v>2551</v>
      </c>
    </row>
    <row r="342" spans="2:65" s="12" customFormat="1" ht="13.5">
      <c r="B342" s="220"/>
      <c r="C342" s="221"/>
      <c r="D342" s="217" t="s">
        <v>193</v>
      </c>
      <c r="E342" s="222" t="s">
        <v>21</v>
      </c>
      <c r="F342" s="223" t="s">
        <v>2552</v>
      </c>
      <c r="G342" s="221"/>
      <c r="H342" s="224" t="s">
        <v>21</v>
      </c>
      <c r="I342" s="225"/>
      <c r="J342" s="221"/>
      <c r="K342" s="221"/>
      <c r="L342" s="226"/>
      <c r="M342" s="227"/>
      <c r="N342" s="228"/>
      <c r="O342" s="228"/>
      <c r="P342" s="228"/>
      <c r="Q342" s="228"/>
      <c r="R342" s="228"/>
      <c r="S342" s="228"/>
      <c r="T342" s="229"/>
      <c r="AT342" s="230" t="s">
        <v>193</v>
      </c>
      <c r="AU342" s="230" t="s">
        <v>83</v>
      </c>
      <c r="AV342" s="12" t="s">
        <v>79</v>
      </c>
      <c r="AW342" s="12" t="s">
        <v>39</v>
      </c>
      <c r="AX342" s="12" t="s">
        <v>75</v>
      </c>
      <c r="AY342" s="230" t="s">
        <v>183</v>
      </c>
    </row>
    <row r="343" spans="2:65" s="13" customFormat="1" ht="13.5">
      <c r="B343" s="231"/>
      <c r="C343" s="232"/>
      <c r="D343" s="217" t="s">
        <v>193</v>
      </c>
      <c r="E343" s="233" t="s">
        <v>21</v>
      </c>
      <c r="F343" s="234" t="s">
        <v>2553</v>
      </c>
      <c r="G343" s="232"/>
      <c r="H343" s="235">
        <v>171.56299999999999</v>
      </c>
      <c r="I343" s="236"/>
      <c r="J343" s="232"/>
      <c r="K343" s="232"/>
      <c r="L343" s="237"/>
      <c r="M343" s="238"/>
      <c r="N343" s="239"/>
      <c r="O343" s="239"/>
      <c r="P343" s="239"/>
      <c r="Q343" s="239"/>
      <c r="R343" s="239"/>
      <c r="S343" s="239"/>
      <c r="T343" s="240"/>
      <c r="AT343" s="241" t="s">
        <v>193</v>
      </c>
      <c r="AU343" s="241" t="s">
        <v>83</v>
      </c>
      <c r="AV343" s="13" t="s">
        <v>83</v>
      </c>
      <c r="AW343" s="13" t="s">
        <v>39</v>
      </c>
      <c r="AX343" s="13" t="s">
        <v>75</v>
      </c>
      <c r="AY343" s="241" t="s">
        <v>183</v>
      </c>
    </row>
    <row r="344" spans="2:65" s="13" customFormat="1" ht="13.5">
      <c r="B344" s="231"/>
      <c r="C344" s="232"/>
      <c r="D344" s="217" t="s">
        <v>193</v>
      </c>
      <c r="E344" s="233" t="s">
        <v>21</v>
      </c>
      <c r="F344" s="234" t="s">
        <v>2554</v>
      </c>
      <c r="G344" s="232"/>
      <c r="H344" s="235">
        <v>-19.440000000000001</v>
      </c>
      <c r="I344" s="236"/>
      <c r="J344" s="232"/>
      <c r="K344" s="232"/>
      <c r="L344" s="237"/>
      <c r="M344" s="238"/>
      <c r="N344" s="239"/>
      <c r="O344" s="239"/>
      <c r="P344" s="239"/>
      <c r="Q344" s="239"/>
      <c r="R344" s="239"/>
      <c r="S344" s="239"/>
      <c r="T344" s="240"/>
      <c r="AT344" s="241" t="s">
        <v>193</v>
      </c>
      <c r="AU344" s="241" t="s">
        <v>83</v>
      </c>
      <c r="AV344" s="13" t="s">
        <v>83</v>
      </c>
      <c r="AW344" s="13" t="s">
        <v>39</v>
      </c>
      <c r="AX344" s="13" t="s">
        <v>75</v>
      </c>
      <c r="AY344" s="241" t="s">
        <v>183</v>
      </c>
    </row>
    <row r="345" spans="2:65" s="13" customFormat="1" ht="13.5">
      <c r="B345" s="231"/>
      <c r="C345" s="232"/>
      <c r="D345" s="217" t="s">
        <v>193</v>
      </c>
      <c r="E345" s="233" t="s">
        <v>21</v>
      </c>
      <c r="F345" s="234" t="s">
        <v>2555</v>
      </c>
      <c r="G345" s="232"/>
      <c r="H345" s="235">
        <v>-11.032</v>
      </c>
      <c r="I345" s="236"/>
      <c r="J345" s="232"/>
      <c r="K345" s="232"/>
      <c r="L345" s="237"/>
      <c r="M345" s="238"/>
      <c r="N345" s="239"/>
      <c r="O345" s="239"/>
      <c r="P345" s="239"/>
      <c r="Q345" s="239"/>
      <c r="R345" s="239"/>
      <c r="S345" s="239"/>
      <c r="T345" s="240"/>
      <c r="AT345" s="241" t="s">
        <v>193</v>
      </c>
      <c r="AU345" s="241" t="s">
        <v>83</v>
      </c>
      <c r="AV345" s="13" t="s">
        <v>83</v>
      </c>
      <c r="AW345" s="13" t="s">
        <v>39</v>
      </c>
      <c r="AX345" s="13" t="s">
        <v>75</v>
      </c>
      <c r="AY345" s="241" t="s">
        <v>183</v>
      </c>
    </row>
    <row r="346" spans="2:65" s="13" customFormat="1" ht="13.5">
      <c r="B346" s="231"/>
      <c r="C346" s="232"/>
      <c r="D346" s="217" t="s">
        <v>193</v>
      </c>
      <c r="E346" s="233" t="s">
        <v>21</v>
      </c>
      <c r="F346" s="234" t="s">
        <v>2556</v>
      </c>
      <c r="G346" s="232"/>
      <c r="H346" s="235">
        <v>-2.88</v>
      </c>
      <c r="I346" s="236"/>
      <c r="J346" s="232"/>
      <c r="K346" s="232"/>
      <c r="L346" s="237"/>
      <c r="M346" s="238"/>
      <c r="N346" s="239"/>
      <c r="O346" s="239"/>
      <c r="P346" s="239"/>
      <c r="Q346" s="239"/>
      <c r="R346" s="239"/>
      <c r="S346" s="239"/>
      <c r="T346" s="240"/>
      <c r="AT346" s="241" t="s">
        <v>193</v>
      </c>
      <c r="AU346" s="241" t="s">
        <v>83</v>
      </c>
      <c r="AV346" s="13" t="s">
        <v>83</v>
      </c>
      <c r="AW346" s="13" t="s">
        <v>39</v>
      </c>
      <c r="AX346" s="13" t="s">
        <v>75</v>
      </c>
      <c r="AY346" s="241" t="s">
        <v>183</v>
      </c>
    </row>
    <row r="347" spans="2:65" s="13" customFormat="1" ht="13.5">
      <c r="B347" s="231"/>
      <c r="C347" s="232"/>
      <c r="D347" s="217" t="s">
        <v>193</v>
      </c>
      <c r="E347" s="233" t="s">
        <v>21</v>
      </c>
      <c r="F347" s="234" t="s">
        <v>2557</v>
      </c>
      <c r="G347" s="232"/>
      <c r="H347" s="235">
        <v>8.1</v>
      </c>
      <c r="I347" s="236"/>
      <c r="J347" s="232"/>
      <c r="K347" s="232"/>
      <c r="L347" s="237"/>
      <c r="M347" s="238"/>
      <c r="N347" s="239"/>
      <c r="O347" s="239"/>
      <c r="P347" s="239"/>
      <c r="Q347" s="239"/>
      <c r="R347" s="239"/>
      <c r="S347" s="239"/>
      <c r="T347" s="240"/>
      <c r="AT347" s="241" t="s">
        <v>193</v>
      </c>
      <c r="AU347" s="241" t="s">
        <v>83</v>
      </c>
      <c r="AV347" s="13" t="s">
        <v>83</v>
      </c>
      <c r="AW347" s="13" t="s">
        <v>39</v>
      </c>
      <c r="AX347" s="13" t="s">
        <v>75</v>
      </c>
      <c r="AY347" s="241" t="s">
        <v>183</v>
      </c>
    </row>
    <row r="348" spans="2:65" s="13" customFormat="1" ht="13.5">
      <c r="B348" s="231"/>
      <c r="C348" s="232"/>
      <c r="D348" s="217" t="s">
        <v>193</v>
      </c>
      <c r="E348" s="233" t="s">
        <v>21</v>
      </c>
      <c r="F348" s="234" t="s">
        <v>2558</v>
      </c>
      <c r="G348" s="232"/>
      <c r="H348" s="235">
        <v>2.88</v>
      </c>
      <c r="I348" s="236"/>
      <c r="J348" s="232"/>
      <c r="K348" s="232"/>
      <c r="L348" s="237"/>
      <c r="M348" s="238"/>
      <c r="N348" s="239"/>
      <c r="O348" s="239"/>
      <c r="P348" s="239"/>
      <c r="Q348" s="239"/>
      <c r="R348" s="239"/>
      <c r="S348" s="239"/>
      <c r="T348" s="240"/>
      <c r="AT348" s="241" t="s">
        <v>193</v>
      </c>
      <c r="AU348" s="241" t="s">
        <v>83</v>
      </c>
      <c r="AV348" s="13" t="s">
        <v>83</v>
      </c>
      <c r="AW348" s="13" t="s">
        <v>39</v>
      </c>
      <c r="AX348" s="13" t="s">
        <v>75</v>
      </c>
      <c r="AY348" s="241" t="s">
        <v>183</v>
      </c>
    </row>
    <row r="349" spans="2:65" s="13" customFormat="1" ht="13.5">
      <c r="B349" s="231"/>
      <c r="C349" s="232"/>
      <c r="D349" s="217" t="s">
        <v>193</v>
      </c>
      <c r="E349" s="233" t="s">
        <v>21</v>
      </c>
      <c r="F349" s="234" t="s">
        <v>2559</v>
      </c>
      <c r="G349" s="232"/>
      <c r="H349" s="235">
        <v>9.1</v>
      </c>
      <c r="I349" s="236"/>
      <c r="J349" s="232"/>
      <c r="K349" s="232"/>
      <c r="L349" s="237"/>
      <c r="M349" s="238"/>
      <c r="N349" s="239"/>
      <c r="O349" s="239"/>
      <c r="P349" s="239"/>
      <c r="Q349" s="239"/>
      <c r="R349" s="239"/>
      <c r="S349" s="239"/>
      <c r="T349" s="240"/>
      <c r="AT349" s="241" t="s">
        <v>193</v>
      </c>
      <c r="AU349" s="241" t="s">
        <v>83</v>
      </c>
      <c r="AV349" s="13" t="s">
        <v>83</v>
      </c>
      <c r="AW349" s="13" t="s">
        <v>39</v>
      </c>
      <c r="AX349" s="13" t="s">
        <v>75</v>
      </c>
      <c r="AY349" s="241" t="s">
        <v>183</v>
      </c>
    </row>
    <row r="350" spans="2:65" s="13" customFormat="1" ht="13.5">
      <c r="B350" s="231"/>
      <c r="C350" s="232"/>
      <c r="D350" s="217" t="s">
        <v>193</v>
      </c>
      <c r="E350" s="233" t="s">
        <v>21</v>
      </c>
      <c r="F350" s="234" t="s">
        <v>21</v>
      </c>
      <c r="G350" s="232"/>
      <c r="H350" s="235">
        <v>0</v>
      </c>
      <c r="I350" s="236"/>
      <c r="J350" s="232"/>
      <c r="K350" s="232"/>
      <c r="L350" s="237"/>
      <c r="M350" s="238"/>
      <c r="N350" s="239"/>
      <c r="O350" s="239"/>
      <c r="P350" s="239"/>
      <c r="Q350" s="239"/>
      <c r="R350" s="239"/>
      <c r="S350" s="239"/>
      <c r="T350" s="240"/>
      <c r="AT350" s="241" t="s">
        <v>193</v>
      </c>
      <c r="AU350" s="241" t="s">
        <v>83</v>
      </c>
      <c r="AV350" s="13" t="s">
        <v>83</v>
      </c>
      <c r="AW350" s="13" t="s">
        <v>39</v>
      </c>
      <c r="AX350" s="13" t="s">
        <v>75</v>
      </c>
      <c r="AY350" s="241" t="s">
        <v>183</v>
      </c>
    </row>
    <row r="351" spans="2:65" s="13" customFormat="1" ht="13.5">
      <c r="B351" s="231"/>
      <c r="C351" s="232"/>
      <c r="D351" s="217" t="s">
        <v>193</v>
      </c>
      <c r="E351" s="233" t="s">
        <v>21</v>
      </c>
      <c r="F351" s="234" t="s">
        <v>2560</v>
      </c>
      <c r="G351" s="232"/>
      <c r="H351" s="235">
        <v>9</v>
      </c>
      <c r="I351" s="236"/>
      <c r="J351" s="232"/>
      <c r="K351" s="232"/>
      <c r="L351" s="237"/>
      <c r="M351" s="238"/>
      <c r="N351" s="239"/>
      <c r="O351" s="239"/>
      <c r="P351" s="239"/>
      <c r="Q351" s="239"/>
      <c r="R351" s="239"/>
      <c r="S351" s="239"/>
      <c r="T351" s="240"/>
      <c r="AT351" s="241" t="s">
        <v>193</v>
      </c>
      <c r="AU351" s="241" t="s">
        <v>83</v>
      </c>
      <c r="AV351" s="13" t="s">
        <v>83</v>
      </c>
      <c r="AW351" s="13" t="s">
        <v>39</v>
      </c>
      <c r="AX351" s="13" t="s">
        <v>75</v>
      </c>
      <c r="AY351" s="241" t="s">
        <v>183</v>
      </c>
    </row>
    <row r="352" spans="2:65" s="13" customFormat="1" ht="13.5">
      <c r="B352" s="231"/>
      <c r="C352" s="232"/>
      <c r="D352" s="217" t="s">
        <v>193</v>
      </c>
      <c r="E352" s="233" t="s">
        <v>21</v>
      </c>
      <c r="F352" s="234" t="s">
        <v>2561</v>
      </c>
      <c r="G352" s="232"/>
      <c r="H352" s="235">
        <v>3</v>
      </c>
      <c r="I352" s="236"/>
      <c r="J352" s="232"/>
      <c r="K352" s="232"/>
      <c r="L352" s="237"/>
      <c r="M352" s="238"/>
      <c r="N352" s="239"/>
      <c r="O352" s="239"/>
      <c r="P352" s="239"/>
      <c r="Q352" s="239"/>
      <c r="R352" s="239"/>
      <c r="S352" s="239"/>
      <c r="T352" s="240"/>
      <c r="AT352" s="241" t="s">
        <v>193</v>
      </c>
      <c r="AU352" s="241" t="s">
        <v>83</v>
      </c>
      <c r="AV352" s="13" t="s">
        <v>83</v>
      </c>
      <c r="AW352" s="13" t="s">
        <v>39</v>
      </c>
      <c r="AX352" s="13" t="s">
        <v>75</v>
      </c>
      <c r="AY352" s="241" t="s">
        <v>183</v>
      </c>
    </row>
    <row r="353" spans="2:51" s="13" customFormat="1" ht="13.5">
      <c r="B353" s="231"/>
      <c r="C353" s="232"/>
      <c r="D353" s="217" t="s">
        <v>193</v>
      </c>
      <c r="E353" s="233" t="s">
        <v>21</v>
      </c>
      <c r="F353" s="234" t="s">
        <v>2562</v>
      </c>
      <c r="G353" s="232"/>
      <c r="H353" s="235">
        <v>29.588000000000001</v>
      </c>
      <c r="I353" s="236"/>
      <c r="J353" s="232"/>
      <c r="K353" s="232"/>
      <c r="L353" s="237"/>
      <c r="M353" s="238"/>
      <c r="N353" s="239"/>
      <c r="O353" s="239"/>
      <c r="P353" s="239"/>
      <c r="Q353" s="239"/>
      <c r="R353" s="239"/>
      <c r="S353" s="239"/>
      <c r="T353" s="240"/>
      <c r="AT353" s="241" t="s">
        <v>193</v>
      </c>
      <c r="AU353" s="241" t="s">
        <v>83</v>
      </c>
      <c r="AV353" s="13" t="s">
        <v>83</v>
      </c>
      <c r="AW353" s="13" t="s">
        <v>39</v>
      </c>
      <c r="AX353" s="13" t="s">
        <v>75</v>
      </c>
      <c r="AY353" s="241" t="s">
        <v>183</v>
      </c>
    </row>
    <row r="354" spans="2:51" s="13" customFormat="1" ht="13.5">
      <c r="B354" s="231"/>
      <c r="C354" s="232"/>
      <c r="D354" s="217" t="s">
        <v>193</v>
      </c>
      <c r="E354" s="233" t="s">
        <v>21</v>
      </c>
      <c r="F354" s="234" t="s">
        <v>2563</v>
      </c>
      <c r="G354" s="232"/>
      <c r="H354" s="235">
        <v>4.8819999999999997</v>
      </c>
      <c r="I354" s="236"/>
      <c r="J354" s="232"/>
      <c r="K354" s="232"/>
      <c r="L354" s="237"/>
      <c r="M354" s="238"/>
      <c r="N354" s="239"/>
      <c r="O354" s="239"/>
      <c r="P354" s="239"/>
      <c r="Q354" s="239"/>
      <c r="R354" s="239"/>
      <c r="S354" s="239"/>
      <c r="T354" s="240"/>
      <c r="AT354" s="241" t="s">
        <v>193</v>
      </c>
      <c r="AU354" s="241" t="s">
        <v>83</v>
      </c>
      <c r="AV354" s="13" t="s">
        <v>83</v>
      </c>
      <c r="AW354" s="13" t="s">
        <v>39</v>
      </c>
      <c r="AX354" s="13" t="s">
        <v>75</v>
      </c>
      <c r="AY354" s="241" t="s">
        <v>183</v>
      </c>
    </row>
    <row r="355" spans="2:51" s="13" customFormat="1" ht="13.5">
      <c r="B355" s="231"/>
      <c r="C355" s="232"/>
      <c r="D355" s="217" t="s">
        <v>193</v>
      </c>
      <c r="E355" s="233" t="s">
        <v>21</v>
      </c>
      <c r="F355" s="234" t="s">
        <v>2564</v>
      </c>
      <c r="G355" s="232"/>
      <c r="H355" s="235">
        <v>16.004000000000001</v>
      </c>
      <c r="I355" s="236"/>
      <c r="J355" s="232"/>
      <c r="K355" s="232"/>
      <c r="L355" s="237"/>
      <c r="M355" s="238"/>
      <c r="N355" s="239"/>
      <c r="O355" s="239"/>
      <c r="P355" s="239"/>
      <c r="Q355" s="239"/>
      <c r="R355" s="239"/>
      <c r="S355" s="239"/>
      <c r="T355" s="240"/>
      <c r="AT355" s="241" t="s">
        <v>193</v>
      </c>
      <c r="AU355" s="241" t="s">
        <v>83</v>
      </c>
      <c r="AV355" s="13" t="s">
        <v>83</v>
      </c>
      <c r="AW355" s="13" t="s">
        <v>39</v>
      </c>
      <c r="AX355" s="13" t="s">
        <v>75</v>
      </c>
      <c r="AY355" s="241" t="s">
        <v>183</v>
      </c>
    </row>
    <row r="356" spans="2:51" s="13" customFormat="1" ht="13.5">
      <c r="B356" s="231"/>
      <c r="C356" s="232"/>
      <c r="D356" s="217" t="s">
        <v>193</v>
      </c>
      <c r="E356" s="233" t="s">
        <v>21</v>
      </c>
      <c r="F356" s="234" t="s">
        <v>2565</v>
      </c>
      <c r="G356" s="232"/>
      <c r="H356" s="235">
        <v>38.134999999999998</v>
      </c>
      <c r="I356" s="236"/>
      <c r="J356" s="232"/>
      <c r="K356" s="232"/>
      <c r="L356" s="237"/>
      <c r="M356" s="238"/>
      <c r="N356" s="239"/>
      <c r="O356" s="239"/>
      <c r="P356" s="239"/>
      <c r="Q356" s="239"/>
      <c r="R356" s="239"/>
      <c r="S356" s="239"/>
      <c r="T356" s="240"/>
      <c r="AT356" s="241" t="s">
        <v>193</v>
      </c>
      <c r="AU356" s="241" t="s">
        <v>83</v>
      </c>
      <c r="AV356" s="13" t="s">
        <v>83</v>
      </c>
      <c r="AW356" s="13" t="s">
        <v>39</v>
      </c>
      <c r="AX356" s="13" t="s">
        <v>75</v>
      </c>
      <c r="AY356" s="241" t="s">
        <v>183</v>
      </c>
    </row>
    <row r="357" spans="2:51" s="13" customFormat="1" ht="13.5">
      <c r="B357" s="231"/>
      <c r="C357" s="232"/>
      <c r="D357" s="217" t="s">
        <v>193</v>
      </c>
      <c r="E357" s="233" t="s">
        <v>21</v>
      </c>
      <c r="F357" s="234" t="s">
        <v>2566</v>
      </c>
      <c r="G357" s="232"/>
      <c r="H357" s="235">
        <v>27.286000000000001</v>
      </c>
      <c r="I357" s="236"/>
      <c r="J357" s="232"/>
      <c r="K357" s="232"/>
      <c r="L357" s="237"/>
      <c r="M357" s="238"/>
      <c r="N357" s="239"/>
      <c r="O357" s="239"/>
      <c r="P357" s="239"/>
      <c r="Q357" s="239"/>
      <c r="R357" s="239"/>
      <c r="S357" s="239"/>
      <c r="T357" s="240"/>
      <c r="AT357" s="241" t="s">
        <v>193</v>
      </c>
      <c r="AU357" s="241" t="s">
        <v>83</v>
      </c>
      <c r="AV357" s="13" t="s">
        <v>83</v>
      </c>
      <c r="AW357" s="13" t="s">
        <v>39</v>
      </c>
      <c r="AX357" s="13" t="s">
        <v>75</v>
      </c>
      <c r="AY357" s="241" t="s">
        <v>183</v>
      </c>
    </row>
    <row r="358" spans="2:51" s="13" customFormat="1" ht="13.5">
      <c r="B358" s="231"/>
      <c r="C358" s="232"/>
      <c r="D358" s="217" t="s">
        <v>193</v>
      </c>
      <c r="E358" s="233" t="s">
        <v>21</v>
      </c>
      <c r="F358" s="234" t="s">
        <v>21</v>
      </c>
      <c r="G358" s="232"/>
      <c r="H358" s="235">
        <v>0</v>
      </c>
      <c r="I358" s="236"/>
      <c r="J358" s="232"/>
      <c r="K358" s="232"/>
      <c r="L358" s="237"/>
      <c r="M358" s="238"/>
      <c r="N358" s="239"/>
      <c r="O358" s="239"/>
      <c r="P358" s="239"/>
      <c r="Q358" s="239"/>
      <c r="R358" s="239"/>
      <c r="S358" s="239"/>
      <c r="T358" s="240"/>
      <c r="AT358" s="241" t="s">
        <v>193</v>
      </c>
      <c r="AU358" s="241" t="s">
        <v>83</v>
      </c>
      <c r="AV358" s="13" t="s">
        <v>83</v>
      </c>
      <c r="AW358" s="13" t="s">
        <v>39</v>
      </c>
      <c r="AX358" s="13" t="s">
        <v>75</v>
      </c>
      <c r="AY358" s="241" t="s">
        <v>183</v>
      </c>
    </row>
    <row r="359" spans="2:51" s="13" customFormat="1" ht="13.5">
      <c r="B359" s="231"/>
      <c r="C359" s="232"/>
      <c r="D359" s="217" t="s">
        <v>193</v>
      </c>
      <c r="E359" s="233" t="s">
        <v>21</v>
      </c>
      <c r="F359" s="234" t="s">
        <v>2567</v>
      </c>
      <c r="G359" s="232"/>
      <c r="H359" s="235">
        <v>101.84</v>
      </c>
      <c r="I359" s="236"/>
      <c r="J359" s="232"/>
      <c r="K359" s="232"/>
      <c r="L359" s="237"/>
      <c r="M359" s="238"/>
      <c r="N359" s="239"/>
      <c r="O359" s="239"/>
      <c r="P359" s="239"/>
      <c r="Q359" s="239"/>
      <c r="R359" s="239"/>
      <c r="S359" s="239"/>
      <c r="T359" s="240"/>
      <c r="AT359" s="241" t="s">
        <v>193</v>
      </c>
      <c r="AU359" s="241" t="s">
        <v>83</v>
      </c>
      <c r="AV359" s="13" t="s">
        <v>83</v>
      </c>
      <c r="AW359" s="13" t="s">
        <v>39</v>
      </c>
      <c r="AX359" s="13" t="s">
        <v>75</v>
      </c>
      <c r="AY359" s="241" t="s">
        <v>183</v>
      </c>
    </row>
    <row r="360" spans="2:51" s="13" customFormat="1" ht="13.5">
      <c r="B360" s="231"/>
      <c r="C360" s="232"/>
      <c r="D360" s="217" t="s">
        <v>193</v>
      </c>
      <c r="E360" s="233" t="s">
        <v>21</v>
      </c>
      <c r="F360" s="234" t="s">
        <v>2568</v>
      </c>
      <c r="G360" s="232"/>
      <c r="H360" s="235">
        <v>3.6</v>
      </c>
      <c r="I360" s="236"/>
      <c r="J360" s="232"/>
      <c r="K360" s="232"/>
      <c r="L360" s="237"/>
      <c r="M360" s="238"/>
      <c r="N360" s="239"/>
      <c r="O360" s="239"/>
      <c r="P360" s="239"/>
      <c r="Q360" s="239"/>
      <c r="R360" s="239"/>
      <c r="S360" s="239"/>
      <c r="T360" s="240"/>
      <c r="AT360" s="241" t="s">
        <v>193</v>
      </c>
      <c r="AU360" s="241" t="s">
        <v>83</v>
      </c>
      <c r="AV360" s="13" t="s">
        <v>83</v>
      </c>
      <c r="AW360" s="13" t="s">
        <v>39</v>
      </c>
      <c r="AX360" s="13" t="s">
        <v>75</v>
      </c>
      <c r="AY360" s="241" t="s">
        <v>183</v>
      </c>
    </row>
    <row r="361" spans="2:51" s="13" customFormat="1" ht="13.5">
      <c r="B361" s="231"/>
      <c r="C361" s="232"/>
      <c r="D361" s="217" t="s">
        <v>193</v>
      </c>
      <c r="E361" s="233" t="s">
        <v>21</v>
      </c>
      <c r="F361" s="234" t="s">
        <v>2569</v>
      </c>
      <c r="G361" s="232"/>
      <c r="H361" s="235">
        <v>4.38</v>
      </c>
      <c r="I361" s="236"/>
      <c r="J361" s="232"/>
      <c r="K361" s="232"/>
      <c r="L361" s="237"/>
      <c r="M361" s="238"/>
      <c r="N361" s="239"/>
      <c r="O361" s="239"/>
      <c r="P361" s="239"/>
      <c r="Q361" s="239"/>
      <c r="R361" s="239"/>
      <c r="S361" s="239"/>
      <c r="T361" s="240"/>
      <c r="AT361" s="241" t="s">
        <v>193</v>
      </c>
      <c r="AU361" s="241" t="s">
        <v>83</v>
      </c>
      <c r="AV361" s="13" t="s">
        <v>83</v>
      </c>
      <c r="AW361" s="13" t="s">
        <v>39</v>
      </c>
      <c r="AX361" s="13" t="s">
        <v>75</v>
      </c>
      <c r="AY361" s="241" t="s">
        <v>183</v>
      </c>
    </row>
    <row r="362" spans="2:51" s="13" customFormat="1" ht="13.5">
      <c r="B362" s="231"/>
      <c r="C362" s="232"/>
      <c r="D362" s="217" t="s">
        <v>193</v>
      </c>
      <c r="E362" s="233" t="s">
        <v>21</v>
      </c>
      <c r="F362" s="234" t="s">
        <v>2570</v>
      </c>
      <c r="G362" s="232"/>
      <c r="H362" s="235">
        <v>3.78</v>
      </c>
      <c r="I362" s="236"/>
      <c r="J362" s="232"/>
      <c r="K362" s="232"/>
      <c r="L362" s="237"/>
      <c r="M362" s="238"/>
      <c r="N362" s="239"/>
      <c r="O362" s="239"/>
      <c r="P362" s="239"/>
      <c r="Q362" s="239"/>
      <c r="R362" s="239"/>
      <c r="S362" s="239"/>
      <c r="T362" s="240"/>
      <c r="AT362" s="241" t="s">
        <v>193</v>
      </c>
      <c r="AU362" s="241" t="s">
        <v>83</v>
      </c>
      <c r="AV362" s="13" t="s">
        <v>83</v>
      </c>
      <c r="AW362" s="13" t="s">
        <v>39</v>
      </c>
      <c r="AX362" s="13" t="s">
        <v>75</v>
      </c>
      <c r="AY362" s="241" t="s">
        <v>183</v>
      </c>
    </row>
    <row r="363" spans="2:51" s="13" customFormat="1" ht="13.5">
      <c r="B363" s="231"/>
      <c r="C363" s="232"/>
      <c r="D363" s="217" t="s">
        <v>193</v>
      </c>
      <c r="E363" s="233" t="s">
        <v>21</v>
      </c>
      <c r="F363" s="234" t="s">
        <v>2571</v>
      </c>
      <c r="G363" s="232"/>
      <c r="H363" s="235">
        <v>-12.653</v>
      </c>
      <c r="I363" s="236"/>
      <c r="J363" s="232"/>
      <c r="K363" s="232"/>
      <c r="L363" s="237"/>
      <c r="M363" s="238"/>
      <c r="N363" s="239"/>
      <c r="O363" s="239"/>
      <c r="P363" s="239"/>
      <c r="Q363" s="239"/>
      <c r="R363" s="239"/>
      <c r="S363" s="239"/>
      <c r="T363" s="240"/>
      <c r="AT363" s="241" t="s">
        <v>193</v>
      </c>
      <c r="AU363" s="241" t="s">
        <v>83</v>
      </c>
      <c r="AV363" s="13" t="s">
        <v>83</v>
      </c>
      <c r="AW363" s="13" t="s">
        <v>39</v>
      </c>
      <c r="AX363" s="13" t="s">
        <v>75</v>
      </c>
      <c r="AY363" s="241" t="s">
        <v>183</v>
      </c>
    </row>
    <row r="364" spans="2:51" s="13" customFormat="1" ht="13.5">
      <c r="B364" s="231"/>
      <c r="C364" s="232"/>
      <c r="D364" s="217" t="s">
        <v>193</v>
      </c>
      <c r="E364" s="233" t="s">
        <v>21</v>
      </c>
      <c r="F364" s="234" t="s">
        <v>2572</v>
      </c>
      <c r="G364" s="232"/>
      <c r="H364" s="235">
        <v>-12.6</v>
      </c>
      <c r="I364" s="236"/>
      <c r="J364" s="232"/>
      <c r="K364" s="232"/>
      <c r="L364" s="237"/>
      <c r="M364" s="238"/>
      <c r="N364" s="239"/>
      <c r="O364" s="239"/>
      <c r="P364" s="239"/>
      <c r="Q364" s="239"/>
      <c r="R364" s="239"/>
      <c r="S364" s="239"/>
      <c r="T364" s="240"/>
      <c r="AT364" s="241" t="s">
        <v>193</v>
      </c>
      <c r="AU364" s="241" t="s">
        <v>83</v>
      </c>
      <c r="AV364" s="13" t="s">
        <v>83</v>
      </c>
      <c r="AW364" s="13" t="s">
        <v>39</v>
      </c>
      <c r="AX364" s="13" t="s">
        <v>75</v>
      </c>
      <c r="AY364" s="241" t="s">
        <v>183</v>
      </c>
    </row>
    <row r="365" spans="2:51" s="13" customFormat="1" ht="13.5">
      <c r="B365" s="231"/>
      <c r="C365" s="232"/>
      <c r="D365" s="217" t="s">
        <v>193</v>
      </c>
      <c r="E365" s="233" t="s">
        <v>21</v>
      </c>
      <c r="F365" s="234" t="s">
        <v>2573</v>
      </c>
      <c r="G365" s="232"/>
      <c r="H365" s="235">
        <v>-20.16</v>
      </c>
      <c r="I365" s="236"/>
      <c r="J365" s="232"/>
      <c r="K365" s="232"/>
      <c r="L365" s="237"/>
      <c r="M365" s="238"/>
      <c r="N365" s="239"/>
      <c r="O365" s="239"/>
      <c r="P365" s="239"/>
      <c r="Q365" s="239"/>
      <c r="R365" s="239"/>
      <c r="S365" s="239"/>
      <c r="T365" s="240"/>
      <c r="AT365" s="241" t="s">
        <v>193</v>
      </c>
      <c r="AU365" s="241" t="s">
        <v>83</v>
      </c>
      <c r="AV365" s="13" t="s">
        <v>83</v>
      </c>
      <c r="AW365" s="13" t="s">
        <v>39</v>
      </c>
      <c r="AX365" s="13" t="s">
        <v>75</v>
      </c>
      <c r="AY365" s="241" t="s">
        <v>183</v>
      </c>
    </row>
    <row r="366" spans="2:51" s="13" customFormat="1" ht="13.5">
      <c r="B366" s="231"/>
      <c r="C366" s="232"/>
      <c r="D366" s="217" t="s">
        <v>193</v>
      </c>
      <c r="E366" s="233" t="s">
        <v>21</v>
      </c>
      <c r="F366" s="234" t="s">
        <v>21</v>
      </c>
      <c r="G366" s="232"/>
      <c r="H366" s="235">
        <v>0</v>
      </c>
      <c r="I366" s="236"/>
      <c r="J366" s="232"/>
      <c r="K366" s="232"/>
      <c r="L366" s="237"/>
      <c r="M366" s="238"/>
      <c r="N366" s="239"/>
      <c r="O366" s="239"/>
      <c r="P366" s="239"/>
      <c r="Q366" s="239"/>
      <c r="R366" s="239"/>
      <c r="S366" s="239"/>
      <c r="T366" s="240"/>
      <c r="AT366" s="241" t="s">
        <v>193</v>
      </c>
      <c r="AU366" s="241" t="s">
        <v>83</v>
      </c>
      <c r="AV366" s="13" t="s">
        <v>83</v>
      </c>
      <c r="AW366" s="13" t="s">
        <v>39</v>
      </c>
      <c r="AX366" s="13" t="s">
        <v>75</v>
      </c>
      <c r="AY366" s="241" t="s">
        <v>183</v>
      </c>
    </row>
    <row r="367" spans="2:51" s="13" customFormat="1" ht="13.5">
      <c r="B367" s="231"/>
      <c r="C367" s="232"/>
      <c r="D367" s="217" t="s">
        <v>193</v>
      </c>
      <c r="E367" s="233" t="s">
        <v>21</v>
      </c>
      <c r="F367" s="234" t="s">
        <v>2574</v>
      </c>
      <c r="G367" s="232"/>
      <c r="H367" s="235">
        <v>167.44800000000001</v>
      </c>
      <c r="I367" s="236"/>
      <c r="J367" s="232"/>
      <c r="K367" s="232"/>
      <c r="L367" s="237"/>
      <c r="M367" s="238"/>
      <c r="N367" s="239"/>
      <c r="O367" s="239"/>
      <c r="P367" s="239"/>
      <c r="Q367" s="239"/>
      <c r="R367" s="239"/>
      <c r="S367" s="239"/>
      <c r="T367" s="240"/>
      <c r="AT367" s="241" t="s">
        <v>193</v>
      </c>
      <c r="AU367" s="241" t="s">
        <v>83</v>
      </c>
      <c r="AV367" s="13" t="s">
        <v>83</v>
      </c>
      <c r="AW367" s="13" t="s">
        <v>39</v>
      </c>
      <c r="AX367" s="13" t="s">
        <v>75</v>
      </c>
      <c r="AY367" s="241" t="s">
        <v>183</v>
      </c>
    </row>
    <row r="368" spans="2:51" s="13" customFormat="1" ht="13.5">
      <c r="B368" s="231"/>
      <c r="C368" s="232"/>
      <c r="D368" s="217" t="s">
        <v>193</v>
      </c>
      <c r="E368" s="233" t="s">
        <v>21</v>
      </c>
      <c r="F368" s="234" t="s">
        <v>2561</v>
      </c>
      <c r="G368" s="232"/>
      <c r="H368" s="235">
        <v>3</v>
      </c>
      <c r="I368" s="236"/>
      <c r="J368" s="232"/>
      <c r="K368" s="232"/>
      <c r="L368" s="237"/>
      <c r="M368" s="238"/>
      <c r="N368" s="239"/>
      <c r="O368" s="239"/>
      <c r="P368" s="239"/>
      <c r="Q368" s="239"/>
      <c r="R368" s="239"/>
      <c r="S368" s="239"/>
      <c r="T368" s="240"/>
      <c r="AT368" s="241" t="s">
        <v>193</v>
      </c>
      <c r="AU368" s="241" t="s">
        <v>83</v>
      </c>
      <c r="AV368" s="13" t="s">
        <v>83</v>
      </c>
      <c r="AW368" s="13" t="s">
        <v>39</v>
      </c>
      <c r="AX368" s="13" t="s">
        <v>75</v>
      </c>
      <c r="AY368" s="241" t="s">
        <v>183</v>
      </c>
    </row>
    <row r="369" spans="2:65" s="13" customFormat="1" ht="13.5">
      <c r="B369" s="231"/>
      <c r="C369" s="232"/>
      <c r="D369" s="217" t="s">
        <v>193</v>
      </c>
      <c r="E369" s="233" t="s">
        <v>21</v>
      </c>
      <c r="F369" s="234" t="s">
        <v>2575</v>
      </c>
      <c r="G369" s="232"/>
      <c r="H369" s="235">
        <v>1.89</v>
      </c>
      <c r="I369" s="236"/>
      <c r="J369" s="232"/>
      <c r="K369" s="232"/>
      <c r="L369" s="237"/>
      <c r="M369" s="238"/>
      <c r="N369" s="239"/>
      <c r="O369" s="239"/>
      <c r="P369" s="239"/>
      <c r="Q369" s="239"/>
      <c r="R369" s="239"/>
      <c r="S369" s="239"/>
      <c r="T369" s="240"/>
      <c r="AT369" s="241" t="s">
        <v>193</v>
      </c>
      <c r="AU369" s="241" t="s">
        <v>83</v>
      </c>
      <c r="AV369" s="13" t="s">
        <v>83</v>
      </c>
      <c r="AW369" s="13" t="s">
        <v>39</v>
      </c>
      <c r="AX369" s="13" t="s">
        <v>75</v>
      </c>
      <c r="AY369" s="241" t="s">
        <v>183</v>
      </c>
    </row>
    <row r="370" spans="2:65" s="13" customFormat="1" ht="13.5">
      <c r="B370" s="231"/>
      <c r="C370" s="232"/>
      <c r="D370" s="217" t="s">
        <v>193</v>
      </c>
      <c r="E370" s="233" t="s">
        <v>21</v>
      </c>
      <c r="F370" s="234" t="s">
        <v>2576</v>
      </c>
      <c r="G370" s="232"/>
      <c r="H370" s="235">
        <v>2.63</v>
      </c>
      <c r="I370" s="236"/>
      <c r="J370" s="232"/>
      <c r="K370" s="232"/>
      <c r="L370" s="237"/>
      <c r="M370" s="238"/>
      <c r="N370" s="239"/>
      <c r="O370" s="239"/>
      <c r="P370" s="239"/>
      <c r="Q370" s="239"/>
      <c r="R370" s="239"/>
      <c r="S370" s="239"/>
      <c r="T370" s="240"/>
      <c r="AT370" s="241" t="s">
        <v>193</v>
      </c>
      <c r="AU370" s="241" t="s">
        <v>83</v>
      </c>
      <c r="AV370" s="13" t="s">
        <v>83</v>
      </c>
      <c r="AW370" s="13" t="s">
        <v>39</v>
      </c>
      <c r="AX370" s="13" t="s">
        <v>75</v>
      </c>
      <c r="AY370" s="241" t="s">
        <v>183</v>
      </c>
    </row>
    <row r="371" spans="2:65" s="13" customFormat="1" ht="13.5">
      <c r="B371" s="231"/>
      <c r="C371" s="232"/>
      <c r="D371" s="217" t="s">
        <v>193</v>
      </c>
      <c r="E371" s="233" t="s">
        <v>21</v>
      </c>
      <c r="F371" s="234" t="s">
        <v>2577</v>
      </c>
      <c r="G371" s="232"/>
      <c r="H371" s="235">
        <v>8.2189999999999994</v>
      </c>
      <c r="I371" s="236"/>
      <c r="J371" s="232"/>
      <c r="K371" s="232"/>
      <c r="L371" s="237"/>
      <c r="M371" s="238"/>
      <c r="N371" s="239"/>
      <c r="O371" s="239"/>
      <c r="P371" s="239"/>
      <c r="Q371" s="239"/>
      <c r="R371" s="239"/>
      <c r="S371" s="239"/>
      <c r="T371" s="240"/>
      <c r="AT371" s="241" t="s">
        <v>193</v>
      </c>
      <c r="AU371" s="241" t="s">
        <v>83</v>
      </c>
      <c r="AV371" s="13" t="s">
        <v>83</v>
      </c>
      <c r="AW371" s="13" t="s">
        <v>39</v>
      </c>
      <c r="AX371" s="13" t="s">
        <v>75</v>
      </c>
      <c r="AY371" s="241" t="s">
        <v>183</v>
      </c>
    </row>
    <row r="372" spans="2:65" s="13" customFormat="1" ht="13.5">
      <c r="B372" s="231"/>
      <c r="C372" s="232"/>
      <c r="D372" s="217" t="s">
        <v>193</v>
      </c>
      <c r="E372" s="233" t="s">
        <v>21</v>
      </c>
      <c r="F372" s="234" t="s">
        <v>2578</v>
      </c>
      <c r="G372" s="232"/>
      <c r="H372" s="235">
        <v>-60.48</v>
      </c>
      <c r="I372" s="236"/>
      <c r="J372" s="232"/>
      <c r="K372" s="232"/>
      <c r="L372" s="237"/>
      <c r="M372" s="238"/>
      <c r="N372" s="239"/>
      <c r="O372" s="239"/>
      <c r="P372" s="239"/>
      <c r="Q372" s="239"/>
      <c r="R372" s="239"/>
      <c r="S372" s="239"/>
      <c r="T372" s="240"/>
      <c r="AT372" s="241" t="s">
        <v>193</v>
      </c>
      <c r="AU372" s="241" t="s">
        <v>83</v>
      </c>
      <c r="AV372" s="13" t="s">
        <v>83</v>
      </c>
      <c r="AW372" s="13" t="s">
        <v>39</v>
      </c>
      <c r="AX372" s="13" t="s">
        <v>75</v>
      </c>
      <c r="AY372" s="241" t="s">
        <v>183</v>
      </c>
    </row>
    <row r="373" spans="2:65" s="13" customFormat="1" ht="13.5">
      <c r="B373" s="231"/>
      <c r="C373" s="232"/>
      <c r="D373" s="217" t="s">
        <v>193</v>
      </c>
      <c r="E373" s="233" t="s">
        <v>21</v>
      </c>
      <c r="F373" s="234" t="s">
        <v>2579</v>
      </c>
      <c r="G373" s="232"/>
      <c r="H373" s="235">
        <v>-10.605</v>
      </c>
      <c r="I373" s="236"/>
      <c r="J373" s="232"/>
      <c r="K373" s="232"/>
      <c r="L373" s="237"/>
      <c r="M373" s="238"/>
      <c r="N373" s="239"/>
      <c r="O373" s="239"/>
      <c r="P373" s="239"/>
      <c r="Q373" s="239"/>
      <c r="R373" s="239"/>
      <c r="S373" s="239"/>
      <c r="T373" s="240"/>
      <c r="AT373" s="241" t="s">
        <v>193</v>
      </c>
      <c r="AU373" s="241" t="s">
        <v>83</v>
      </c>
      <c r="AV373" s="13" t="s">
        <v>83</v>
      </c>
      <c r="AW373" s="13" t="s">
        <v>39</v>
      </c>
      <c r="AX373" s="13" t="s">
        <v>75</v>
      </c>
      <c r="AY373" s="241" t="s">
        <v>183</v>
      </c>
    </row>
    <row r="374" spans="2:65" s="13" customFormat="1" ht="13.5">
      <c r="B374" s="231"/>
      <c r="C374" s="232"/>
      <c r="D374" s="217" t="s">
        <v>193</v>
      </c>
      <c r="E374" s="233" t="s">
        <v>21</v>
      </c>
      <c r="F374" s="234" t="s">
        <v>2580</v>
      </c>
      <c r="G374" s="232"/>
      <c r="H374" s="235">
        <v>-4.2750000000000004</v>
      </c>
      <c r="I374" s="236"/>
      <c r="J374" s="232"/>
      <c r="K374" s="232"/>
      <c r="L374" s="237"/>
      <c r="M374" s="238"/>
      <c r="N374" s="239"/>
      <c r="O374" s="239"/>
      <c r="P374" s="239"/>
      <c r="Q374" s="239"/>
      <c r="R374" s="239"/>
      <c r="S374" s="239"/>
      <c r="T374" s="240"/>
      <c r="AT374" s="241" t="s">
        <v>193</v>
      </c>
      <c r="AU374" s="241" t="s">
        <v>83</v>
      </c>
      <c r="AV374" s="13" t="s">
        <v>83</v>
      </c>
      <c r="AW374" s="13" t="s">
        <v>39</v>
      </c>
      <c r="AX374" s="13" t="s">
        <v>75</v>
      </c>
      <c r="AY374" s="241" t="s">
        <v>183</v>
      </c>
    </row>
    <row r="375" spans="2:65" s="13" customFormat="1" ht="13.5">
      <c r="B375" s="231"/>
      <c r="C375" s="232"/>
      <c r="D375" s="217" t="s">
        <v>193</v>
      </c>
      <c r="E375" s="233" t="s">
        <v>21</v>
      </c>
      <c r="F375" s="234" t="s">
        <v>2581</v>
      </c>
      <c r="G375" s="232"/>
      <c r="H375" s="235">
        <v>-2.52</v>
      </c>
      <c r="I375" s="236"/>
      <c r="J375" s="232"/>
      <c r="K375" s="232"/>
      <c r="L375" s="237"/>
      <c r="M375" s="238"/>
      <c r="N375" s="239"/>
      <c r="O375" s="239"/>
      <c r="P375" s="239"/>
      <c r="Q375" s="239"/>
      <c r="R375" s="239"/>
      <c r="S375" s="239"/>
      <c r="T375" s="240"/>
      <c r="AT375" s="241" t="s">
        <v>193</v>
      </c>
      <c r="AU375" s="241" t="s">
        <v>83</v>
      </c>
      <c r="AV375" s="13" t="s">
        <v>83</v>
      </c>
      <c r="AW375" s="13" t="s">
        <v>39</v>
      </c>
      <c r="AX375" s="13" t="s">
        <v>75</v>
      </c>
      <c r="AY375" s="241" t="s">
        <v>183</v>
      </c>
    </row>
    <row r="376" spans="2:65" s="13" customFormat="1" ht="13.5">
      <c r="B376" s="231"/>
      <c r="C376" s="232"/>
      <c r="D376" s="217" t="s">
        <v>193</v>
      </c>
      <c r="E376" s="233" t="s">
        <v>21</v>
      </c>
      <c r="F376" s="234" t="s">
        <v>2582</v>
      </c>
      <c r="G376" s="232"/>
      <c r="H376" s="235">
        <v>-3.15</v>
      </c>
      <c r="I376" s="236"/>
      <c r="J376" s="232"/>
      <c r="K376" s="232"/>
      <c r="L376" s="237"/>
      <c r="M376" s="238"/>
      <c r="N376" s="239"/>
      <c r="O376" s="239"/>
      <c r="P376" s="239"/>
      <c r="Q376" s="239"/>
      <c r="R376" s="239"/>
      <c r="S376" s="239"/>
      <c r="T376" s="240"/>
      <c r="AT376" s="241" t="s">
        <v>193</v>
      </c>
      <c r="AU376" s="241" t="s">
        <v>83</v>
      </c>
      <c r="AV376" s="13" t="s">
        <v>83</v>
      </c>
      <c r="AW376" s="13" t="s">
        <v>39</v>
      </c>
      <c r="AX376" s="13" t="s">
        <v>75</v>
      </c>
      <c r="AY376" s="241" t="s">
        <v>183</v>
      </c>
    </row>
    <row r="377" spans="2:65" s="14" customFormat="1" ht="13.5">
      <c r="B377" s="242"/>
      <c r="C377" s="243"/>
      <c r="D377" s="244" t="s">
        <v>193</v>
      </c>
      <c r="E377" s="245" t="s">
        <v>21</v>
      </c>
      <c r="F377" s="246" t="s">
        <v>212</v>
      </c>
      <c r="G377" s="243"/>
      <c r="H377" s="247">
        <v>456.53</v>
      </c>
      <c r="I377" s="248"/>
      <c r="J377" s="243"/>
      <c r="K377" s="243"/>
      <c r="L377" s="249"/>
      <c r="M377" s="250"/>
      <c r="N377" s="251"/>
      <c r="O377" s="251"/>
      <c r="P377" s="251"/>
      <c r="Q377" s="251"/>
      <c r="R377" s="251"/>
      <c r="S377" s="251"/>
      <c r="T377" s="252"/>
      <c r="AT377" s="253" t="s">
        <v>193</v>
      </c>
      <c r="AU377" s="253" t="s">
        <v>83</v>
      </c>
      <c r="AV377" s="14" t="s">
        <v>189</v>
      </c>
      <c r="AW377" s="14" t="s">
        <v>39</v>
      </c>
      <c r="AX377" s="14" t="s">
        <v>79</v>
      </c>
      <c r="AY377" s="253" t="s">
        <v>183</v>
      </c>
    </row>
    <row r="378" spans="2:65" s="1" customFormat="1" ht="31.5" customHeight="1">
      <c r="B378" s="42"/>
      <c r="C378" s="205" t="s">
        <v>470</v>
      </c>
      <c r="D378" s="205" t="s">
        <v>185</v>
      </c>
      <c r="E378" s="206" t="s">
        <v>394</v>
      </c>
      <c r="F378" s="207" t="s">
        <v>395</v>
      </c>
      <c r="G378" s="208" t="s">
        <v>199</v>
      </c>
      <c r="H378" s="209">
        <v>19.943999999999999</v>
      </c>
      <c r="I378" s="210"/>
      <c r="J378" s="211">
        <f>ROUND(I378*H378,2)</f>
        <v>0</v>
      </c>
      <c r="K378" s="207" t="s">
        <v>200</v>
      </c>
      <c r="L378" s="62"/>
      <c r="M378" s="212" t="s">
        <v>21</v>
      </c>
      <c r="N378" s="213" t="s">
        <v>46</v>
      </c>
      <c r="O378" s="43"/>
      <c r="P378" s="214">
        <f>O378*H378</f>
        <v>0</v>
      </c>
      <c r="Q378" s="214">
        <v>0.34562999999999999</v>
      </c>
      <c r="R378" s="214">
        <f>Q378*H378</f>
        <v>6.8932447199999993</v>
      </c>
      <c r="S378" s="214">
        <v>0</v>
      </c>
      <c r="T378" s="215">
        <f>S378*H378</f>
        <v>0</v>
      </c>
      <c r="AR378" s="25" t="s">
        <v>189</v>
      </c>
      <c r="AT378" s="25" t="s">
        <v>185</v>
      </c>
      <c r="AU378" s="25" t="s">
        <v>83</v>
      </c>
      <c r="AY378" s="25" t="s">
        <v>183</v>
      </c>
      <c r="BE378" s="216">
        <f>IF(N378="základní",J378,0)</f>
        <v>0</v>
      </c>
      <c r="BF378" s="216">
        <f>IF(N378="snížená",J378,0)</f>
        <v>0</v>
      </c>
      <c r="BG378" s="216">
        <f>IF(N378="zákl. přenesená",J378,0)</f>
        <v>0</v>
      </c>
      <c r="BH378" s="216">
        <f>IF(N378="sníž. přenesená",J378,0)</f>
        <v>0</v>
      </c>
      <c r="BI378" s="216">
        <f>IF(N378="nulová",J378,0)</f>
        <v>0</v>
      </c>
      <c r="BJ378" s="25" t="s">
        <v>79</v>
      </c>
      <c r="BK378" s="216">
        <f>ROUND(I378*H378,2)</f>
        <v>0</v>
      </c>
      <c r="BL378" s="25" t="s">
        <v>189</v>
      </c>
      <c r="BM378" s="25" t="s">
        <v>2583</v>
      </c>
    </row>
    <row r="379" spans="2:65" s="12" customFormat="1" ht="13.5">
      <c r="B379" s="220"/>
      <c r="C379" s="221"/>
      <c r="D379" s="217" t="s">
        <v>193</v>
      </c>
      <c r="E379" s="222" t="s">
        <v>21</v>
      </c>
      <c r="F379" s="223" t="s">
        <v>203</v>
      </c>
      <c r="G379" s="221"/>
      <c r="H379" s="224" t="s">
        <v>21</v>
      </c>
      <c r="I379" s="225"/>
      <c r="J379" s="221"/>
      <c r="K379" s="221"/>
      <c r="L379" s="226"/>
      <c r="M379" s="227"/>
      <c r="N379" s="228"/>
      <c r="O379" s="228"/>
      <c r="P379" s="228"/>
      <c r="Q379" s="228"/>
      <c r="R379" s="228"/>
      <c r="S379" s="228"/>
      <c r="T379" s="229"/>
      <c r="AT379" s="230" t="s">
        <v>193</v>
      </c>
      <c r="AU379" s="230" t="s">
        <v>83</v>
      </c>
      <c r="AV379" s="12" t="s">
        <v>79</v>
      </c>
      <c r="AW379" s="12" t="s">
        <v>39</v>
      </c>
      <c r="AX379" s="12" t="s">
        <v>75</v>
      </c>
      <c r="AY379" s="230" t="s">
        <v>183</v>
      </c>
    </row>
    <row r="380" spans="2:65" s="13" customFormat="1" ht="13.5">
      <c r="B380" s="231"/>
      <c r="C380" s="232"/>
      <c r="D380" s="217" t="s">
        <v>193</v>
      </c>
      <c r="E380" s="233" t="s">
        <v>21</v>
      </c>
      <c r="F380" s="234" t="s">
        <v>2472</v>
      </c>
      <c r="G380" s="232"/>
      <c r="H380" s="235">
        <v>4.1159999999999997</v>
      </c>
      <c r="I380" s="236"/>
      <c r="J380" s="232"/>
      <c r="K380" s="232"/>
      <c r="L380" s="237"/>
      <c r="M380" s="238"/>
      <c r="N380" s="239"/>
      <c r="O380" s="239"/>
      <c r="P380" s="239"/>
      <c r="Q380" s="239"/>
      <c r="R380" s="239"/>
      <c r="S380" s="239"/>
      <c r="T380" s="240"/>
      <c r="AT380" s="241" t="s">
        <v>193</v>
      </c>
      <c r="AU380" s="241" t="s">
        <v>83</v>
      </c>
      <c r="AV380" s="13" t="s">
        <v>83</v>
      </c>
      <c r="AW380" s="13" t="s">
        <v>39</v>
      </c>
      <c r="AX380" s="13" t="s">
        <v>75</v>
      </c>
      <c r="AY380" s="241" t="s">
        <v>183</v>
      </c>
    </row>
    <row r="381" spans="2:65" s="13" customFormat="1" ht="13.5">
      <c r="B381" s="231"/>
      <c r="C381" s="232"/>
      <c r="D381" s="217" t="s">
        <v>193</v>
      </c>
      <c r="E381" s="233" t="s">
        <v>21</v>
      </c>
      <c r="F381" s="234" t="s">
        <v>2584</v>
      </c>
      <c r="G381" s="232"/>
      <c r="H381" s="235">
        <v>2.093</v>
      </c>
      <c r="I381" s="236"/>
      <c r="J381" s="232"/>
      <c r="K381" s="232"/>
      <c r="L381" s="237"/>
      <c r="M381" s="238"/>
      <c r="N381" s="239"/>
      <c r="O381" s="239"/>
      <c r="P381" s="239"/>
      <c r="Q381" s="239"/>
      <c r="R381" s="239"/>
      <c r="S381" s="239"/>
      <c r="T381" s="240"/>
      <c r="AT381" s="241" t="s">
        <v>193</v>
      </c>
      <c r="AU381" s="241" t="s">
        <v>83</v>
      </c>
      <c r="AV381" s="13" t="s">
        <v>83</v>
      </c>
      <c r="AW381" s="13" t="s">
        <v>39</v>
      </c>
      <c r="AX381" s="13" t="s">
        <v>75</v>
      </c>
      <c r="AY381" s="241" t="s">
        <v>183</v>
      </c>
    </row>
    <row r="382" spans="2:65" s="13" customFormat="1" ht="13.5">
      <c r="B382" s="231"/>
      <c r="C382" s="232"/>
      <c r="D382" s="217" t="s">
        <v>193</v>
      </c>
      <c r="E382" s="233" t="s">
        <v>21</v>
      </c>
      <c r="F382" s="234" t="s">
        <v>2585</v>
      </c>
      <c r="G382" s="232"/>
      <c r="H382" s="235">
        <v>6.4</v>
      </c>
      <c r="I382" s="236"/>
      <c r="J382" s="232"/>
      <c r="K382" s="232"/>
      <c r="L382" s="237"/>
      <c r="M382" s="238"/>
      <c r="N382" s="239"/>
      <c r="O382" s="239"/>
      <c r="P382" s="239"/>
      <c r="Q382" s="239"/>
      <c r="R382" s="239"/>
      <c r="S382" s="239"/>
      <c r="T382" s="240"/>
      <c r="AT382" s="241" t="s">
        <v>193</v>
      </c>
      <c r="AU382" s="241" t="s">
        <v>83</v>
      </c>
      <c r="AV382" s="13" t="s">
        <v>83</v>
      </c>
      <c r="AW382" s="13" t="s">
        <v>39</v>
      </c>
      <c r="AX382" s="13" t="s">
        <v>75</v>
      </c>
      <c r="AY382" s="241" t="s">
        <v>183</v>
      </c>
    </row>
    <row r="383" spans="2:65" s="13" customFormat="1" ht="13.5">
      <c r="B383" s="231"/>
      <c r="C383" s="232"/>
      <c r="D383" s="217" t="s">
        <v>193</v>
      </c>
      <c r="E383" s="233" t="s">
        <v>21</v>
      </c>
      <c r="F383" s="234" t="s">
        <v>2586</v>
      </c>
      <c r="G383" s="232"/>
      <c r="H383" s="235">
        <v>0.99</v>
      </c>
      <c r="I383" s="236"/>
      <c r="J383" s="232"/>
      <c r="K383" s="232"/>
      <c r="L383" s="237"/>
      <c r="M383" s="238"/>
      <c r="N383" s="239"/>
      <c r="O383" s="239"/>
      <c r="P383" s="239"/>
      <c r="Q383" s="239"/>
      <c r="R383" s="239"/>
      <c r="S383" s="239"/>
      <c r="T383" s="240"/>
      <c r="AT383" s="241" t="s">
        <v>193</v>
      </c>
      <c r="AU383" s="241" t="s">
        <v>83</v>
      </c>
      <c r="AV383" s="13" t="s">
        <v>83</v>
      </c>
      <c r="AW383" s="13" t="s">
        <v>39</v>
      </c>
      <c r="AX383" s="13" t="s">
        <v>75</v>
      </c>
      <c r="AY383" s="241" t="s">
        <v>183</v>
      </c>
    </row>
    <row r="384" spans="2:65" s="13" customFormat="1" ht="13.5">
      <c r="B384" s="231"/>
      <c r="C384" s="232"/>
      <c r="D384" s="217" t="s">
        <v>193</v>
      </c>
      <c r="E384" s="233" t="s">
        <v>21</v>
      </c>
      <c r="F384" s="234" t="s">
        <v>2587</v>
      </c>
      <c r="G384" s="232"/>
      <c r="H384" s="235">
        <v>6.3449999999999998</v>
      </c>
      <c r="I384" s="236"/>
      <c r="J384" s="232"/>
      <c r="K384" s="232"/>
      <c r="L384" s="237"/>
      <c r="M384" s="238"/>
      <c r="N384" s="239"/>
      <c r="O384" s="239"/>
      <c r="P384" s="239"/>
      <c r="Q384" s="239"/>
      <c r="R384" s="239"/>
      <c r="S384" s="239"/>
      <c r="T384" s="240"/>
      <c r="AT384" s="241" t="s">
        <v>193</v>
      </c>
      <c r="AU384" s="241" t="s">
        <v>83</v>
      </c>
      <c r="AV384" s="13" t="s">
        <v>83</v>
      </c>
      <c r="AW384" s="13" t="s">
        <v>39</v>
      </c>
      <c r="AX384" s="13" t="s">
        <v>75</v>
      </c>
      <c r="AY384" s="241" t="s">
        <v>183</v>
      </c>
    </row>
    <row r="385" spans="2:65" s="14" customFormat="1" ht="13.5">
      <c r="B385" s="242"/>
      <c r="C385" s="243"/>
      <c r="D385" s="244" t="s">
        <v>193</v>
      </c>
      <c r="E385" s="245" t="s">
        <v>21</v>
      </c>
      <c r="F385" s="246" t="s">
        <v>212</v>
      </c>
      <c r="G385" s="243"/>
      <c r="H385" s="247">
        <v>19.943999999999999</v>
      </c>
      <c r="I385" s="248"/>
      <c r="J385" s="243"/>
      <c r="K385" s="243"/>
      <c r="L385" s="249"/>
      <c r="M385" s="250"/>
      <c r="N385" s="251"/>
      <c r="O385" s="251"/>
      <c r="P385" s="251"/>
      <c r="Q385" s="251"/>
      <c r="R385" s="251"/>
      <c r="S385" s="251"/>
      <c r="T385" s="252"/>
      <c r="AT385" s="253" t="s">
        <v>193</v>
      </c>
      <c r="AU385" s="253" t="s">
        <v>83</v>
      </c>
      <c r="AV385" s="14" t="s">
        <v>189</v>
      </c>
      <c r="AW385" s="14" t="s">
        <v>39</v>
      </c>
      <c r="AX385" s="14" t="s">
        <v>79</v>
      </c>
      <c r="AY385" s="253" t="s">
        <v>183</v>
      </c>
    </row>
    <row r="386" spans="2:65" s="1" customFormat="1" ht="31.5" customHeight="1">
      <c r="B386" s="42"/>
      <c r="C386" s="205" t="s">
        <v>476</v>
      </c>
      <c r="D386" s="205" t="s">
        <v>185</v>
      </c>
      <c r="E386" s="206" t="s">
        <v>197</v>
      </c>
      <c r="F386" s="207" t="s">
        <v>198</v>
      </c>
      <c r="G386" s="208" t="s">
        <v>199</v>
      </c>
      <c r="H386" s="209">
        <v>19.943999999999999</v>
      </c>
      <c r="I386" s="210"/>
      <c r="J386" s="211">
        <f>ROUND(I386*H386,2)</f>
        <v>0</v>
      </c>
      <c r="K386" s="207" t="s">
        <v>200</v>
      </c>
      <c r="L386" s="62"/>
      <c r="M386" s="212" t="s">
        <v>21</v>
      </c>
      <c r="N386" s="213" t="s">
        <v>46</v>
      </c>
      <c r="O386" s="43"/>
      <c r="P386" s="214">
        <f>O386*H386</f>
        <v>0</v>
      </c>
      <c r="Q386" s="214">
        <v>0</v>
      </c>
      <c r="R386" s="214">
        <f>Q386*H386</f>
        <v>0</v>
      </c>
      <c r="S386" s="214">
        <v>0</v>
      </c>
      <c r="T386" s="215">
        <f>S386*H386</f>
        <v>0</v>
      </c>
      <c r="AR386" s="25" t="s">
        <v>189</v>
      </c>
      <c r="AT386" s="25" t="s">
        <v>185</v>
      </c>
      <c r="AU386" s="25" t="s">
        <v>83</v>
      </c>
      <c r="AY386" s="25" t="s">
        <v>183</v>
      </c>
      <c r="BE386" s="216">
        <f>IF(N386="základní",J386,0)</f>
        <v>0</v>
      </c>
      <c r="BF386" s="216">
        <f>IF(N386="snížená",J386,0)</f>
        <v>0</v>
      </c>
      <c r="BG386" s="216">
        <f>IF(N386="zákl. přenesená",J386,0)</f>
        <v>0</v>
      </c>
      <c r="BH386" s="216">
        <f>IF(N386="sníž. přenesená",J386,0)</f>
        <v>0</v>
      </c>
      <c r="BI386" s="216">
        <f>IF(N386="nulová",J386,0)</f>
        <v>0</v>
      </c>
      <c r="BJ386" s="25" t="s">
        <v>79</v>
      </c>
      <c r="BK386" s="216">
        <f>ROUND(I386*H386,2)</f>
        <v>0</v>
      </c>
      <c r="BL386" s="25" t="s">
        <v>189</v>
      </c>
      <c r="BM386" s="25" t="s">
        <v>2588</v>
      </c>
    </row>
    <row r="387" spans="2:65" s="1" customFormat="1" ht="189">
      <c r="B387" s="42"/>
      <c r="C387" s="64"/>
      <c r="D387" s="217" t="s">
        <v>191</v>
      </c>
      <c r="E387" s="64"/>
      <c r="F387" s="218" t="s">
        <v>202</v>
      </c>
      <c r="G387" s="64"/>
      <c r="H387" s="64"/>
      <c r="I387" s="173"/>
      <c r="J387" s="64"/>
      <c r="K387" s="64"/>
      <c r="L387" s="62"/>
      <c r="M387" s="219"/>
      <c r="N387" s="43"/>
      <c r="O387" s="43"/>
      <c r="P387" s="43"/>
      <c r="Q387" s="43"/>
      <c r="R387" s="43"/>
      <c r="S387" s="43"/>
      <c r="T387" s="79"/>
      <c r="AT387" s="25" t="s">
        <v>191</v>
      </c>
      <c r="AU387" s="25" t="s">
        <v>83</v>
      </c>
    </row>
    <row r="388" spans="2:65" s="12" customFormat="1" ht="13.5">
      <c r="B388" s="220"/>
      <c r="C388" s="221"/>
      <c r="D388" s="217" t="s">
        <v>193</v>
      </c>
      <c r="E388" s="222" t="s">
        <v>21</v>
      </c>
      <c r="F388" s="223" t="s">
        <v>203</v>
      </c>
      <c r="G388" s="221"/>
      <c r="H388" s="224" t="s">
        <v>21</v>
      </c>
      <c r="I388" s="225"/>
      <c r="J388" s="221"/>
      <c r="K388" s="221"/>
      <c r="L388" s="226"/>
      <c r="M388" s="227"/>
      <c r="N388" s="228"/>
      <c r="O388" s="228"/>
      <c r="P388" s="228"/>
      <c r="Q388" s="228"/>
      <c r="R388" s="228"/>
      <c r="S388" s="228"/>
      <c r="T388" s="229"/>
      <c r="AT388" s="230" t="s">
        <v>193</v>
      </c>
      <c r="AU388" s="230" t="s">
        <v>83</v>
      </c>
      <c r="AV388" s="12" t="s">
        <v>79</v>
      </c>
      <c r="AW388" s="12" t="s">
        <v>39</v>
      </c>
      <c r="AX388" s="12" t="s">
        <v>75</v>
      </c>
      <c r="AY388" s="230" t="s">
        <v>183</v>
      </c>
    </row>
    <row r="389" spans="2:65" s="13" customFormat="1" ht="13.5">
      <c r="B389" s="231"/>
      <c r="C389" s="232"/>
      <c r="D389" s="217" t="s">
        <v>193</v>
      </c>
      <c r="E389" s="233" t="s">
        <v>21</v>
      </c>
      <c r="F389" s="234" t="s">
        <v>2472</v>
      </c>
      <c r="G389" s="232"/>
      <c r="H389" s="235">
        <v>4.1159999999999997</v>
      </c>
      <c r="I389" s="236"/>
      <c r="J389" s="232"/>
      <c r="K389" s="232"/>
      <c r="L389" s="237"/>
      <c r="M389" s="238"/>
      <c r="N389" s="239"/>
      <c r="O389" s="239"/>
      <c r="P389" s="239"/>
      <c r="Q389" s="239"/>
      <c r="R389" s="239"/>
      <c r="S389" s="239"/>
      <c r="T389" s="240"/>
      <c r="AT389" s="241" t="s">
        <v>193</v>
      </c>
      <c r="AU389" s="241" t="s">
        <v>83</v>
      </c>
      <c r="AV389" s="13" t="s">
        <v>83</v>
      </c>
      <c r="AW389" s="13" t="s">
        <v>39</v>
      </c>
      <c r="AX389" s="13" t="s">
        <v>75</v>
      </c>
      <c r="AY389" s="241" t="s">
        <v>183</v>
      </c>
    </row>
    <row r="390" spans="2:65" s="13" customFormat="1" ht="13.5">
      <c r="B390" s="231"/>
      <c r="C390" s="232"/>
      <c r="D390" s="217" t="s">
        <v>193</v>
      </c>
      <c r="E390" s="233" t="s">
        <v>21</v>
      </c>
      <c r="F390" s="234" t="s">
        <v>2584</v>
      </c>
      <c r="G390" s="232"/>
      <c r="H390" s="235">
        <v>2.093</v>
      </c>
      <c r="I390" s="236"/>
      <c r="J390" s="232"/>
      <c r="K390" s="232"/>
      <c r="L390" s="237"/>
      <c r="M390" s="238"/>
      <c r="N390" s="239"/>
      <c r="O390" s="239"/>
      <c r="P390" s="239"/>
      <c r="Q390" s="239"/>
      <c r="R390" s="239"/>
      <c r="S390" s="239"/>
      <c r="T390" s="240"/>
      <c r="AT390" s="241" t="s">
        <v>193</v>
      </c>
      <c r="AU390" s="241" t="s">
        <v>83</v>
      </c>
      <c r="AV390" s="13" t="s">
        <v>83</v>
      </c>
      <c r="AW390" s="13" t="s">
        <v>39</v>
      </c>
      <c r="AX390" s="13" t="s">
        <v>75</v>
      </c>
      <c r="AY390" s="241" t="s">
        <v>183</v>
      </c>
    </row>
    <row r="391" spans="2:65" s="13" customFormat="1" ht="13.5">
      <c r="B391" s="231"/>
      <c r="C391" s="232"/>
      <c r="D391" s="217" t="s">
        <v>193</v>
      </c>
      <c r="E391" s="233" t="s">
        <v>21</v>
      </c>
      <c r="F391" s="234" t="s">
        <v>2585</v>
      </c>
      <c r="G391" s="232"/>
      <c r="H391" s="235">
        <v>6.4</v>
      </c>
      <c r="I391" s="236"/>
      <c r="J391" s="232"/>
      <c r="K391" s="232"/>
      <c r="L391" s="237"/>
      <c r="M391" s="238"/>
      <c r="N391" s="239"/>
      <c r="O391" s="239"/>
      <c r="P391" s="239"/>
      <c r="Q391" s="239"/>
      <c r="R391" s="239"/>
      <c r="S391" s="239"/>
      <c r="T391" s="240"/>
      <c r="AT391" s="241" t="s">
        <v>193</v>
      </c>
      <c r="AU391" s="241" t="s">
        <v>83</v>
      </c>
      <c r="AV391" s="13" t="s">
        <v>83</v>
      </c>
      <c r="AW391" s="13" t="s">
        <v>39</v>
      </c>
      <c r="AX391" s="13" t="s">
        <v>75</v>
      </c>
      <c r="AY391" s="241" t="s">
        <v>183</v>
      </c>
    </row>
    <row r="392" spans="2:65" s="13" customFormat="1" ht="13.5">
      <c r="B392" s="231"/>
      <c r="C392" s="232"/>
      <c r="D392" s="217" t="s">
        <v>193</v>
      </c>
      <c r="E392" s="233" t="s">
        <v>21</v>
      </c>
      <c r="F392" s="234" t="s">
        <v>2586</v>
      </c>
      <c r="G392" s="232"/>
      <c r="H392" s="235">
        <v>0.99</v>
      </c>
      <c r="I392" s="236"/>
      <c r="J392" s="232"/>
      <c r="K392" s="232"/>
      <c r="L392" s="237"/>
      <c r="M392" s="238"/>
      <c r="N392" s="239"/>
      <c r="O392" s="239"/>
      <c r="P392" s="239"/>
      <c r="Q392" s="239"/>
      <c r="R392" s="239"/>
      <c r="S392" s="239"/>
      <c r="T392" s="240"/>
      <c r="AT392" s="241" t="s">
        <v>193</v>
      </c>
      <c r="AU392" s="241" t="s">
        <v>83</v>
      </c>
      <c r="AV392" s="13" t="s">
        <v>83</v>
      </c>
      <c r="AW392" s="13" t="s">
        <v>39</v>
      </c>
      <c r="AX392" s="13" t="s">
        <v>75</v>
      </c>
      <c r="AY392" s="241" t="s">
        <v>183</v>
      </c>
    </row>
    <row r="393" spans="2:65" s="13" customFormat="1" ht="13.5">
      <c r="B393" s="231"/>
      <c r="C393" s="232"/>
      <c r="D393" s="217" t="s">
        <v>193</v>
      </c>
      <c r="E393" s="233" t="s">
        <v>21</v>
      </c>
      <c r="F393" s="234" t="s">
        <v>2587</v>
      </c>
      <c r="G393" s="232"/>
      <c r="H393" s="235">
        <v>6.3449999999999998</v>
      </c>
      <c r="I393" s="236"/>
      <c r="J393" s="232"/>
      <c r="K393" s="232"/>
      <c r="L393" s="237"/>
      <c r="M393" s="238"/>
      <c r="N393" s="239"/>
      <c r="O393" s="239"/>
      <c r="P393" s="239"/>
      <c r="Q393" s="239"/>
      <c r="R393" s="239"/>
      <c r="S393" s="239"/>
      <c r="T393" s="240"/>
      <c r="AT393" s="241" t="s">
        <v>193</v>
      </c>
      <c r="AU393" s="241" t="s">
        <v>83</v>
      </c>
      <c r="AV393" s="13" t="s">
        <v>83</v>
      </c>
      <c r="AW393" s="13" t="s">
        <v>39</v>
      </c>
      <c r="AX393" s="13" t="s">
        <v>75</v>
      </c>
      <c r="AY393" s="241" t="s">
        <v>183</v>
      </c>
    </row>
    <row r="394" spans="2:65" s="14" customFormat="1" ht="13.5">
      <c r="B394" s="242"/>
      <c r="C394" s="243"/>
      <c r="D394" s="244" t="s">
        <v>193</v>
      </c>
      <c r="E394" s="245" t="s">
        <v>21</v>
      </c>
      <c r="F394" s="246" t="s">
        <v>212</v>
      </c>
      <c r="G394" s="243"/>
      <c r="H394" s="247">
        <v>19.943999999999999</v>
      </c>
      <c r="I394" s="248"/>
      <c r="J394" s="243"/>
      <c r="K394" s="243"/>
      <c r="L394" s="249"/>
      <c r="M394" s="250"/>
      <c r="N394" s="251"/>
      <c r="O394" s="251"/>
      <c r="P394" s="251"/>
      <c r="Q394" s="251"/>
      <c r="R394" s="251"/>
      <c r="S394" s="251"/>
      <c r="T394" s="252"/>
      <c r="AT394" s="253" t="s">
        <v>193</v>
      </c>
      <c r="AU394" s="253" t="s">
        <v>83</v>
      </c>
      <c r="AV394" s="14" t="s">
        <v>189</v>
      </c>
      <c r="AW394" s="14" t="s">
        <v>39</v>
      </c>
      <c r="AX394" s="14" t="s">
        <v>79</v>
      </c>
      <c r="AY394" s="253" t="s">
        <v>183</v>
      </c>
    </row>
    <row r="395" spans="2:65" s="1" customFormat="1" ht="31.5" customHeight="1">
      <c r="B395" s="42"/>
      <c r="C395" s="205" t="s">
        <v>480</v>
      </c>
      <c r="D395" s="205" t="s">
        <v>185</v>
      </c>
      <c r="E395" s="206" t="s">
        <v>398</v>
      </c>
      <c r="F395" s="207" t="s">
        <v>399</v>
      </c>
      <c r="G395" s="208" t="s">
        <v>188</v>
      </c>
      <c r="H395" s="209">
        <v>71.52</v>
      </c>
      <c r="I395" s="210"/>
      <c r="J395" s="211">
        <f>ROUND(I395*H395,2)</f>
        <v>0</v>
      </c>
      <c r="K395" s="207" t="s">
        <v>200</v>
      </c>
      <c r="L395" s="62"/>
      <c r="M395" s="212" t="s">
        <v>21</v>
      </c>
      <c r="N395" s="213" t="s">
        <v>46</v>
      </c>
      <c r="O395" s="43"/>
      <c r="P395" s="214">
        <f>O395*H395</f>
        <v>0</v>
      </c>
      <c r="Q395" s="214">
        <v>0.19747999999999999</v>
      </c>
      <c r="R395" s="214">
        <f>Q395*H395</f>
        <v>14.123769599999999</v>
      </c>
      <c r="S395" s="214">
        <v>0</v>
      </c>
      <c r="T395" s="215">
        <f>S395*H395</f>
        <v>0</v>
      </c>
      <c r="AR395" s="25" t="s">
        <v>189</v>
      </c>
      <c r="AT395" s="25" t="s">
        <v>185</v>
      </c>
      <c r="AU395" s="25" t="s">
        <v>83</v>
      </c>
      <c r="AY395" s="25" t="s">
        <v>183</v>
      </c>
      <c r="BE395" s="216">
        <f>IF(N395="základní",J395,0)</f>
        <v>0</v>
      </c>
      <c r="BF395" s="216">
        <f>IF(N395="snížená",J395,0)</f>
        <v>0</v>
      </c>
      <c r="BG395" s="216">
        <f>IF(N395="zákl. přenesená",J395,0)</f>
        <v>0</v>
      </c>
      <c r="BH395" s="216">
        <f>IF(N395="sníž. přenesená",J395,0)</f>
        <v>0</v>
      </c>
      <c r="BI395" s="216">
        <f>IF(N395="nulová",J395,0)</f>
        <v>0</v>
      </c>
      <c r="BJ395" s="25" t="s">
        <v>79</v>
      </c>
      <c r="BK395" s="216">
        <f>ROUND(I395*H395,2)</f>
        <v>0</v>
      </c>
      <c r="BL395" s="25" t="s">
        <v>189</v>
      </c>
      <c r="BM395" s="25" t="s">
        <v>2589</v>
      </c>
    </row>
    <row r="396" spans="2:65" s="12" customFormat="1" ht="13.5">
      <c r="B396" s="220"/>
      <c r="C396" s="221"/>
      <c r="D396" s="217" t="s">
        <v>193</v>
      </c>
      <c r="E396" s="222" t="s">
        <v>21</v>
      </c>
      <c r="F396" s="223" t="s">
        <v>203</v>
      </c>
      <c r="G396" s="221"/>
      <c r="H396" s="224" t="s">
        <v>21</v>
      </c>
      <c r="I396" s="225"/>
      <c r="J396" s="221"/>
      <c r="K396" s="221"/>
      <c r="L396" s="226"/>
      <c r="M396" s="227"/>
      <c r="N396" s="228"/>
      <c r="O396" s="228"/>
      <c r="P396" s="228"/>
      <c r="Q396" s="228"/>
      <c r="R396" s="228"/>
      <c r="S396" s="228"/>
      <c r="T396" s="229"/>
      <c r="AT396" s="230" t="s">
        <v>193</v>
      </c>
      <c r="AU396" s="230" t="s">
        <v>83</v>
      </c>
      <c r="AV396" s="12" t="s">
        <v>79</v>
      </c>
      <c r="AW396" s="12" t="s">
        <v>39</v>
      </c>
      <c r="AX396" s="12" t="s">
        <v>75</v>
      </c>
      <c r="AY396" s="230" t="s">
        <v>183</v>
      </c>
    </row>
    <row r="397" spans="2:65" s="13" customFormat="1" ht="13.5">
      <c r="B397" s="231"/>
      <c r="C397" s="232"/>
      <c r="D397" s="217" t="s">
        <v>193</v>
      </c>
      <c r="E397" s="233" t="s">
        <v>21</v>
      </c>
      <c r="F397" s="234" t="s">
        <v>2590</v>
      </c>
      <c r="G397" s="232"/>
      <c r="H397" s="235">
        <v>71.52</v>
      </c>
      <c r="I397" s="236"/>
      <c r="J397" s="232"/>
      <c r="K397" s="232"/>
      <c r="L397" s="237"/>
      <c r="M397" s="238"/>
      <c r="N397" s="239"/>
      <c r="O397" s="239"/>
      <c r="P397" s="239"/>
      <c r="Q397" s="239"/>
      <c r="R397" s="239"/>
      <c r="S397" s="239"/>
      <c r="T397" s="240"/>
      <c r="AT397" s="241" t="s">
        <v>193</v>
      </c>
      <c r="AU397" s="241" t="s">
        <v>83</v>
      </c>
      <c r="AV397" s="13" t="s">
        <v>83</v>
      </c>
      <c r="AW397" s="13" t="s">
        <v>39</v>
      </c>
      <c r="AX397" s="13" t="s">
        <v>79</v>
      </c>
      <c r="AY397" s="241" t="s">
        <v>183</v>
      </c>
    </row>
    <row r="398" spans="2:65" s="11" customFormat="1" ht="29.85" customHeight="1">
      <c r="B398" s="188"/>
      <c r="C398" s="189"/>
      <c r="D398" s="202" t="s">
        <v>74</v>
      </c>
      <c r="E398" s="203" t="s">
        <v>240</v>
      </c>
      <c r="F398" s="203" t="s">
        <v>402</v>
      </c>
      <c r="G398" s="189"/>
      <c r="H398" s="189"/>
      <c r="I398" s="192"/>
      <c r="J398" s="204">
        <f>BK398</f>
        <v>0</v>
      </c>
      <c r="K398" s="189"/>
      <c r="L398" s="194"/>
      <c r="M398" s="195"/>
      <c r="N398" s="196"/>
      <c r="O398" s="196"/>
      <c r="P398" s="197">
        <f>SUM(P399:P529)</f>
        <v>0</v>
      </c>
      <c r="Q398" s="196"/>
      <c r="R398" s="197">
        <f>SUM(R399:R529)</f>
        <v>2.5043072999999993</v>
      </c>
      <c r="S398" s="196"/>
      <c r="T398" s="198">
        <f>SUM(T399:T529)</f>
        <v>32.685048999999999</v>
      </c>
      <c r="AR398" s="199" t="s">
        <v>79</v>
      </c>
      <c r="AT398" s="200" t="s">
        <v>74</v>
      </c>
      <c r="AU398" s="200" t="s">
        <v>79</v>
      </c>
      <c r="AY398" s="199" t="s">
        <v>183</v>
      </c>
      <c r="BK398" s="201">
        <f>SUM(BK399:BK529)</f>
        <v>0</v>
      </c>
    </row>
    <row r="399" spans="2:65" s="1" customFormat="1" ht="31.5" customHeight="1">
      <c r="B399" s="42"/>
      <c r="C399" s="205" t="s">
        <v>485</v>
      </c>
      <c r="D399" s="205" t="s">
        <v>185</v>
      </c>
      <c r="E399" s="206" t="s">
        <v>404</v>
      </c>
      <c r="F399" s="207" t="s">
        <v>405</v>
      </c>
      <c r="G399" s="208" t="s">
        <v>199</v>
      </c>
      <c r="H399" s="209">
        <v>392.9</v>
      </c>
      <c r="I399" s="210"/>
      <c r="J399" s="211">
        <f>ROUND(I399*H399,2)</f>
        <v>0</v>
      </c>
      <c r="K399" s="207" t="s">
        <v>200</v>
      </c>
      <c r="L399" s="62"/>
      <c r="M399" s="212" t="s">
        <v>21</v>
      </c>
      <c r="N399" s="213" t="s">
        <v>46</v>
      </c>
      <c r="O399" s="43"/>
      <c r="P399" s="214">
        <f>O399*H399</f>
        <v>0</v>
      </c>
      <c r="Q399" s="214">
        <v>0</v>
      </c>
      <c r="R399" s="214">
        <f>Q399*H399</f>
        <v>0</v>
      </c>
      <c r="S399" s="214">
        <v>0</v>
      </c>
      <c r="T399" s="215">
        <f>S399*H399</f>
        <v>0</v>
      </c>
      <c r="AR399" s="25" t="s">
        <v>189</v>
      </c>
      <c r="AT399" s="25" t="s">
        <v>185</v>
      </c>
      <c r="AU399" s="25" t="s">
        <v>83</v>
      </c>
      <c r="AY399" s="25" t="s">
        <v>183</v>
      </c>
      <c r="BE399" s="216">
        <f>IF(N399="základní",J399,0)</f>
        <v>0</v>
      </c>
      <c r="BF399" s="216">
        <f>IF(N399="snížená",J399,0)</f>
        <v>0</v>
      </c>
      <c r="BG399" s="216">
        <f>IF(N399="zákl. přenesená",J399,0)</f>
        <v>0</v>
      </c>
      <c r="BH399" s="216">
        <f>IF(N399="sníž. přenesená",J399,0)</f>
        <v>0</v>
      </c>
      <c r="BI399" s="216">
        <f>IF(N399="nulová",J399,0)</f>
        <v>0</v>
      </c>
      <c r="BJ399" s="25" t="s">
        <v>79</v>
      </c>
      <c r="BK399" s="216">
        <f>ROUND(I399*H399,2)</f>
        <v>0</v>
      </c>
      <c r="BL399" s="25" t="s">
        <v>189</v>
      </c>
      <c r="BM399" s="25" t="s">
        <v>2591</v>
      </c>
    </row>
    <row r="400" spans="2:65" s="1" customFormat="1" ht="54">
      <c r="B400" s="42"/>
      <c r="C400" s="64"/>
      <c r="D400" s="217" t="s">
        <v>191</v>
      </c>
      <c r="E400" s="64"/>
      <c r="F400" s="218" t="s">
        <v>407</v>
      </c>
      <c r="G400" s="64"/>
      <c r="H400" s="64"/>
      <c r="I400" s="173"/>
      <c r="J400" s="64"/>
      <c r="K400" s="64"/>
      <c r="L400" s="62"/>
      <c r="M400" s="219"/>
      <c r="N400" s="43"/>
      <c r="O400" s="43"/>
      <c r="P400" s="43"/>
      <c r="Q400" s="43"/>
      <c r="R400" s="43"/>
      <c r="S400" s="43"/>
      <c r="T400" s="79"/>
      <c r="AT400" s="25" t="s">
        <v>191</v>
      </c>
      <c r="AU400" s="25" t="s">
        <v>83</v>
      </c>
    </row>
    <row r="401" spans="2:65" s="13" customFormat="1" ht="13.5">
      <c r="B401" s="231"/>
      <c r="C401" s="232"/>
      <c r="D401" s="217" t="s">
        <v>193</v>
      </c>
      <c r="E401" s="233" t="s">
        <v>21</v>
      </c>
      <c r="F401" s="234" t="s">
        <v>2592</v>
      </c>
      <c r="G401" s="232"/>
      <c r="H401" s="235">
        <v>241.45</v>
      </c>
      <c r="I401" s="236"/>
      <c r="J401" s="232"/>
      <c r="K401" s="232"/>
      <c r="L401" s="237"/>
      <c r="M401" s="238"/>
      <c r="N401" s="239"/>
      <c r="O401" s="239"/>
      <c r="P401" s="239"/>
      <c r="Q401" s="239"/>
      <c r="R401" s="239"/>
      <c r="S401" s="239"/>
      <c r="T401" s="240"/>
      <c r="AT401" s="241" t="s">
        <v>193</v>
      </c>
      <c r="AU401" s="241" t="s">
        <v>83</v>
      </c>
      <c r="AV401" s="13" t="s">
        <v>83</v>
      </c>
      <c r="AW401" s="13" t="s">
        <v>39</v>
      </c>
      <c r="AX401" s="13" t="s">
        <v>75</v>
      </c>
      <c r="AY401" s="241" t="s">
        <v>183</v>
      </c>
    </row>
    <row r="402" spans="2:65" s="13" customFormat="1" ht="13.5">
      <c r="B402" s="231"/>
      <c r="C402" s="232"/>
      <c r="D402" s="217" t="s">
        <v>193</v>
      </c>
      <c r="E402" s="233" t="s">
        <v>21</v>
      </c>
      <c r="F402" s="234" t="s">
        <v>2593</v>
      </c>
      <c r="G402" s="232"/>
      <c r="H402" s="235">
        <v>151.44999999999999</v>
      </c>
      <c r="I402" s="236"/>
      <c r="J402" s="232"/>
      <c r="K402" s="232"/>
      <c r="L402" s="237"/>
      <c r="M402" s="238"/>
      <c r="N402" s="239"/>
      <c r="O402" s="239"/>
      <c r="P402" s="239"/>
      <c r="Q402" s="239"/>
      <c r="R402" s="239"/>
      <c r="S402" s="239"/>
      <c r="T402" s="240"/>
      <c r="AT402" s="241" t="s">
        <v>193</v>
      </c>
      <c r="AU402" s="241" t="s">
        <v>83</v>
      </c>
      <c r="AV402" s="13" t="s">
        <v>83</v>
      </c>
      <c r="AW402" s="13" t="s">
        <v>39</v>
      </c>
      <c r="AX402" s="13" t="s">
        <v>75</v>
      </c>
      <c r="AY402" s="241" t="s">
        <v>183</v>
      </c>
    </row>
    <row r="403" spans="2:65" s="14" customFormat="1" ht="13.5">
      <c r="B403" s="242"/>
      <c r="C403" s="243"/>
      <c r="D403" s="244" t="s">
        <v>193</v>
      </c>
      <c r="E403" s="245" t="s">
        <v>21</v>
      </c>
      <c r="F403" s="246" t="s">
        <v>212</v>
      </c>
      <c r="G403" s="243"/>
      <c r="H403" s="247">
        <v>392.9</v>
      </c>
      <c r="I403" s="248"/>
      <c r="J403" s="243"/>
      <c r="K403" s="243"/>
      <c r="L403" s="249"/>
      <c r="M403" s="250"/>
      <c r="N403" s="251"/>
      <c r="O403" s="251"/>
      <c r="P403" s="251"/>
      <c r="Q403" s="251"/>
      <c r="R403" s="251"/>
      <c r="S403" s="251"/>
      <c r="T403" s="252"/>
      <c r="AT403" s="253" t="s">
        <v>193</v>
      </c>
      <c r="AU403" s="253" t="s">
        <v>83</v>
      </c>
      <c r="AV403" s="14" t="s">
        <v>189</v>
      </c>
      <c r="AW403" s="14" t="s">
        <v>39</v>
      </c>
      <c r="AX403" s="14" t="s">
        <v>79</v>
      </c>
      <c r="AY403" s="253" t="s">
        <v>183</v>
      </c>
    </row>
    <row r="404" spans="2:65" s="1" customFormat="1" ht="44.25" customHeight="1">
      <c r="B404" s="42"/>
      <c r="C404" s="205" t="s">
        <v>489</v>
      </c>
      <c r="D404" s="205" t="s">
        <v>185</v>
      </c>
      <c r="E404" s="206" t="s">
        <v>410</v>
      </c>
      <c r="F404" s="207" t="s">
        <v>411</v>
      </c>
      <c r="G404" s="208" t="s">
        <v>199</v>
      </c>
      <c r="H404" s="209">
        <v>35361</v>
      </c>
      <c r="I404" s="210"/>
      <c r="J404" s="211">
        <f>ROUND(I404*H404,2)</f>
        <v>0</v>
      </c>
      <c r="K404" s="207" t="s">
        <v>200</v>
      </c>
      <c r="L404" s="62"/>
      <c r="M404" s="212" t="s">
        <v>21</v>
      </c>
      <c r="N404" s="213" t="s">
        <v>46</v>
      </c>
      <c r="O404" s="43"/>
      <c r="P404" s="214">
        <f>O404*H404</f>
        <v>0</v>
      </c>
      <c r="Q404" s="214">
        <v>0</v>
      </c>
      <c r="R404" s="214">
        <f>Q404*H404</f>
        <v>0</v>
      </c>
      <c r="S404" s="214">
        <v>0</v>
      </c>
      <c r="T404" s="215">
        <f>S404*H404</f>
        <v>0</v>
      </c>
      <c r="AR404" s="25" t="s">
        <v>189</v>
      </c>
      <c r="AT404" s="25" t="s">
        <v>185</v>
      </c>
      <c r="AU404" s="25" t="s">
        <v>83</v>
      </c>
      <c r="AY404" s="25" t="s">
        <v>183</v>
      </c>
      <c r="BE404" s="216">
        <f>IF(N404="základní",J404,0)</f>
        <v>0</v>
      </c>
      <c r="BF404" s="216">
        <f>IF(N404="snížená",J404,0)</f>
        <v>0</v>
      </c>
      <c r="BG404" s="216">
        <f>IF(N404="zákl. přenesená",J404,0)</f>
        <v>0</v>
      </c>
      <c r="BH404" s="216">
        <f>IF(N404="sníž. přenesená",J404,0)</f>
        <v>0</v>
      </c>
      <c r="BI404" s="216">
        <f>IF(N404="nulová",J404,0)</f>
        <v>0</v>
      </c>
      <c r="BJ404" s="25" t="s">
        <v>79</v>
      </c>
      <c r="BK404" s="216">
        <f>ROUND(I404*H404,2)</f>
        <v>0</v>
      </c>
      <c r="BL404" s="25" t="s">
        <v>189</v>
      </c>
      <c r="BM404" s="25" t="s">
        <v>2594</v>
      </c>
    </row>
    <row r="405" spans="2:65" s="1" customFormat="1" ht="54">
      <c r="B405" s="42"/>
      <c r="C405" s="64"/>
      <c r="D405" s="217" t="s">
        <v>191</v>
      </c>
      <c r="E405" s="64"/>
      <c r="F405" s="218" t="s">
        <v>407</v>
      </c>
      <c r="G405" s="64"/>
      <c r="H405" s="64"/>
      <c r="I405" s="173"/>
      <c r="J405" s="64"/>
      <c r="K405" s="64"/>
      <c r="L405" s="62"/>
      <c r="M405" s="219"/>
      <c r="N405" s="43"/>
      <c r="O405" s="43"/>
      <c r="P405" s="43"/>
      <c r="Q405" s="43"/>
      <c r="R405" s="43"/>
      <c r="S405" s="43"/>
      <c r="T405" s="79"/>
      <c r="AT405" s="25" t="s">
        <v>191</v>
      </c>
      <c r="AU405" s="25" t="s">
        <v>83</v>
      </c>
    </row>
    <row r="406" spans="2:65" s="13" customFormat="1" ht="13.5">
      <c r="B406" s="231"/>
      <c r="C406" s="232"/>
      <c r="D406" s="244" t="s">
        <v>193</v>
      </c>
      <c r="E406" s="232"/>
      <c r="F406" s="255" t="s">
        <v>2595</v>
      </c>
      <c r="G406" s="232"/>
      <c r="H406" s="256">
        <v>35361</v>
      </c>
      <c r="I406" s="236"/>
      <c r="J406" s="232"/>
      <c r="K406" s="232"/>
      <c r="L406" s="237"/>
      <c r="M406" s="238"/>
      <c r="N406" s="239"/>
      <c r="O406" s="239"/>
      <c r="P406" s="239"/>
      <c r="Q406" s="239"/>
      <c r="R406" s="239"/>
      <c r="S406" s="239"/>
      <c r="T406" s="240"/>
      <c r="AT406" s="241" t="s">
        <v>193</v>
      </c>
      <c r="AU406" s="241" t="s">
        <v>83</v>
      </c>
      <c r="AV406" s="13" t="s">
        <v>83</v>
      </c>
      <c r="AW406" s="13" t="s">
        <v>6</v>
      </c>
      <c r="AX406" s="13" t="s">
        <v>79</v>
      </c>
      <c r="AY406" s="241" t="s">
        <v>183</v>
      </c>
    </row>
    <row r="407" spans="2:65" s="1" customFormat="1" ht="31.5" customHeight="1">
      <c r="B407" s="42"/>
      <c r="C407" s="205" t="s">
        <v>495</v>
      </c>
      <c r="D407" s="205" t="s">
        <v>185</v>
      </c>
      <c r="E407" s="206" t="s">
        <v>415</v>
      </c>
      <c r="F407" s="207" t="s">
        <v>416</v>
      </c>
      <c r="G407" s="208" t="s">
        <v>199</v>
      </c>
      <c r="H407" s="209">
        <v>392.9</v>
      </c>
      <c r="I407" s="210"/>
      <c r="J407" s="211">
        <f>ROUND(I407*H407,2)</f>
        <v>0</v>
      </c>
      <c r="K407" s="207" t="s">
        <v>200</v>
      </c>
      <c r="L407" s="62"/>
      <c r="M407" s="212" t="s">
        <v>21</v>
      </c>
      <c r="N407" s="213" t="s">
        <v>46</v>
      </c>
      <c r="O407" s="43"/>
      <c r="P407" s="214">
        <f>O407*H407</f>
        <v>0</v>
      </c>
      <c r="Q407" s="214">
        <v>0</v>
      </c>
      <c r="R407" s="214">
        <f>Q407*H407</f>
        <v>0</v>
      </c>
      <c r="S407" s="214">
        <v>0</v>
      </c>
      <c r="T407" s="215">
        <f>S407*H407</f>
        <v>0</v>
      </c>
      <c r="AR407" s="25" t="s">
        <v>189</v>
      </c>
      <c r="AT407" s="25" t="s">
        <v>185</v>
      </c>
      <c r="AU407" s="25" t="s">
        <v>83</v>
      </c>
      <c r="AY407" s="25" t="s">
        <v>183</v>
      </c>
      <c r="BE407" s="216">
        <f>IF(N407="základní",J407,0)</f>
        <v>0</v>
      </c>
      <c r="BF407" s="216">
        <f>IF(N407="snížená",J407,0)</f>
        <v>0</v>
      </c>
      <c r="BG407" s="216">
        <f>IF(N407="zákl. přenesená",J407,0)</f>
        <v>0</v>
      </c>
      <c r="BH407" s="216">
        <f>IF(N407="sníž. přenesená",J407,0)</f>
        <v>0</v>
      </c>
      <c r="BI407" s="216">
        <f>IF(N407="nulová",J407,0)</f>
        <v>0</v>
      </c>
      <c r="BJ407" s="25" t="s">
        <v>79</v>
      </c>
      <c r="BK407" s="216">
        <f>ROUND(I407*H407,2)</f>
        <v>0</v>
      </c>
      <c r="BL407" s="25" t="s">
        <v>189</v>
      </c>
      <c r="BM407" s="25" t="s">
        <v>2596</v>
      </c>
    </row>
    <row r="408" spans="2:65" s="1" customFormat="1" ht="27">
      <c r="B408" s="42"/>
      <c r="C408" s="64"/>
      <c r="D408" s="244" t="s">
        <v>191</v>
      </c>
      <c r="E408" s="64"/>
      <c r="F408" s="267" t="s">
        <v>418</v>
      </c>
      <c r="G408" s="64"/>
      <c r="H408" s="64"/>
      <c r="I408" s="173"/>
      <c r="J408" s="64"/>
      <c r="K408" s="64"/>
      <c r="L408" s="62"/>
      <c r="M408" s="219"/>
      <c r="N408" s="43"/>
      <c r="O408" s="43"/>
      <c r="P408" s="43"/>
      <c r="Q408" s="43"/>
      <c r="R408" s="43"/>
      <c r="S408" s="43"/>
      <c r="T408" s="79"/>
      <c r="AT408" s="25" t="s">
        <v>191</v>
      </c>
      <c r="AU408" s="25" t="s">
        <v>83</v>
      </c>
    </row>
    <row r="409" spans="2:65" s="1" customFormat="1" ht="31.5" customHeight="1">
      <c r="B409" s="42"/>
      <c r="C409" s="205" t="s">
        <v>500</v>
      </c>
      <c r="D409" s="205" t="s">
        <v>185</v>
      </c>
      <c r="E409" s="206" t="s">
        <v>420</v>
      </c>
      <c r="F409" s="207" t="s">
        <v>421</v>
      </c>
      <c r="G409" s="208" t="s">
        <v>199</v>
      </c>
      <c r="H409" s="209">
        <v>46.841999999999999</v>
      </c>
      <c r="I409" s="210"/>
      <c r="J409" s="211">
        <f>ROUND(I409*H409,2)</f>
        <v>0</v>
      </c>
      <c r="K409" s="207" t="s">
        <v>200</v>
      </c>
      <c r="L409" s="62"/>
      <c r="M409" s="212" t="s">
        <v>21</v>
      </c>
      <c r="N409" s="213" t="s">
        <v>46</v>
      </c>
      <c r="O409" s="43"/>
      <c r="P409" s="214">
        <f>O409*H409</f>
        <v>0</v>
      </c>
      <c r="Q409" s="214">
        <v>2.1000000000000001E-4</v>
      </c>
      <c r="R409" s="214">
        <f>Q409*H409</f>
        <v>9.8368199999999996E-3</v>
      </c>
      <c r="S409" s="214">
        <v>0</v>
      </c>
      <c r="T409" s="215">
        <f>S409*H409</f>
        <v>0</v>
      </c>
      <c r="AR409" s="25" t="s">
        <v>189</v>
      </c>
      <c r="AT409" s="25" t="s">
        <v>185</v>
      </c>
      <c r="AU409" s="25" t="s">
        <v>83</v>
      </c>
      <c r="AY409" s="25" t="s">
        <v>183</v>
      </c>
      <c r="BE409" s="216">
        <f>IF(N409="základní",J409,0)</f>
        <v>0</v>
      </c>
      <c r="BF409" s="216">
        <f>IF(N409="snížená",J409,0)</f>
        <v>0</v>
      </c>
      <c r="BG409" s="216">
        <f>IF(N409="zákl. přenesená",J409,0)</f>
        <v>0</v>
      </c>
      <c r="BH409" s="216">
        <f>IF(N409="sníž. přenesená",J409,0)</f>
        <v>0</v>
      </c>
      <c r="BI409" s="216">
        <f>IF(N409="nulová",J409,0)</f>
        <v>0</v>
      </c>
      <c r="BJ409" s="25" t="s">
        <v>79</v>
      </c>
      <c r="BK409" s="216">
        <f>ROUND(I409*H409,2)</f>
        <v>0</v>
      </c>
      <c r="BL409" s="25" t="s">
        <v>189</v>
      </c>
      <c r="BM409" s="25" t="s">
        <v>2597</v>
      </c>
    </row>
    <row r="410" spans="2:65" s="1" customFormat="1" ht="54">
      <c r="B410" s="42"/>
      <c r="C410" s="64"/>
      <c r="D410" s="217" t="s">
        <v>191</v>
      </c>
      <c r="E410" s="64"/>
      <c r="F410" s="218" t="s">
        <v>423</v>
      </c>
      <c r="G410" s="64"/>
      <c r="H410" s="64"/>
      <c r="I410" s="173"/>
      <c r="J410" s="64"/>
      <c r="K410" s="64"/>
      <c r="L410" s="62"/>
      <c r="M410" s="219"/>
      <c r="N410" s="43"/>
      <c r="O410" s="43"/>
      <c r="P410" s="43"/>
      <c r="Q410" s="43"/>
      <c r="R410" s="43"/>
      <c r="S410" s="43"/>
      <c r="T410" s="79"/>
      <c r="AT410" s="25" t="s">
        <v>191</v>
      </c>
      <c r="AU410" s="25" t="s">
        <v>83</v>
      </c>
    </row>
    <row r="411" spans="2:65" s="12" customFormat="1" ht="13.5">
      <c r="B411" s="220"/>
      <c r="C411" s="221"/>
      <c r="D411" s="217" t="s">
        <v>193</v>
      </c>
      <c r="E411" s="222" t="s">
        <v>21</v>
      </c>
      <c r="F411" s="223" t="s">
        <v>1247</v>
      </c>
      <c r="G411" s="221"/>
      <c r="H411" s="224" t="s">
        <v>21</v>
      </c>
      <c r="I411" s="225"/>
      <c r="J411" s="221"/>
      <c r="K411" s="221"/>
      <c r="L411" s="226"/>
      <c r="M411" s="227"/>
      <c r="N411" s="228"/>
      <c r="O411" s="228"/>
      <c r="P411" s="228"/>
      <c r="Q411" s="228"/>
      <c r="R411" s="228"/>
      <c r="S411" s="228"/>
      <c r="T411" s="229"/>
      <c r="AT411" s="230" t="s">
        <v>193</v>
      </c>
      <c r="AU411" s="230" t="s">
        <v>83</v>
      </c>
      <c r="AV411" s="12" t="s">
        <v>79</v>
      </c>
      <c r="AW411" s="12" t="s">
        <v>39</v>
      </c>
      <c r="AX411" s="12" t="s">
        <v>75</v>
      </c>
      <c r="AY411" s="230" t="s">
        <v>183</v>
      </c>
    </row>
    <row r="412" spans="2:65" s="13" customFormat="1" ht="13.5">
      <c r="B412" s="231"/>
      <c r="C412" s="232"/>
      <c r="D412" s="217" t="s">
        <v>193</v>
      </c>
      <c r="E412" s="233" t="s">
        <v>21</v>
      </c>
      <c r="F412" s="234" t="s">
        <v>2436</v>
      </c>
      <c r="G412" s="232"/>
      <c r="H412" s="235">
        <v>18.696000000000002</v>
      </c>
      <c r="I412" s="236"/>
      <c r="J412" s="232"/>
      <c r="K412" s="232"/>
      <c r="L412" s="237"/>
      <c r="M412" s="238"/>
      <c r="N412" s="239"/>
      <c r="O412" s="239"/>
      <c r="P412" s="239"/>
      <c r="Q412" s="239"/>
      <c r="R412" s="239"/>
      <c r="S412" s="239"/>
      <c r="T412" s="240"/>
      <c r="AT412" s="241" t="s">
        <v>193</v>
      </c>
      <c r="AU412" s="241" t="s">
        <v>83</v>
      </c>
      <c r="AV412" s="13" t="s">
        <v>83</v>
      </c>
      <c r="AW412" s="13" t="s">
        <v>39</v>
      </c>
      <c r="AX412" s="13" t="s">
        <v>75</v>
      </c>
      <c r="AY412" s="241" t="s">
        <v>183</v>
      </c>
    </row>
    <row r="413" spans="2:65" s="12" customFormat="1" ht="13.5">
      <c r="B413" s="220"/>
      <c r="C413" s="221"/>
      <c r="D413" s="217" t="s">
        <v>193</v>
      </c>
      <c r="E413" s="222" t="s">
        <v>21</v>
      </c>
      <c r="F413" s="223" t="s">
        <v>2437</v>
      </c>
      <c r="G413" s="221"/>
      <c r="H413" s="224" t="s">
        <v>21</v>
      </c>
      <c r="I413" s="225"/>
      <c r="J413" s="221"/>
      <c r="K413" s="221"/>
      <c r="L413" s="226"/>
      <c r="M413" s="227"/>
      <c r="N413" s="228"/>
      <c r="O413" s="228"/>
      <c r="P413" s="228"/>
      <c r="Q413" s="228"/>
      <c r="R413" s="228"/>
      <c r="S413" s="228"/>
      <c r="T413" s="229"/>
      <c r="AT413" s="230" t="s">
        <v>193</v>
      </c>
      <c r="AU413" s="230" t="s">
        <v>83</v>
      </c>
      <c r="AV413" s="12" t="s">
        <v>79</v>
      </c>
      <c r="AW413" s="12" t="s">
        <v>39</v>
      </c>
      <c r="AX413" s="12" t="s">
        <v>75</v>
      </c>
      <c r="AY413" s="230" t="s">
        <v>183</v>
      </c>
    </row>
    <row r="414" spans="2:65" s="13" customFormat="1" ht="13.5">
      <c r="B414" s="231"/>
      <c r="C414" s="232"/>
      <c r="D414" s="217" t="s">
        <v>193</v>
      </c>
      <c r="E414" s="233" t="s">
        <v>21</v>
      </c>
      <c r="F414" s="234" t="s">
        <v>2438</v>
      </c>
      <c r="G414" s="232"/>
      <c r="H414" s="235">
        <v>28.146000000000001</v>
      </c>
      <c r="I414" s="236"/>
      <c r="J414" s="232"/>
      <c r="K414" s="232"/>
      <c r="L414" s="237"/>
      <c r="M414" s="238"/>
      <c r="N414" s="239"/>
      <c r="O414" s="239"/>
      <c r="P414" s="239"/>
      <c r="Q414" s="239"/>
      <c r="R414" s="239"/>
      <c r="S414" s="239"/>
      <c r="T414" s="240"/>
      <c r="AT414" s="241" t="s">
        <v>193</v>
      </c>
      <c r="AU414" s="241" t="s">
        <v>83</v>
      </c>
      <c r="AV414" s="13" t="s">
        <v>83</v>
      </c>
      <c r="AW414" s="13" t="s">
        <v>39</v>
      </c>
      <c r="AX414" s="13" t="s">
        <v>75</v>
      </c>
      <c r="AY414" s="241" t="s">
        <v>183</v>
      </c>
    </row>
    <row r="415" spans="2:65" s="14" customFormat="1" ht="13.5">
      <c r="B415" s="242"/>
      <c r="C415" s="243"/>
      <c r="D415" s="244" t="s">
        <v>193</v>
      </c>
      <c r="E415" s="245" t="s">
        <v>21</v>
      </c>
      <c r="F415" s="246" t="s">
        <v>212</v>
      </c>
      <c r="G415" s="243"/>
      <c r="H415" s="247">
        <v>46.841999999999999</v>
      </c>
      <c r="I415" s="248"/>
      <c r="J415" s="243"/>
      <c r="K415" s="243"/>
      <c r="L415" s="249"/>
      <c r="M415" s="250"/>
      <c r="N415" s="251"/>
      <c r="O415" s="251"/>
      <c r="P415" s="251"/>
      <c r="Q415" s="251"/>
      <c r="R415" s="251"/>
      <c r="S415" s="251"/>
      <c r="T415" s="252"/>
      <c r="AT415" s="253" t="s">
        <v>193</v>
      </c>
      <c r="AU415" s="253" t="s">
        <v>83</v>
      </c>
      <c r="AV415" s="14" t="s">
        <v>189</v>
      </c>
      <c r="AW415" s="14" t="s">
        <v>39</v>
      </c>
      <c r="AX415" s="14" t="s">
        <v>79</v>
      </c>
      <c r="AY415" s="253" t="s">
        <v>183</v>
      </c>
    </row>
    <row r="416" spans="2:65" s="1" customFormat="1" ht="31.5" customHeight="1">
      <c r="B416" s="42"/>
      <c r="C416" s="205" t="s">
        <v>504</v>
      </c>
      <c r="D416" s="205" t="s">
        <v>185</v>
      </c>
      <c r="E416" s="206" t="s">
        <v>427</v>
      </c>
      <c r="F416" s="207" t="s">
        <v>428</v>
      </c>
      <c r="G416" s="208" t="s">
        <v>429</v>
      </c>
      <c r="H416" s="209">
        <v>1.012</v>
      </c>
      <c r="I416" s="210"/>
      <c r="J416" s="211">
        <f>ROUND(I416*H416,2)</f>
        <v>0</v>
      </c>
      <c r="K416" s="207" t="s">
        <v>200</v>
      </c>
      <c r="L416" s="62"/>
      <c r="M416" s="212" t="s">
        <v>21</v>
      </c>
      <c r="N416" s="213" t="s">
        <v>46</v>
      </c>
      <c r="O416" s="43"/>
      <c r="P416" s="214">
        <f>O416*H416</f>
        <v>0</v>
      </c>
      <c r="Q416" s="214">
        <v>0</v>
      </c>
      <c r="R416" s="214">
        <f>Q416*H416</f>
        <v>0</v>
      </c>
      <c r="S416" s="214">
        <v>1.8</v>
      </c>
      <c r="T416" s="215">
        <f>S416*H416</f>
        <v>1.8216000000000001</v>
      </c>
      <c r="AR416" s="25" t="s">
        <v>189</v>
      </c>
      <c r="AT416" s="25" t="s">
        <v>185</v>
      </c>
      <c r="AU416" s="25" t="s">
        <v>83</v>
      </c>
      <c r="AY416" s="25" t="s">
        <v>183</v>
      </c>
      <c r="BE416" s="216">
        <f>IF(N416="základní",J416,0)</f>
        <v>0</v>
      </c>
      <c r="BF416" s="216">
        <f>IF(N416="snížená",J416,0)</f>
        <v>0</v>
      </c>
      <c r="BG416" s="216">
        <f>IF(N416="zákl. přenesená",J416,0)</f>
        <v>0</v>
      </c>
      <c r="BH416" s="216">
        <f>IF(N416="sníž. přenesená",J416,0)</f>
        <v>0</v>
      </c>
      <c r="BI416" s="216">
        <f>IF(N416="nulová",J416,0)</f>
        <v>0</v>
      </c>
      <c r="BJ416" s="25" t="s">
        <v>79</v>
      </c>
      <c r="BK416" s="216">
        <f>ROUND(I416*H416,2)</f>
        <v>0</v>
      </c>
      <c r="BL416" s="25" t="s">
        <v>189</v>
      </c>
      <c r="BM416" s="25" t="s">
        <v>2598</v>
      </c>
    </row>
    <row r="417" spans="2:65" s="1" customFormat="1" ht="40.5">
      <c r="B417" s="42"/>
      <c r="C417" s="64"/>
      <c r="D417" s="217" t="s">
        <v>191</v>
      </c>
      <c r="E417" s="64"/>
      <c r="F417" s="218" t="s">
        <v>431</v>
      </c>
      <c r="G417" s="64"/>
      <c r="H417" s="64"/>
      <c r="I417" s="173"/>
      <c r="J417" s="64"/>
      <c r="K417" s="64"/>
      <c r="L417" s="62"/>
      <c r="M417" s="219"/>
      <c r="N417" s="43"/>
      <c r="O417" s="43"/>
      <c r="P417" s="43"/>
      <c r="Q417" s="43"/>
      <c r="R417" s="43"/>
      <c r="S417" s="43"/>
      <c r="T417" s="79"/>
      <c r="AT417" s="25" t="s">
        <v>191</v>
      </c>
      <c r="AU417" s="25" t="s">
        <v>83</v>
      </c>
    </row>
    <row r="418" spans="2:65" s="12" customFormat="1" ht="13.5">
      <c r="B418" s="220"/>
      <c r="C418" s="221"/>
      <c r="D418" s="217" t="s">
        <v>193</v>
      </c>
      <c r="E418" s="222" t="s">
        <v>21</v>
      </c>
      <c r="F418" s="223" t="s">
        <v>1261</v>
      </c>
      <c r="G418" s="221"/>
      <c r="H418" s="224" t="s">
        <v>21</v>
      </c>
      <c r="I418" s="225"/>
      <c r="J418" s="221"/>
      <c r="K418" s="221"/>
      <c r="L418" s="226"/>
      <c r="M418" s="227"/>
      <c r="N418" s="228"/>
      <c r="O418" s="228"/>
      <c r="P418" s="228"/>
      <c r="Q418" s="228"/>
      <c r="R418" s="228"/>
      <c r="S418" s="228"/>
      <c r="T418" s="229"/>
      <c r="AT418" s="230" t="s">
        <v>193</v>
      </c>
      <c r="AU418" s="230" t="s">
        <v>83</v>
      </c>
      <c r="AV418" s="12" t="s">
        <v>79</v>
      </c>
      <c r="AW418" s="12" t="s">
        <v>39</v>
      </c>
      <c r="AX418" s="12" t="s">
        <v>75</v>
      </c>
      <c r="AY418" s="230" t="s">
        <v>183</v>
      </c>
    </row>
    <row r="419" spans="2:65" s="13" customFormat="1" ht="13.5">
      <c r="B419" s="231"/>
      <c r="C419" s="232"/>
      <c r="D419" s="217" t="s">
        <v>193</v>
      </c>
      <c r="E419" s="233" t="s">
        <v>21</v>
      </c>
      <c r="F419" s="234" t="s">
        <v>2599</v>
      </c>
      <c r="G419" s="232"/>
      <c r="H419" s="235">
        <v>0.91800000000000004</v>
      </c>
      <c r="I419" s="236"/>
      <c r="J419" s="232"/>
      <c r="K419" s="232"/>
      <c r="L419" s="237"/>
      <c r="M419" s="238"/>
      <c r="N419" s="239"/>
      <c r="O419" s="239"/>
      <c r="P419" s="239"/>
      <c r="Q419" s="239"/>
      <c r="R419" s="239"/>
      <c r="S419" s="239"/>
      <c r="T419" s="240"/>
      <c r="AT419" s="241" t="s">
        <v>193</v>
      </c>
      <c r="AU419" s="241" t="s">
        <v>83</v>
      </c>
      <c r="AV419" s="13" t="s">
        <v>83</v>
      </c>
      <c r="AW419" s="13" t="s">
        <v>39</v>
      </c>
      <c r="AX419" s="13" t="s">
        <v>75</v>
      </c>
      <c r="AY419" s="241" t="s">
        <v>183</v>
      </c>
    </row>
    <row r="420" spans="2:65" s="13" customFormat="1" ht="13.5">
      <c r="B420" s="231"/>
      <c r="C420" s="232"/>
      <c r="D420" s="217" t="s">
        <v>193</v>
      </c>
      <c r="E420" s="233" t="s">
        <v>21</v>
      </c>
      <c r="F420" s="234" t="s">
        <v>2600</v>
      </c>
      <c r="G420" s="232"/>
      <c r="H420" s="235">
        <v>9.4E-2</v>
      </c>
      <c r="I420" s="236"/>
      <c r="J420" s="232"/>
      <c r="K420" s="232"/>
      <c r="L420" s="237"/>
      <c r="M420" s="238"/>
      <c r="N420" s="239"/>
      <c r="O420" s="239"/>
      <c r="P420" s="239"/>
      <c r="Q420" s="239"/>
      <c r="R420" s="239"/>
      <c r="S420" s="239"/>
      <c r="T420" s="240"/>
      <c r="AT420" s="241" t="s">
        <v>193</v>
      </c>
      <c r="AU420" s="241" t="s">
        <v>83</v>
      </c>
      <c r="AV420" s="13" t="s">
        <v>83</v>
      </c>
      <c r="AW420" s="13" t="s">
        <v>39</v>
      </c>
      <c r="AX420" s="13" t="s">
        <v>75</v>
      </c>
      <c r="AY420" s="241" t="s">
        <v>183</v>
      </c>
    </row>
    <row r="421" spans="2:65" s="14" customFormat="1" ht="13.5">
      <c r="B421" s="242"/>
      <c r="C421" s="243"/>
      <c r="D421" s="244" t="s">
        <v>193</v>
      </c>
      <c r="E421" s="245" t="s">
        <v>21</v>
      </c>
      <c r="F421" s="246" t="s">
        <v>212</v>
      </c>
      <c r="G421" s="243"/>
      <c r="H421" s="247">
        <v>1.012</v>
      </c>
      <c r="I421" s="248"/>
      <c r="J421" s="243"/>
      <c r="K421" s="243"/>
      <c r="L421" s="249"/>
      <c r="M421" s="250"/>
      <c r="N421" s="251"/>
      <c r="O421" s="251"/>
      <c r="P421" s="251"/>
      <c r="Q421" s="251"/>
      <c r="R421" s="251"/>
      <c r="S421" s="251"/>
      <c r="T421" s="252"/>
      <c r="AT421" s="253" t="s">
        <v>193</v>
      </c>
      <c r="AU421" s="253" t="s">
        <v>83</v>
      </c>
      <c r="AV421" s="14" t="s">
        <v>189</v>
      </c>
      <c r="AW421" s="14" t="s">
        <v>39</v>
      </c>
      <c r="AX421" s="14" t="s">
        <v>79</v>
      </c>
      <c r="AY421" s="253" t="s">
        <v>183</v>
      </c>
    </row>
    <row r="422" spans="2:65" s="1" customFormat="1" ht="22.5" customHeight="1">
      <c r="B422" s="42"/>
      <c r="C422" s="205" t="s">
        <v>509</v>
      </c>
      <c r="D422" s="205" t="s">
        <v>185</v>
      </c>
      <c r="E422" s="206" t="s">
        <v>436</v>
      </c>
      <c r="F422" s="207" t="s">
        <v>437</v>
      </c>
      <c r="G422" s="208" t="s">
        <v>429</v>
      </c>
      <c r="H422" s="209">
        <v>2.09</v>
      </c>
      <c r="I422" s="210"/>
      <c r="J422" s="211">
        <f>ROUND(I422*H422,2)</f>
        <v>0</v>
      </c>
      <c r="K422" s="207" t="s">
        <v>200</v>
      </c>
      <c r="L422" s="62"/>
      <c r="M422" s="212" t="s">
        <v>21</v>
      </c>
      <c r="N422" s="213" t="s">
        <v>46</v>
      </c>
      <c r="O422" s="43"/>
      <c r="P422" s="214">
        <f>O422*H422</f>
        <v>0</v>
      </c>
      <c r="Q422" s="214">
        <v>0</v>
      </c>
      <c r="R422" s="214">
        <f>Q422*H422</f>
        <v>0</v>
      </c>
      <c r="S422" s="214">
        <v>2.2000000000000002</v>
      </c>
      <c r="T422" s="215">
        <f>S422*H422</f>
        <v>4.5979999999999999</v>
      </c>
      <c r="AR422" s="25" t="s">
        <v>189</v>
      </c>
      <c r="AT422" s="25" t="s">
        <v>185</v>
      </c>
      <c r="AU422" s="25" t="s">
        <v>83</v>
      </c>
      <c r="AY422" s="25" t="s">
        <v>183</v>
      </c>
      <c r="BE422" s="216">
        <f>IF(N422="základní",J422,0)</f>
        <v>0</v>
      </c>
      <c r="BF422" s="216">
        <f>IF(N422="snížená",J422,0)</f>
        <v>0</v>
      </c>
      <c r="BG422" s="216">
        <f>IF(N422="zákl. přenesená",J422,0)</f>
        <v>0</v>
      </c>
      <c r="BH422" s="216">
        <f>IF(N422="sníž. přenesená",J422,0)</f>
        <v>0</v>
      </c>
      <c r="BI422" s="216">
        <f>IF(N422="nulová",J422,0)</f>
        <v>0</v>
      </c>
      <c r="BJ422" s="25" t="s">
        <v>79</v>
      </c>
      <c r="BK422" s="216">
        <f>ROUND(I422*H422,2)</f>
        <v>0</v>
      </c>
      <c r="BL422" s="25" t="s">
        <v>189</v>
      </c>
      <c r="BM422" s="25" t="s">
        <v>2601</v>
      </c>
    </row>
    <row r="423" spans="2:65" s="12" customFormat="1" ht="13.5">
      <c r="B423" s="220"/>
      <c r="C423" s="221"/>
      <c r="D423" s="217" t="s">
        <v>193</v>
      </c>
      <c r="E423" s="222" t="s">
        <v>21</v>
      </c>
      <c r="F423" s="223" t="s">
        <v>2602</v>
      </c>
      <c r="G423" s="221"/>
      <c r="H423" s="224" t="s">
        <v>21</v>
      </c>
      <c r="I423" s="225"/>
      <c r="J423" s="221"/>
      <c r="K423" s="221"/>
      <c r="L423" s="226"/>
      <c r="M423" s="227"/>
      <c r="N423" s="228"/>
      <c r="O423" s="228"/>
      <c r="P423" s="228"/>
      <c r="Q423" s="228"/>
      <c r="R423" s="228"/>
      <c r="S423" s="228"/>
      <c r="T423" s="229"/>
      <c r="AT423" s="230" t="s">
        <v>193</v>
      </c>
      <c r="AU423" s="230" t="s">
        <v>83</v>
      </c>
      <c r="AV423" s="12" t="s">
        <v>79</v>
      </c>
      <c r="AW423" s="12" t="s">
        <v>39</v>
      </c>
      <c r="AX423" s="12" t="s">
        <v>75</v>
      </c>
      <c r="AY423" s="230" t="s">
        <v>183</v>
      </c>
    </row>
    <row r="424" spans="2:65" s="13" customFormat="1" ht="13.5">
      <c r="B424" s="231"/>
      <c r="C424" s="232"/>
      <c r="D424" s="217" t="s">
        <v>193</v>
      </c>
      <c r="E424" s="233" t="s">
        <v>21</v>
      </c>
      <c r="F424" s="234" t="s">
        <v>2603</v>
      </c>
      <c r="G424" s="232"/>
      <c r="H424" s="235">
        <v>2.09</v>
      </c>
      <c r="I424" s="236"/>
      <c r="J424" s="232"/>
      <c r="K424" s="232"/>
      <c r="L424" s="237"/>
      <c r="M424" s="238"/>
      <c r="N424" s="239"/>
      <c r="O424" s="239"/>
      <c r="P424" s="239"/>
      <c r="Q424" s="239"/>
      <c r="R424" s="239"/>
      <c r="S424" s="239"/>
      <c r="T424" s="240"/>
      <c r="AT424" s="241" t="s">
        <v>193</v>
      </c>
      <c r="AU424" s="241" t="s">
        <v>83</v>
      </c>
      <c r="AV424" s="13" t="s">
        <v>83</v>
      </c>
      <c r="AW424" s="13" t="s">
        <v>39</v>
      </c>
      <c r="AX424" s="13" t="s">
        <v>75</v>
      </c>
      <c r="AY424" s="241" t="s">
        <v>183</v>
      </c>
    </row>
    <row r="425" spans="2:65" s="14" customFormat="1" ht="13.5">
      <c r="B425" s="242"/>
      <c r="C425" s="243"/>
      <c r="D425" s="244" t="s">
        <v>193</v>
      </c>
      <c r="E425" s="245" t="s">
        <v>21</v>
      </c>
      <c r="F425" s="246" t="s">
        <v>212</v>
      </c>
      <c r="G425" s="243"/>
      <c r="H425" s="247">
        <v>2.09</v>
      </c>
      <c r="I425" s="248"/>
      <c r="J425" s="243"/>
      <c r="K425" s="243"/>
      <c r="L425" s="249"/>
      <c r="M425" s="250"/>
      <c r="N425" s="251"/>
      <c r="O425" s="251"/>
      <c r="P425" s="251"/>
      <c r="Q425" s="251"/>
      <c r="R425" s="251"/>
      <c r="S425" s="251"/>
      <c r="T425" s="252"/>
      <c r="AT425" s="253" t="s">
        <v>193</v>
      </c>
      <c r="AU425" s="253" t="s">
        <v>83</v>
      </c>
      <c r="AV425" s="14" t="s">
        <v>189</v>
      </c>
      <c r="AW425" s="14" t="s">
        <v>39</v>
      </c>
      <c r="AX425" s="14" t="s">
        <v>79</v>
      </c>
      <c r="AY425" s="253" t="s">
        <v>183</v>
      </c>
    </row>
    <row r="426" spans="2:65" s="1" customFormat="1" ht="22.5" customHeight="1">
      <c r="B426" s="42"/>
      <c r="C426" s="205" t="s">
        <v>514</v>
      </c>
      <c r="D426" s="205" t="s">
        <v>185</v>
      </c>
      <c r="E426" s="206" t="s">
        <v>2604</v>
      </c>
      <c r="F426" s="207" t="s">
        <v>2605</v>
      </c>
      <c r="G426" s="208" t="s">
        <v>199</v>
      </c>
      <c r="H426" s="209">
        <v>63.57</v>
      </c>
      <c r="I426" s="210"/>
      <c r="J426" s="211">
        <f>ROUND(I426*H426,2)</f>
        <v>0</v>
      </c>
      <c r="K426" s="207" t="s">
        <v>200</v>
      </c>
      <c r="L426" s="62"/>
      <c r="M426" s="212" t="s">
        <v>21</v>
      </c>
      <c r="N426" s="213" t="s">
        <v>46</v>
      </c>
      <c r="O426" s="43"/>
      <c r="P426" s="214">
        <f>O426*H426</f>
        <v>0</v>
      </c>
      <c r="Q426" s="214">
        <v>0</v>
      </c>
      <c r="R426" s="214">
        <f>Q426*H426</f>
        <v>0</v>
      </c>
      <c r="S426" s="214">
        <v>0</v>
      </c>
      <c r="T426" s="215">
        <f>S426*H426</f>
        <v>0</v>
      </c>
      <c r="AR426" s="25" t="s">
        <v>189</v>
      </c>
      <c r="AT426" s="25" t="s">
        <v>185</v>
      </c>
      <c r="AU426" s="25" t="s">
        <v>83</v>
      </c>
      <c r="AY426" s="25" t="s">
        <v>183</v>
      </c>
      <c r="BE426" s="216">
        <f>IF(N426="základní",J426,0)</f>
        <v>0</v>
      </c>
      <c r="BF426" s="216">
        <f>IF(N426="snížená",J426,0)</f>
        <v>0</v>
      </c>
      <c r="BG426" s="216">
        <f>IF(N426="zákl. přenesená",J426,0)</f>
        <v>0</v>
      </c>
      <c r="BH426" s="216">
        <f>IF(N426="sníž. přenesená",J426,0)</f>
        <v>0</v>
      </c>
      <c r="BI426" s="216">
        <f>IF(N426="nulová",J426,0)</f>
        <v>0</v>
      </c>
      <c r="BJ426" s="25" t="s">
        <v>79</v>
      </c>
      <c r="BK426" s="216">
        <f>ROUND(I426*H426,2)</f>
        <v>0</v>
      </c>
      <c r="BL426" s="25" t="s">
        <v>189</v>
      </c>
      <c r="BM426" s="25" t="s">
        <v>2606</v>
      </c>
    </row>
    <row r="427" spans="2:65" s="1" customFormat="1" ht="54">
      <c r="B427" s="42"/>
      <c r="C427" s="64"/>
      <c r="D427" s="217" t="s">
        <v>191</v>
      </c>
      <c r="E427" s="64"/>
      <c r="F427" s="218" t="s">
        <v>2607</v>
      </c>
      <c r="G427" s="64"/>
      <c r="H427" s="64"/>
      <c r="I427" s="173"/>
      <c r="J427" s="64"/>
      <c r="K427" s="64"/>
      <c r="L427" s="62"/>
      <c r="M427" s="219"/>
      <c r="N427" s="43"/>
      <c r="O427" s="43"/>
      <c r="P427" s="43"/>
      <c r="Q427" s="43"/>
      <c r="R427" s="43"/>
      <c r="S427" s="43"/>
      <c r="T427" s="79"/>
      <c r="AT427" s="25" t="s">
        <v>191</v>
      </c>
      <c r="AU427" s="25" t="s">
        <v>83</v>
      </c>
    </row>
    <row r="428" spans="2:65" s="12" customFormat="1" ht="13.5">
      <c r="B428" s="220"/>
      <c r="C428" s="221"/>
      <c r="D428" s="217" t="s">
        <v>193</v>
      </c>
      <c r="E428" s="222" t="s">
        <v>21</v>
      </c>
      <c r="F428" s="223" t="s">
        <v>2608</v>
      </c>
      <c r="G428" s="221"/>
      <c r="H428" s="224" t="s">
        <v>21</v>
      </c>
      <c r="I428" s="225"/>
      <c r="J428" s="221"/>
      <c r="K428" s="221"/>
      <c r="L428" s="226"/>
      <c r="M428" s="227"/>
      <c r="N428" s="228"/>
      <c r="O428" s="228"/>
      <c r="P428" s="228"/>
      <c r="Q428" s="228"/>
      <c r="R428" s="228"/>
      <c r="S428" s="228"/>
      <c r="T428" s="229"/>
      <c r="AT428" s="230" t="s">
        <v>193</v>
      </c>
      <c r="AU428" s="230" t="s">
        <v>83</v>
      </c>
      <c r="AV428" s="12" t="s">
        <v>79</v>
      </c>
      <c r="AW428" s="12" t="s">
        <v>39</v>
      </c>
      <c r="AX428" s="12" t="s">
        <v>75</v>
      </c>
      <c r="AY428" s="230" t="s">
        <v>183</v>
      </c>
    </row>
    <row r="429" spans="2:65" s="13" customFormat="1" ht="13.5">
      <c r="B429" s="231"/>
      <c r="C429" s="232"/>
      <c r="D429" s="244" t="s">
        <v>193</v>
      </c>
      <c r="E429" s="254" t="s">
        <v>21</v>
      </c>
      <c r="F429" s="255" t="s">
        <v>2609</v>
      </c>
      <c r="G429" s="232"/>
      <c r="H429" s="256">
        <v>63.57</v>
      </c>
      <c r="I429" s="236"/>
      <c r="J429" s="232"/>
      <c r="K429" s="232"/>
      <c r="L429" s="237"/>
      <c r="M429" s="238"/>
      <c r="N429" s="239"/>
      <c r="O429" s="239"/>
      <c r="P429" s="239"/>
      <c r="Q429" s="239"/>
      <c r="R429" s="239"/>
      <c r="S429" s="239"/>
      <c r="T429" s="240"/>
      <c r="AT429" s="241" t="s">
        <v>193</v>
      </c>
      <c r="AU429" s="241" t="s">
        <v>83</v>
      </c>
      <c r="AV429" s="13" t="s">
        <v>83</v>
      </c>
      <c r="AW429" s="13" t="s">
        <v>39</v>
      </c>
      <c r="AX429" s="13" t="s">
        <v>79</v>
      </c>
      <c r="AY429" s="241" t="s">
        <v>183</v>
      </c>
    </row>
    <row r="430" spans="2:65" s="1" customFormat="1" ht="31.5" customHeight="1">
      <c r="B430" s="42"/>
      <c r="C430" s="205" t="s">
        <v>519</v>
      </c>
      <c r="D430" s="205" t="s">
        <v>185</v>
      </c>
      <c r="E430" s="206" t="s">
        <v>442</v>
      </c>
      <c r="F430" s="207" t="s">
        <v>443</v>
      </c>
      <c r="G430" s="208" t="s">
        <v>199</v>
      </c>
      <c r="H430" s="209">
        <v>19.943999999999999</v>
      </c>
      <c r="I430" s="210"/>
      <c r="J430" s="211">
        <f>ROUND(I430*H430,2)</f>
        <v>0</v>
      </c>
      <c r="K430" s="207" t="s">
        <v>200</v>
      </c>
      <c r="L430" s="62"/>
      <c r="M430" s="212" t="s">
        <v>21</v>
      </c>
      <c r="N430" s="213" t="s">
        <v>46</v>
      </c>
      <c r="O430" s="43"/>
      <c r="P430" s="214">
        <f>O430*H430</f>
        <v>0</v>
      </c>
      <c r="Q430" s="214">
        <v>0</v>
      </c>
      <c r="R430" s="214">
        <f>Q430*H430</f>
        <v>0</v>
      </c>
      <c r="S430" s="214">
        <v>0.12</v>
      </c>
      <c r="T430" s="215">
        <f>S430*H430</f>
        <v>2.3932799999999999</v>
      </c>
      <c r="AR430" s="25" t="s">
        <v>189</v>
      </c>
      <c r="AT430" s="25" t="s">
        <v>185</v>
      </c>
      <c r="AU430" s="25" t="s">
        <v>83</v>
      </c>
      <c r="AY430" s="25" t="s">
        <v>183</v>
      </c>
      <c r="BE430" s="216">
        <f>IF(N430="základní",J430,0)</f>
        <v>0</v>
      </c>
      <c r="BF430" s="216">
        <f>IF(N430="snížená",J430,0)</f>
        <v>0</v>
      </c>
      <c r="BG430" s="216">
        <f>IF(N430="zákl. přenesená",J430,0)</f>
        <v>0</v>
      </c>
      <c r="BH430" s="216">
        <f>IF(N430="sníž. přenesená",J430,0)</f>
        <v>0</v>
      </c>
      <c r="BI430" s="216">
        <f>IF(N430="nulová",J430,0)</f>
        <v>0</v>
      </c>
      <c r="BJ430" s="25" t="s">
        <v>79</v>
      </c>
      <c r="BK430" s="216">
        <f>ROUND(I430*H430,2)</f>
        <v>0</v>
      </c>
      <c r="BL430" s="25" t="s">
        <v>189</v>
      </c>
      <c r="BM430" s="25" t="s">
        <v>2610</v>
      </c>
    </row>
    <row r="431" spans="2:65" s="1" customFormat="1" ht="27">
      <c r="B431" s="42"/>
      <c r="C431" s="64"/>
      <c r="D431" s="217" t="s">
        <v>191</v>
      </c>
      <c r="E431" s="64"/>
      <c r="F431" s="218" t="s">
        <v>445</v>
      </c>
      <c r="G431" s="64"/>
      <c r="H431" s="64"/>
      <c r="I431" s="173"/>
      <c r="J431" s="64"/>
      <c r="K431" s="64"/>
      <c r="L431" s="62"/>
      <c r="M431" s="219"/>
      <c r="N431" s="43"/>
      <c r="O431" s="43"/>
      <c r="P431" s="43"/>
      <c r="Q431" s="43"/>
      <c r="R431" s="43"/>
      <c r="S431" s="43"/>
      <c r="T431" s="79"/>
      <c r="AT431" s="25" t="s">
        <v>191</v>
      </c>
      <c r="AU431" s="25" t="s">
        <v>83</v>
      </c>
    </row>
    <row r="432" spans="2:65" s="12" customFormat="1" ht="13.5">
      <c r="B432" s="220"/>
      <c r="C432" s="221"/>
      <c r="D432" s="217" t="s">
        <v>193</v>
      </c>
      <c r="E432" s="222" t="s">
        <v>21</v>
      </c>
      <c r="F432" s="223" t="s">
        <v>203</v>
      </c>
      <c r="G432" s="221"/>
      <c r="H432" s="224" t="s">
        <v>21</v>
      </c>
      <c r="I432" s="225"/>
      <c r="J432" s="221"/>
      <c r="K432" s="221"/>
      <c r="L432" s="226"/>
      <c r="M432" s="227"/>
      <c r="N432" s="228"/>
      <c r="O432" s="228"/>
      <c r="P432" s="228"/>
      <c r="Q432" s="228"/>
      <c r="R432" s="228"/>
      <c r="S432" s="228"/>
      <c r="T432" s="229"/>
      <c r="AT432" s="230" t="s">
        <v>193</v>
      </c>
      <c r="AU432" s="230" t="s">
        <v>83</v>
      </c>
      <c r="AV432" s="12" t="s">
        <v>79</v>
      </c>
      <c r="AW432" s="12" t="s">
        <v>39</v>
      </c>
      <c r="AX432" s="12" t="s">
        <v>75</v>
      </c>
      <c r="AY432" s="230" t="s">
        <v>183</v>
      </c>
    </row>
    <row r="433" spans="2:65" s="13" customFormat="1" ht="13.5">
      <c r="B433" s="231"/>
      <c r="C433" s="232"/>
      <c r="D433" s="217" t="s">
        <v>193</v>
      </c>
      <c r="E433" s="233" t="s">
        <v>21</v>
      </c>
      <c r="F433" s="234" t="s">
        <v>2472</v>
      </c>
      <c r="G433" s="232"/>
      <c r="H433" s="235">
        <v>4.1159999999999997</v>
      </c>
      <c r="I433" s="236"/>
      <c r="J433" s="232"/>
      <c r="K433" s="232"/>
      <c r="L433" s="237"/>
      <c r="M433" s="238"/>
      <c r="N433" s="239"/>
      <c r="O433" s="239"/>
      <c r="P433" s="239"/>
      <c r="Q433" s="239"/>
      <c r="R433" s="239"/>
      <c r="S433" s="239"/>
      <c r="T433" s="240"/>
      <c r="AT433" s="241" t="s">
        <v>193</v>
      </c>
      <c r="AU433" s="241" t="s">
        <v>83</v>
      </c>
      <c r="AV433" s="13" t="s">
        <v>83</v>
      </c>
      <c r="AW433" s="13" t="s">
        <v>39</v>
      </c>
      <c r="AX433" s="13" t="s">
        <v>75</v>
      </c>
      <c r="AY433" s="241" t="s">
        <v>183</v>
      </c>
    </row>
    <row r="434" spans="2:65" s="13" customFormat="1" ht="13.5">
      <c r="B434" s="231"/>
      <c r="C434" s="232"/>
      <c r="D434" s="217" t="s">
        <v>193</v>
      </c>
      <c r="E434" s="233" t="s">
        <v>21</v>
      </c>
      <c r="F434" s="234" t="s">
        <v>2584</v>
      </c>
      <c r="G434" s="232"/>
      <c r="H434" s="235">
        <v>2.093</v>
      </c>
      <c r="I434" s="236"/>
      <c r="J434" s="232"/>
      <c r="K434" s="232"/>
      <c r="L434" s="237"/>
      <c r="M434" s="238"/>
      <c r="N434" s="239"/>
      <c r="O434" s="239"/>
      <c r="P434" s="239"/>
      <c r="Q434" s="239"/>
      <c r="R434" s="239"/>
      <c r="S434" s="239"/>
      <c r="T434" s="240"/>
      <c r="AT434" s="241" t="s">
        <v>193</v>
      </c>
      <c r="AU434" s="241" t="s">
        <v>83</v>
      </c>
      <c r="AV434" s="13" t="s">
        <v>83</v>
      </c>
      <c r="AW434" s="13" t="s">
        <v>39</v>
      </c>
      <c r="AX434" s="13" t="s">
        <v>75</v>
      </c>
      <c r="AY434" s="241" t="s">
        <v>183</v>
      </c>
    </row>
    <row r="435" spans="2:65" s="13" customFormat="1" ht="13.5">
      <c r="B435" s="231"/>
      <c r="C435" s="232"/>
      <c r="D435" s="217" t="s">
        <v>193</v>
      </c>
      <c r="E435" s="233" t="s">
        <v>21</v>
      </c>
      <c r="F435" s="234" t="s">
        <v>2585</v>
      </c>
      <c r="G435" s="232"/>
      <c r="H435" s="235">
        <v>6.4</v>
      </c>
      <c r="I435" s="236"/>
      <c r="J435" s="232"/>
      <c r="K435" s="232"/>
      <c r="L435" s="237"/>
      <c r="M435" s="238"/>
      <c r="N435" s="239"/>
      <c r="O435" s="239"/>
      <c r="P435" s="239"/>
      <c r="Q435" s="239"/>
      <c r="R435" s="239"/>
      <c r="S435" s="239"/>
      <c r="T435" s="240"/>
      <c r="AT435" s="241" t="s">
        <v>193</v>
      </c>
      <c r="AU435" s="241" t="s">
        <v>83</v>
      </c>
      <c r="AV435" s="13" t="s">
        <v>83</v>
      </c>
      <c r="AW435" s="13" t="s">
        <v>39</v>
      </c>
      <c r="AX435" s="13" t="s">
        <v>75</v>
      </c>
      <c r="AY435" s="241" t="s">
        <v>183</v>
      </c>
    </row>
    <row r="436" spans="2:65" s="13" customFormat="1" ht="13.5">
      <c r="B436" s="231"/>
      <c r="C436" s="232"/>
      <c r="D436" s="217" t="s">
        <v>193</v>
      </c>
      <c r="E436" s="233" t="s">
        <v>21</v>
      </c>
      <c r="F436" s="234" t="s">
        <v>2586</v>
      </c>
      <c r="G436" s="232"/>
      <c r="H436" s="235">
        <v>0.99</v>
      </c>
      <c r="I436" s="236"/>
      <c r="J436" s="232"/>
      <c r="K436" s="232"/>
      <c r="L436" s="237"/>
      <c r="M436" s="238"/>
      <c r="N436" s="239"/>
      <c r="O436" s="239"/>
      <c r="P436" s="239"/>
      <c r="Q436" s="239"/>
      <c r="R436" s="239"/>
      <c r="S436" s="239"/>
      <c r="T436" s="240"/>
      <c r="AT436" s="241" t="s">
        <v>193</v>
      </c>
      <c r="AU436" s="241" t="s">
        <v>83</v>
      </c>
      <c r="AV436" s="13" t="s">
        <v>83</v>
      </c>
      <c r="AW436" s="13" t="s">
        <v>39</v>
      </c>
      <c r="AX436" s="13" t="s">
        <v>75</v>
      </c>
      <c r="AY436" s="241" t="s">
        <v>183</v>
      </c>
    </row>
    <row r="437" spans="2:65" s="13" customFormat="1" ht="13.5">
      <c r="B437" s="231"/>
      <c r="C437" s="232"/>
      <c r="D437" s="217" t="s">
        <v>193</v>
      </c>
      <c r="E437" s="233" t="s">
        <v>21</v>
      </c>
      <c r="F437" s="234" t="s">
        <v>2587</v>
      </c>
      <c r="G437" s="232"/>
      <c r="H437" s="235">
        <v>6.3449999999999998</v>
      </c>
      <c r="I437" s="236"/>
      <c r="J437" s="232"/>
      <c r="K437" s="232"/>
      <c r="L437" s="237"/>
      <c r="M437" s="238"/>
      <c r="N437" s="239"/>
      <c r="O437" s="239"/>
      <c r="P437" s="239"/>
      <c r="Q437" s="239"/>
      <c r="R437" s="239"/>
      <c r="S437" s="239"/>
      <c r="T437" s="240"/>
      <c r="AT437" s="241" t="s">
        <v>193</v>
      </c>
      <c r="AU437" s="241" t="s">
        <v>83</v>
      </c>
      <c r="AV437" s="13" t="s">
        <v>83</v>
      </c>
      <c r="AW437" s="13" t="s">
        <v>39</v>
      </c>
      <c r="AX437" s="13" t="s">
        <v>75</v>
      </c>
      <c r="AY437" s="241" t="s">
        <v>183</v>
      </c>
    </row>
    <row r="438" spans="2:65" s="14" customFormat="1" ht="13.5">
      <c r="B438" s="242"/>
      <c r="C438" s="243"/>
      <c r="D438" s="244" t="s">
        <v>193</v>
      </c>
      <c r="E438" s="245" t="s">
        <v>21</v>
      </c>
      <c r="F438" s="246" t="s">
        <v>212</v>
      </c>
      <c r="G438" s="243"/>
      <c r="H438" s="247">
        <v>19.943999999999999</v>
      </c>
      <c r="I438" s="248"/>
      <c r="J438" s="243"/>
      <c r="K438" s="243"/>
      <c r="L438" s="249"/>
      <c r="M438" s="250"/>
      <c r="N438" s="251"/>
      <c r="O438" s="251"/>
      <c r="P438" s="251"/>
      <c r="Q438" s="251"/>
      <c r="R438" s="251"/>
      <c r="S438" s="251"/>
      <c r="T438" s="252"/>
      <c r="AT438" s="253" t="s">
        <v>193</v>
      </c>
      <c r="AU438" s="253" t="s">
        <v>83</v>
      </c>
      <c r="AV438" s="14" t="s">
        <v>189</v>
      </c>
      <c r="AW438" s="14" t="s">
        <v>39</v>
      </c>
      <c r="AX438" s="14" t="s">
        <v>79</v>
      </c>
      <c r="AY438" s="253" t="s">
        <v>183</v>
      </c>
    </row>
    <row r="439" spans="2:65" s="1" customFormat="1" ht="31.5" customHeight="1">
      <c r="B439" s="42"/>
      <c r="C439" s="205" t="s">
        <v>526</v>
      </c>
      <c r="D439" s="205" t="s">
        <v>185</v>
      </c>
      <c r="E439" s="206" t="s">
        <v>448</v>
      </c>
      <c r="F439" s="207" t="s">
        <v>449</v>
      </c>
      <c r="G439" s="208" t="s">
        <v>429</v>
      </c>
      <c r="H439" s="209">
        <v>7.9770000000000003</v>
      </c>
      <c r="I439" s="210"/>
      <c r="J439" s="211">
        <f>ROUND(I439*H439,2)</f>
        <v>0</v>
      </c>
      <c r="K439" s="207" t="s">
        <v>200</v>
      </c>
      <c r="L439" s="62"/>
      <c r="M439" s="212" t="s">
        <v>21</v>
      </c>
      <c r="N439" s="213" t="s">
        <v>46</v>
      </c>
      <c r="O439" s="43"/>
      <c r="P439" s="214">
        <f>O439*H439</f>
        <v>0</v>
      </c>
      <c r="Q439" s="214">
        <v>0</v>
      </c>
      <c r="R439" s="214">
        <f>Q439*H439</f>
        <v>0</v>
      </c>
      <c r="S439" s="214">
        <v>1.4</v>
      </c>
      <c r="T439" s="215">
        <f>S439*H439</f>
        <v>11.1678</v>
      </c>
      <c r="AR439" s="25" t="s">
        <v>189</v>
      </c>
      <c r="AT439" s="25" t="s">
        <v>185</v>
      </c>
      <c r="AU439" s="25" t="s">
        <v>83</v>
      </c>
      <c r="AY439" s="25" t="s">
        <v>183</v>
      </c>
      <c r="BE439" s="216">
        <f>IF(N439="základní",J439,0)</f>
        <v>0</v>
      </c>
      <c r="BF439" s="216">
        <f>IF(N439="snížená",J439,0)</f>
        <v>0</v>
      </c>
      <c r="BG439" s="216">
        <f>IF(N439="zákl. přenesená",J439,0)</f>
        <v>0</v>
      </c>
      <c r="BH439" s="216">
        <f>IF(N439="sníž. přenesená",J439,0)</f>
        <v>0</v>
      </c>
      <c r="BI439" s="216">
        <f>IF(N439="nulová",J439,0)</f>
        <v>0</v>
      </c>
      <c r="BJ439" s="25" t="s">
        <v>79</v>
      </c>
      <c r="BK439" s="216">
        <f>ROUND(I439*H439,2)</f>
        <v>0</v>
      </c>
      <c r="BL439" s="25" t="s">
        <v>189</v>
      </c>
      <c r="BM439" s="25" t="s">
        <v>2611</v>
      </c>
    </row>
    <row r="440" spans="2:65" s="12" customFormat="1" ht="13.5">
      <c r="B440" s="220"/>
      <c r="C440" s="221"/>
      <c r="D440" s="217" t="s">
        <v>193</v>
      </c>
      <c r="E440" s="222" t="s">
        <v>21</v>
      </c>
      <c r="F440" s="223" t="s">
        <v>203</v>
      </c>
      <c r="G440" s="221"/>
      <c r="H440" s="224" t="s">
        <v>21</v>
      </c>
      <c r="I440" s="225"/>
      <c r="J440" s="221"/>
      <c r="K440" s="221"/>
      <c r="L440" s="226"/>
      <c r="M440" s="227"/>
      <c r="N440" s="228"/>
      <c r="O440" s="228"/>
      <c r="P440" s="228"/>
      <c r="Q440" s="228"/>
      <c r="R440" s="228"/>
      <c r="S440" s="228"/>
      <c r="T440" s="229"/>
      <c r="AT440" s="230" t="s">
        <v>193</v>
      </c>
      <c r="AU440" s="230" t="s">
        <v>83</v>
      </c>
      <c r="AV440" s="12" t="s">
        <v>79</v>
      </c>
      <c r="AW440" s="12" t="s">
        <v>39</v>
      </c>
      <c r="AX440" s="12" t="s">
        <v>75</v>
      </c>
      <c r="AY440" s="230" t="s">
        <v>183</v>
      </c>
    </row>
    <row r="441" spans="2:65" s="13" customFormat="1" ht="13.5">
      <c r="B441" s="231"/>
      <c r="C441" s="232"/>
      <c r="D441" s="217" t="s">
        <v>193</v>
      </c>
      <c r="E441" s="233" t="s">
        <v>21</v>
      </c>
      <c r="F441" s="234" t="s">
        <v>2612</v>
      </c>
      <c r="G441" s="232"/>
      <c r="H441" s="235">
        <v>1.6459999999999999</v>
      </c>
      <c r="I441" s="236"/>
      <c r="J441" s="232"/>
      <c r="K441" s="232"/>
      <c r="L441" s="237"/>
      <c r="M441" s="238"/>
      <c r="N441" s="239"/>
      <c r="O441" s="239"/>
      <c r="P441" s="239"/>
      <c r="Q441" s="239"/>
      <c r="R441" s="239"/>
      <c r="S441" s="239"/>
      <c r="T441" s="240"/>
      <c r="AT441" s="241" t="s">
        <v>193</v>
      </c>
      <c r="AU441" s="241" t="s">
        <v>83</v>
      </c>
      <c r="AV441" s="13" t="s">
        <v>83</v>
      </c>
      <c r="AW441" s="13" t="s">
        <v>39</v>
      </c>
      <c r="AX441" s="13" t="s">
        <v>75</v>
      </c>
      <c r="AY441" s="241" t="s">
        <v>183</v>
      </c>
    </row>
    <row r="442" spans="2:65" s="13" customFormat="1" ht="13.5">
      <c r="B442" s="231"/>
      <c r="C442" s="232"/>
      <c r="D442" s="217" t="s">
        <v>193</v>
      </c>
      <c r="E442" s="233" t="s">
        <v>21</v>
      </c>
      <c r="F442" s="234" t="s">
        <v>2613</v>
      </c>
      <c r="G442" s="232"/>
      <c r="H442" s="235">
        <v>0.83699999999999997</v>
      </c>
      <c r="I442" s="236"/>
      <c r="J442" s="232"/>
      <c r="K442" s="232"/>
      <c r="L442" s="237"/>
      <c r="M442" s="238"/>
      <c r="N442" s="239"/>
      <c r="O442" s="239"/>
      <c r="P442" s="239"/>
      <c r="Q442" s="239"/>
      <c r="R442" s="239"/>
      <c r="S442" s="239"/>
      <c r="T442" s="240"/>
      <c r="AT442" s="241" t="s">
        <v>193</v>
      </c>
      <c r="AU442" s="241" t="s">
        <v>83</v>
      </c>
      <c r="AV442" s="13" t="s">
        <v>83</v>
      </c>
      <c r="AW442" s="13" t="s">
        <v>39</v>
      </c>
      <c r="AX442" s="13" t="s">
        <v>75</v>
      </c>
      <c r="AY442" s="241" t="s">
        <v>183</v>
      </c>
    </row>
    <row r="443" spans="2:65" s="13" customFormat="1" ht="13.5">
      <c r="B443" s="231"/>
      <c r="C443" s="232"/>
      <c r="D443" s="217" t="s">
        <v>193</v>
      </c>
      <c r="E443" s="233" t="s">
        <v>21</v>
      </c>
      <c r="F443" s="234" t="s">
        <v>2614</v>
      </c>
      <c r="G443" s="232"/>
      <c r="H443" s="235">
        <v>2.56</v>
      </c>
      <c r="I443" s="236"/>
      <c r="J443" s="232"/>
      <c r="K443" s="232"/>
      <c r="L443" s="237"/>
      <c r="M443" s="238"/>
      <c r="N443" s="239"/>
      <c r="O443" s="239"/>
      <c r="P443" s="239"/>
      <c r="Q443" s="239"/>
      <c r="R443" s="239"/>
      <c r="S443" s="239"/>
      <c r="T443" s="240"/>
      <c r="AT443" s="241" t="s">
        <v>193</v>
      </c>
      <c r="AU443" s="241" t="s">
        <v>83</v>
      </c>
      <c r="AV443" s="13" t="s">
        <v>83</v>
      </c>
      <c r="AW443" s="13" t="s">
        <v>39</v>
      </c>
      <c r="AX443" s="13" t="s">
        <v>75</v>
      </c>
      <c r="AY443" s="241" t="s">
        <v>183</v>
      </c>
    </row>
    <row r="444" spans="2:65" s="13" customFormat="1" ht="13.5">
      <c r="B444" s="231"/>
      <c r="C444" s="232"/>
      <c r="D444" s="217" t="s">
        <v>193</v>
      </c>
      <c r="E444" s="233" t="s">
        <v>21</v>
      </c>
      <c r="F444" s="234" t="s">
        <v>2615</v>
      </c>
      <c r="G444" s="232"/>
      <c r="H444" s="235">
        <v>0.39600000000000002</v>
      </c>
      <c r="I444" s="236"/>
      <c r="J444" s="232"/>
      <c r="K444" s="232"/>
      <c r="L444" s="237"/>
      <c r="M444" s="238"/>
      <c r="N444" s="239"/>
      <c r="O444" s="239"/>
      <c r="P444" s="239"/>
      <c r="Q444" s="239"/>
      <c r="R444" s="239"/>
      <c r="S444" s="239"/>
      <c r="T444" s="240"/>
      <c r="AT444" s="241" t="s">
        <v>193</v>
      </c>
      <c r="AU444" s="241" t="s">
        <v>83</v>
      </c>
      <c r="AV444" s="13" t="s">
        <v>83</v>
      </c>
      <c r="AW444" s="13" t="s">
        <v>39</v>
      </c>
      <c r="AX444" s="13" t="s">
        <v>75</v>
      </c>
      <c r="AY444" s="241" t="s">
        <v>183</v>
      </c>
    </row>
    <row r="445" spans="2:65" s="13" customFormat="1" ht="13.5">
      <c r="B445" s="231"/>
      <c r="C445" s="232"/>
      <c r="D445" s="217" t="s">
        <v>193</v>
      </c>
      <c r="E445" s="233" t="s">
        <v>21</v>
      </c>
      <c r="F445" s="234" t="s">
        <v>2616</v>
      </c>
      <c r="G445" s="232"/>
      <c r="H445" s="235">
        <v>2.5379999999999998</v>
      </c>
      <c r="I445" s="236"/>
      <c r="J445" s="232"/>
      <c r="K445" s="232"/>
      <c r="L445" s="237"/>
      <c r="M445" s="238"/>
      <c r="N445" s="239"/>
      <c r="O445" s="239"/>
      <c r="P445" s="239"/>
      <c r="Q445" s="239"/>
      <c r="R445" s="239"/>
      <c r="S445" s="239"/>
      <c r="T445" s="240"/>
      <c r="AT445" s="241" t="s">
        <v>193</v>
      </c>
      <c r="AU445" s="241" t="s">
        <v>83</v>
      </c>
      <c r="AV445" s="13" t="s">
        <v>83</v>
      </c>
      <c r="AW445" s="13" t="s">
        <v>39</v>
      </c>
      <c r="AX445" s="13" t="s">
        <v>75</v>
      </c>
      <c r="AY445" s="241" t="s">
        <v>183</v>
      </c>
    </row>
    <row r="446" spans="2:65" s="14" customFormat="1" ht="13.5">
      <c r="B446" s="242"/>
      <c r="C446" s="243"/>
      <c r="D446" s="244" t="s">
        <v>193</v>
      </c>
      <c r="E446" s="245" t="s">
        <v>21</v>
      </c>
      <c r="F446" s="246" t="s">
        <v>212</v>
      </c>
      <c r="G446" s="243"/>
      <c r="H446" s="247">
        <v>7.9770000000000003</v>
      </c>
      <c r="I446" s="248"/>
      <c r="J446" s="243"/>
      <c r="K446" s="243"/>
      <c r="L446" s="249"/>
      <c r="M446" s="250"/>
      <c r="N446" s="251"/>
      <c r="O446" s="251"/>
      <c r="P446" s="251"/>
      <c r="Q446" s="251"/>
      <c r="R446" s="251"/>
      <c r="S446" s="251"/>
      <c r="T446" s="252"/>
      <c r="AT446" s="253" t="s">
        <v>193</v>
      </c>
      <c r="AU446" s="253" t="s">
        <v>83</v>
      </c>
      <c r="AV446" s="14" t="s">
        <v>189</v>
      </c>
      <c r="AW446" s="14" t="s">
        <v>39</v>
      </c>
      <c r="AX446" s="14" t="s">
        <v>79</v>
      </c>
      <c r="AY446" s="253" t="s">
        <v>183</v>
      </c>
    </row>
    <row r="447" spans="2:65" s="1" customFormat="1" ht="31.5" customHeight="1">
      <c r="B447" s="42"/>
      <c r="C447" s="205" t="s">
        <v>535</v>
      </c>
      <c r="D447" s="205" t="s">
        <v>185</v>
      </c>
      <c r="E447" s="206" t="s">
        <v>1273</v>
      </c>
      <c r="F447" s="207" t="s">
        <v>1274</v>
      </c>
      <c r="G447" s="208" t="s">
        <v>626</v>
      </c>
      <c r="H447" s="209">
        <v>0.18</v>
      </c>
      <c r="I447" s="210"/>
      <c r="J447" s="211">
        <f>ROUND(I447*H447,2)</f>
        <v>0</v>
      </c>
      <c r="K447" s="207" t="s">
        <v>200</v>
      </c>
      <c r="L447" s="62"/>
      <c r="M447" s="212" t="s">
        <v>21</v>
      </c>
      <c r="N447" s="213" t="s">
        <v>46</v>
      </c>
      <c r="O447" s="43"/>
      <c r="P447" s="214">
        <f>O447*H447</f>
        <v>0</v>
      </c>
      <c r="Q447" s="214">
        <v>0</v>
      </c>
      <c r="R447" s="214">
        <f>Q447*H447</f>
        <v>0</v>
      </c>
      <c r="S447" s="214">
        <v>0</v>
      </c>
      <c r="T447" s="215">
        <f>S447*H447</f>
        <v>0</v>
      </c>
      <c r="AR447" s="25" t="s">
        <v>189</v>
      </c>
      <c r="AT447" s="25" t="s">
        <v>185</v>
      </c>
      <c r="AU447" s="25" t="s">
        <v>83</v>
      </c>
      <c r="AY447" s="25" t="s">
        <v>183</v>
      </c>
      <c r="BE447" s="216">
        <f>IF(N447="základní",J447,0)</f>
        <v>0</v>
      </c>
      <c r="BF447" s="216">
        <f>IF(N447="snížená",J447,0)</f>
        <v>0</v>
      </c>
      <c r="BG447" s="216">
        <f>IF(N447="zákl. přenesená",J447,0)</f>
        <v>0</v>
      </c>
      <c r="BH447" s="216">
        <f>IF(N447="sníž. přenesená",J447,0)</f>
        <v>0</v>
      </c>
      <c r="BI447" s="216">
        <f>IF(N447="nulová",J447,0)</f>
        <v>0</v>
      </c>
      <c r="BJ447" s="25" t="s">
        <v>79</v>
      </c>
      <c r="BK447" s="216">
        <f>ROUND(I447*H447,2)</f>
        <v>0</v>
      </c>
      <c r="BL447" s="25" t="s">
        <v>189</v>
      </c>
      <c r="BM447" s="25" t="s">
        <v>2617</v>
      </c>
    </row>
    <row r="448" spans="2:65" s="12" customFormat="1" ht="13.5">
      <c r="B448" s="220"/>
      <c r="C448" s="221"/>
      <c r="D448" s="217" t="s">
        <v>193</v>
      </c>
      <c r="E448" s="222" t="s">
        <v>21</v>
      </c>
      <c r="F448" s="223" t="s">
        <v>2618</v>
      </c>
      <c r="G448" s="221"/>
      <c r="H448" s="224" t="s">
        <v>21</v>
      </c>
      <c r="I448" s="225"/>
      <c r="J448" s="221"/>
      <c r="K448" s="221"/>
      <c r="L448" s="226"/>
      <c r="M448" s="227"/>
      <c r="N448" s="228"/>
      <c r="O448" s="228"/>
      <c r="P448" s="228"/>
      <c r="Q448" s="228"/>
      <c r="R448" s="228"/>
      <c r="S448" s="228"/>
      <c r="T448" s="229"/>
      <c r="AT448" s="230" t="s">
        <v>193</v>
      </c>
      <c r="AU448" s="230" t="s">
        <v>83</v>
      </c>
      <c r="AV448" s="12" t="s">
        <v>79</v>
      </c>
      <c r="AW448" s="12" t="s">
        <v>39</v>
      </c>
      <c r="AX448" s="12" t="s">
        <v>75</v>
      </c>
      <c r="AY448" s="230" t="s">
        <v>183</v>
      </c>
    </row>
    <row r="449" spans="2:65" s="13" customFormat="1" ht="13.5">
      <c r="B449" s="231"/>
      <c r="C449" s="232"/>
      <c r="D449" s="244" t="s">
        <v>193</v>
      </c>
      <c r="E449" s="254" t="s">
        <v>21</v>
      </c>
      <c r="F449" s="255" t="s">
        <v>2619</v>
      </c>
      <c r="G449" s="232"/>
      <c r="H449" s="256">
        <v>0.18</v>
      </c>
      <c r="I449" s="236"/>
      <c r="J449" s="232"/>
      <c r="K449" s="232"/>
      <c r="L449" s="237"/>
      <c r="M449" s="238"/>
      <c r="N449" s="239"/>
      <c r="O449" s="239"/>
      <c r="P449" s="239"/>
      <c r="Q449" s="239"/>
      <c r="R449" s="239"/>
      <c r="S449" s="239"/>
      <c r="T449" s="240"/>
      <c r="AT449" s="241" t="s">
        <v>193</v>
      </c>
      <c r="AU449" s="241" t="s">
        <v>83</v>
      </c>
      <c r="AV449" s="13" t="s">
        <v>83</v>
      </c>
      <c r="AW449" s="13" t="s">
        <v>39</v>
      </c>
      <c r="AX449" s="13" t="s">
        <v>79</v>
      </c>
      <c r="AY449" s="241" t="s">
        <v>183</v>
      </c>
    </row>
    <row r="450" spans="2:65" s="1" customFormat="1" ht="31.5" customHeight="1">
      <c r="B450" s="42"/>
      <c r="C450" s="205" t="s">
        <v>545</v>
      </c>
      <c r="D450" s="205" t="s">
        <v>185</v>
      </c>
      <c r="E450" s="206" t="s">
        <v>1284</v>
      </c>
      <c r="F450" s="207" t="s">
        <v>1285</v>
      </c>
      <c r="G450" s="208" t="s">
        <v>199</v>
      </c>
      <c r="H450" s="209">
        <v>2.88</v>
      </c>
      <c r="I450" s="210"/>
      <c r="J450" s="211">
        <f>ROUND(I450*H450,2)</f>
        <v>0</v>
      </c>
      <c r="K450" s="207" t="s">
        <v>200</v>
      </c>
      <c r="L450" s="62"/>
      <c r="M450" s="212" t="s">
        <v>21</v>
      </c>
      <c r="N450" s="213" t="s">
        <v>46</v>
      </c>
      <c r="O450" s="43"/>
      <c r="P450" s="214">
        <f>O450*H450</f>
        <v>0</v>
      </c>
      <c r="Q450" s="214">
        <v>0</v>
      </c>
      <c r="R450" s="214">
        <f>Q450*H450</f>
        <v>0</v>
      </c>
      <c r="S450" s="214">
        <v>4.8000000000000001E-2</v>
      </c>
      <c r="T450" s="215">
        <f>S450*H450</f>
        <v>0.13824</v>
      </c>
      <c r="AR450" s="25" t="s">
        <v>189</v>
      </c>
      <c r="AT450" s="25" t="s">
        <v>185</v>
      </c>
      <c r="AU450" s="25" t="s">
        <v>83</v>
      </c>
      <c r="AY450" s="25" t="s">
        <v>183</v>
      </c>
      <c r="BE450" s="216">
        <f>IF(N450="základní",J450,0)</f>
        <v>0</v>
      </c>
      <c r="BF450" s="216">
        <f>IF(N450="snížená",J450,0)</f>
        <v>0</v>
      </c>
      <c r="BG450" s="216">
        <f>IF(N450="zákl. přenesená",J450,0)</f>
        <v>0</v>
      </c>
      <c r="BH450" s="216">
        <f>IF(N450="sníž. přenesená",J450,0)</f>
        <v>0</v>
      </c>
      <c r="BI450" s="216">
        <f>IF(N450="nulová",J450,0)</f>
        <v>0</v>
      </c>
      <c r="BJ450" s="25" t="s">
        <v>79</v>
      </c>
      <c r="BK450" s="216">
        <f>ROUND(I450*H450,2)</f>
        <v>0</v>
      </c>
      <c r="BL450" s="25" t="s">
        <v>189</v>
      </c>
      <c r="BM450" s="25" t="s">
        <v>2620</v>
      </c>
    </row>
    <row r="451" spans="2:65" s="1" customFormat="1" ht="27">
      <c r="B451" s="42"/>
      <c r="C451" s="64"/>
      <c r="D451" s="217" t="s">
        <v>191</v>
      </c>
      <c r="E451" s="64"/>
      <c r="F451" s="218" t="s">
        <v>1287</v>
      </c>
      <c r="G451" s="64"/>
      <c r="H451" s="64"/>
      <c r="I451" s="173"/>
      <c r="J451" s="64"/>
      <c r="K451" s="64"/>
      <c r="L451" s="62"/>
      <c r="M451" s="219"/>
      <c r="N451" s="43"/>
      <c r="O451" s="43"/>
      <c r="P451" s="43"/>
      <c r="Q451" s="43"/>
      <c r="R451" s="43"/>
      <c r="S451" s="43"/>
      <c r="T451" s="79"/>
      <c r="AT451" s="25" t="s">
        <v>191</v>
      </c>
      <c r="AU451" s="25" t="s">
        <v>83</v>
      </c>
    </row>
    <row r="452" spans="2:65" s="12" customFormat="1" ht="13.5">
      <c r="B452" s="220"/>
      <c r="C452" s="221"/>
      <c r="D452" s="217" t="s">
        <v>193</v>
      </c>
      <c r="E452" s="222" t="s">
        <v>21</v>
      </c>
      <c r="F452" s="223" t="s">
        <v>2621</v>
      </c>
      <c r="G452" s="221"/>
      <c r="H452" s="224" t="s">
        <v>21</v>
      </c>
      <c r="I452" s="225"/>
      <c r="J452" s="221"/>
      <c r="K452" s="221"/>
      <c r="L452" s="226"/>
      <c r="M452" s="227"/>
      <c r="N452" s="228"/>
      <c r="O452" s="228"/>
      <c r="P452" s="228"/>
      <c r="Q452" s="228"/>
      <c r="R452" s="228"/>
      <c r="S452" s="228"/>
      <c r="T452" s="229"/>
      <c r="AT452" s="230" t="s">
        <v>193</v>
      </c>
      <c r="AU452" s="230" t="s">
        <v>83</v>
      </c>
      <c r="AV452" s="12" t="s">
        <v>79</v>
      </c>
      <c r="AW452" s="12" t="s">
        <v>39</v>
      </c>
      <c r="AX452" s="12" t="s">
        <v>75</v>
      </c>
      <c r="AY452" s="230" t="s">
        <v>183</v>
      </c>
    </row>
    <row r="453" spans="2:65" s="13" customFormat="1" ht="13.5">
      <c r="B453" s="231"/>
      <c r="C453" s="232"/>
      <c r="D453" s="244" t="s">
        <v>193</v>
      </c>
      <c r="E453" s="254" t="s">
        <v>21</v>
      </c>
      <c r="F453" s="255" t="s">
        <v>1291</v>
      </c>
      <c r="G453" s="232"/>
      <c r="H453" s="256">
        <v>2.88</v>
      </c>
      <c r="I453" s="236"/>
      <c r="J453" s="232"/>
      <c r="K453" s="232"/>
      <c r="L453" s="237"/>
      <c r="M453" s="238"/>
      <c r="N453" s="239"/>
      <c r="O453" s="239"/>
      <c r="P453" s="239"/>
      <c r="Q453" s="239"/>
      <c r="R453" s="239"/>
      <c r="S453" s="239"/>
      <c r="T453" s="240"/>
      <c r="AT453" s="241" t="s">
        <v>193</v>
      </c>
      <c r="AU453" s="241" t="s">
        <v>83</v>
      </c>
      <c r="AV453" s="13" t="s">
        <v>83</v>
      </c>
      <c r="AW453" s="13" t="s">
        <v>39</v>
      </c>
      <c r="AX453" s="13" t="s">
        <v>79</v>
      </c>
      <c r="AY453" s="241" t="s">
        <v>183</v>
      </c>
    </row>
    <row r="454" spans="2:65" s="1" customFormat="1" ht="31.5" customHeight="1">
      <c r="B454" s="42"/>
      <c r="C454" s="205" t="s">
        <v>549</v>
      </c>
      <c r="D454" s="205" t="s">
        <v>185</v>
      </c>
      <c r="E454" s="206" t="s">
        <v>1293</v>
      </c>
      <c r="F454" s="207" t="s">
        <v>1294</v>
      </c>
      <c r="G454" s="208" t="s">
        <v>199</v>
      </c>
      <c r="H454" s="209">
        <v>19.440000000000001</v>
      </c>
      <c r="I454" s="210"/>
      <c r="J454" s="211">
        <f>ROUND(I454*H454,2)</f>
        <v>0</v>
      </c>
      <c r="K454" s="207" t="s">
        <v>200</v>
      </c>
      <c r="L454" s="62"/>
      <c r="M454" s="212" t="s">
        <v>21</v>
      </c>
      <c r="N454" s="213" t="s">
        <v>46</v>
      </c>
      <c r="O454" s="43"/>
      <c r="P454" s="214">
        <f>O454*H454</f>
        <v>0</v>
      </c>
      <c r="Q454" s="214">
        <v>0</v>
      </c>
      <c r="R454" s="214">
        <f>Q454*H454</f>
        <v>0</v>
      </c>
      <c r="S454" s="214">
        <v>3.4000000000000002E-2</v>
      </c>
      <c r="T454" s="215">
        <f>S454*H454</f>
        <v>0.6609600000000001</v>
      </c>
      <c r="AR454" s="25" t="s">
        <v>189</v>
      </c>
      <c r="AT454" s="25" t="s">
        <v>185</v>
      </c>
      <c r="AU454" s="25" t="s">
        <v>83</v>
      </c>
      <c r="AY454" s="25" t="s">
        <v>183</v>
      </c>
      <c r="BE454" s="216">
        <f>IF(N454="základní",J454,0)</f>
        <v>0</v>
      </c>
      <c r="BF454" s="216">
        <f>IF(N454="snížená",J454,0)</f>
        <v>0</v>
      </c>
      <c r="BG454" s="216">
        <f>IF(N454="zákl. přenesená",J454,0)</f>
        <v>0</v>
      </c>
      <c r="BH454" s="216">
        <f>IF(N454="sníž. přenesená",J454,0)</f>
        <v>0</v>
      </c>
      <c r="BI454" s="216">
        <f>IF(N454="nulová",J454,0)</f>
        <v>0</v>
      </c>
      <c r="BJ454" s="25" t="s">
        <v>79</v>
      </c>
      <c r="BK454" s="216">
        <f>ROUND(I454*H454,2)</f>
        <v>0</v>
      </c>
      <c r="BL454" s="25" t="s">
        <v>189</v>
      </c>
      <c r="BM454" s="25" t="s">
        <v>2622</v>
      </c>
    </row>
    <row r="455" spans="2:65" s="1" customFormat="1" ht="27">
      <c r="B455" s="42"/>
      <c r="C455" s="64"/>
      <c r="D455" s="217" t="s">
        <v>191</v>
      </c>
      <c r="E455" s="64"/>
      <c r="F455" s="218" t="s">
        <v>1287</v>
      </c>
      <c r="G455" s="64"/>
      <c r="H455" s="64"/>
      <c r="I455" s="173"/>
      <c r="J455" s="64"/>
      <c r="K455" s="64"/>
      <c r="L455" s="62"/>
      <c r="M455" s="219"/>
      <c r="N455" s="43"/>
      <c r="O455" s="43"/>
      <c r="P455" s="43"/>
      <c r="Q455" s="43"/>
      <c r="R455" s="43"/>
      <c r="S455" s="43"/>
      <c r="T455" s="79"/>
      <c r="AT455" s="25" t="s">
        <v>191</v>
      </c>
      <c r="AU455" s="25" t="s">
        <v>83</v>
      </c>
    </row>
    <row r="456" spans="2:65" s="12" customFormat="1" ht="13.5">
      <c r="B456" s="220"/>
      <c r="C456" s="221"/>
      <c r="D456" s="217" t="s">
        <v>193</v>
      </c>
      <c r="E456" s="222" t="s">
        <v>21</v>
      </c>
      <c r="F456" s="223" t="s">
        <v>1296</v>
      </c>
      <c r="G456" s="221"/>
      <c r="H456" s="224" t="s">
        <v>21</v>
      </c>
      <c r="I456" s="225"/>
      <c r="J456" s="221"/>
      <c r="K456" s="221"/>
      <c r="L456" s="226"/>
      <c r="M456" s="227"/>
      <c r="N456" s="228"/>
      <c r="O456" s="228"/>
      <c r="P456" s="228"/>
      <c r="Q456" s="228"/>
      <c r="R456" s="228"/>
      <c r="S456" s="228"/>
      <c r="T456" s="229"/>
      <c r="AT456" s="230" t="s">
        <v>193</v>
      </c>
      <c r="AU456" s="230" t="s">
        <v>83</v>
      </c>
      <c r="AV456" s="12" t="s">
        <v>79</v>
      </c>
      <c r="AW456" s="12" t="s">
        <v>39</v>
      </c>
      <c r="AX456" s="12" t="s">
        <v>75</v>
      </c>
      <c r="AY456" s="230" t="s">
        <v>183</v>
      </c>
    </row>
    <row r="457" spans="2:65" s="13" customFormat="1" ht="13.5">
      <c r="B457" s="231"/>
      <c r="C457" s="232"/>
      <c r="D457" s="244" t="s">
        <v>193</v>
      </c>
      <c r="E457" s="254" t="s">
        <v>21</v>
      </c>
      <c r="F457" s="255" t="s">
        <v>2549</v>
      </c>
      <c r="G457" s="232"/>
      <c r="H457" s="256">
        <v>19.440000000000001</v>
      </c>
      <c r="I457" s="236"/>
      <c r="J457" s="232"/>
      <c r="K457" s="232"/>
      <c r="L457" s="237"/>
      <c r="M457" s="238"/>
      <c r="N457" s="239"/>
      <c r="O457" s="239"/>
      <c r="P457" s="239"/>
      <c r="Q457" s="239"/>
      <c r="R457" s="239"/>
      <c r="S457" s="239"/>
      <c r="T457" s="240"/>
      <c r="AT457" s="241" t="s">
        <v>193</v>
      </c>
      <c r="AU457" s="241" t="s">
        <v>83</v>
      </c>
      <c r="AV457" s="13" t="s">
        <v>83</v>
      </c>
      <c r="AW457" s="13" t="s">
        <v>39</v>
      </c>
      <c r="AX457" s="13" t="s">
        <v>79</v>
      </c>
      <c r="AY457" s="241" t="s">
        <v>183</v>
      </c>
    </row>
    <row r="458" spans="2:65" s="1" customFormat="1" ht="31.5" customHeight="1">
      <c r="B458" s="42"/>
      <c r="C458" s="205" t="s">
        <v>555</v>
      </c>
      <c r="D458" s="205" t="s">
        <v>185</v>
      </c>
      <c r="E458" s="206" t="s">
        <v>2623</v>
      </c>
      <c r="F458" s="207" t="s">
        <v>2624</v>
      </c>
      <c r="G458" s="208" t="s">
        <v>199</v>
      </c>
      <c r="H458" s="209">
        <v>0.2</v>
      </c>
      <c r="I458" s="210"/>
      <c r="J458" s="211">
        <f>ROUND(I458*H458,2)</f>
        <v>0</v>
      </c>
      <c r="K458" s="207" t="s">
        <v>21</v>
      </c>
      <c r="L458" s="62"/>
      <c r="M458" s="212" t="s">
        <v>21</v>
      </c>
      <c r="N458" s="213" t="s">
        <v>46</v>
      </c>
      <c r="O458" s="43"/>
      <c r="P458" s="214">
        <f>O458*H458</f>
        <v>0</v>
      </c>
      <c r="Q458" s="214">
        <v>0</v>
      </c>
      <c r="R458" s="214">
        <f>Q458*H458</f>
        <v>0</v>
      </c>
      <c r="S458" s="214">
        <v>6.5000000000000002E-2</v>
      </c>
      <c r="T458" s="215">
        <f>S458*H458</f>
        <v>1.3000000000000001E-2</v>
      </c>
      <c r="AR458" s="25" t="s">
        <v>189</v>
      </c>
      <c r="AT458" s="25" t="s">
        <v>185</v>
      </c>
      <c r="AU458" s="25" t="s">
        <v>83</v>
      </c>
      <c r="AY458" s="25" t="s">
        <v>183</v>
      </c>
      <c r="BE458" s="216">
        <f>IF(N458="základní",J458,0)</f>
        <v>0</v>
      </c>
      <c r="BF458" s="216">
        <f>IF(N458="snížená",J458,0)</f>
        <v>0</v>
      </c>
      <c r="BG458" s="216">
        <f>IF(N458="zákl. přenesená",J458,0)</f>
        <v>0</v>
      </c>
      <c r="BH458" s="216">
        <f>IF(N458="sníž. přenesená",J458,0)</f>
        <v>0</v>
      </c>
      <c r="BI458" s="216">
        <f>IF(N458="nulová",J458,0)</f>
        <v>0</v>
      </c>
      <c r="BJ458" s="25" t="s">
        <v>79</v>
      </c>
      <c r="BK458" s="216">
        <f>ROUND(I458*H458,2)</f>
        <v>0</v>
      </c>
      <c r="BL458" s="25" t="s">
        <v>189</v>
      </c>
      <c r="BM458" s="25" t="s">
        <v>2625</v>
      </c>
    </row>
    <row r="459" spans="2:65" s="12" customFormat="1" ht="13.5">
      <c r="B459" s="220"/>
      <c r="C459" s="221"/>
      <c r="D459" s="217" t="s">
        <v>193</v>
      </c>
      <c r="E459" s="222" t="s">
        <v>21</v>
      </c>
      <c r="F459" s="223" t="s">
        <v>2626</v>
      </c>
      <c r="G459" s="221"/>
      <c r="H459" s="224" t="s">
        <v>21</v>
      </c>
      <c r="I459" s="225"/>
      <c r="J459" s="221"/>
      <c r="K459" s="221"/>
      <c r="L459" s="226"/>
      <c r="M459" s="227"/>
      <c r="N459" s="228"/>
      <c r="O459" s="228"/>
      <c r="P459" s="228"/>
      <c r="Q459" s="228"/>
      <c r="R459" s="228"/>
      <c r="S459" s="228"/>
      <c r="T459" s="229"/>
      <c r="AT459" s="230" t="s">
        <v>193</v>
      </c>
      <c r="AU459" s="230" t="s">
        <v>83</v>
      </c>
      <c r="AV459" s="12" t="s">
        <v>79</v>
      </c>
      <c r="AW459" s="12" t="s">
        <v>39</v>
      </c>
      <c r="AX459" s="12" t="s">
        <v>75</v>
      </c>
      <c r="AY459" s="230" t="s">
        <v>183</v>
      </c>
    </row>
    <row r="460" spans="2:65" s="13" customFormat="1" ht="13.5">
      <c r="B460" s="231"/>
      <c r="C460" s="232"/>
      <c r="D460" s="244" t="s">
        <v>193</v>
      </c>
      <c r="E460" s="254" t="s">
        <v>21</v>
      </c>
      <c r="F460" s="255" t="s">
        <v>2627</v>
      </c>
      <c r="G460" s="232"/>
      <c r="H460" s="256">
        <v>0.2</v>
      </c>
      <c r="I460" s="236"/>
      <c r="J460" s="232"/>
      <c r="K460" s="232"/>
      <c r="L460" s="237"/>
      <c r="M460" s="238"/>
      <c r="N460" s="239"/>
      <c r="O460" s="239"/>
      <c r="P460" s="239"/>
      <c r="Q460" s="239"/>
      <c r="R460" s="239"/>
      <c r="S460" s="239"/>
      <c r="T460" s="240"/>
      <c r="AT460" s="241" t="s">
        <v>193</v>
      </c>
      <c r="AU460" s="241" t="s">
        <v>83</v>
      </c>
      <c r="AV460" s="13" t="s">
        <v>83</v>
      </c>
      <c r="AW460" s="13" t="s">
        <v>39</v>
      </c>
      <c r="AX460" s="13" t="s">
        <v>79</v>
      </c>
      <c r="AY460" s="241" t="s">
        <v>183</v>
      </c>
    </row>
    <row r="461" spans="2:65" s="1" customFormat="1" ht="31.5" customHeight="1">
      <c r="B461" s="42"/>
      <c r="C461" s="205" t="s">
        <v>563</v>
      </c>
      <c r="D461" s="205" t="s">
        <v>185</v>
      </c>
      <c r="E461" s="206" t="s">
        <v>453</v>
      </c>
      <c r="F461" s="207" t="s">
        <v>454</v>
      </c>
      <c r="G461" s="208" t="s">
        <v>199</v>
      </c>
      <c r="H461" s="209">
        <v>11.032</v>
      </c>
      <c r="I461" s="210"/>
      <c r="J461" s="211">
        <f>ROUND(I461*H461,2)</f>
        <v>0</v>
      </c>
      <c r="K461" s="207" t="s">
        <v>200</v>
      </c>
      <c r="L461" s="62"/>
      <c r="M461" s="212" t="s">
        <v>21</v>
      </c>
      <c r="N461" s="213" t="s">
        <v>46</v>
      </c>
      <c r="O461" s="43"/>
      <c r="P461" s="214">
        <f>O461*H461</f>
        <v>0</v>
      </c>
      <c r="Q461" s="214">
        <v>0</v>
      </c>
      <c r="R461" s="214">
        <f>Q461*H461</f>
        <v>0</v>
      </c>
      <c r="S461" s="214">
        <v>7.5999999999999998E-2</v>
      </c>
      <c r="T461" s="215">
        <f>S461*H461</f>
        <v>0.83843199999999996</v>
      </c>
      <c r="AR461" s="25" t="s">
        <v>189</v>
      </c>
      <c r="AT461" s="25" t="s">
        <v>185</v>
      </c>
      <c r="AU461" s="25" t="s">
        <v>83</v>
      </c>
      <c r="AY461" s="25" t="s">
        <v>183</v>
      </c>
      <c r="BE461" s="216">
        <f>IF(N461="základní",J461,0)</f>
        <v>0</v>
      </c>
      <c r="BF461" s="216">
        <f>IF(N461="snížená",J461,0)</f>
        <v>0</v>
      </c>
      <c r="BG461" s="216">
        <f>IF(N461="zákl. přenesená",J461,0)</f>
        <v>0</v>
      </c>
      <c r="BH461" s="216">
        <f>IF(N461="sníž. přenesená",J461,0)</f>
        <v>0</v>
      </c>
      <c r="BI461" s="216">
        <f>IF(N461="nulová",J461,0)</f>
        <v>0</v>
      </c>
      <c r="BJ461" s="25" t="s">
        <v>79</v>
      </c>
      <c r="BK461" s="216">
        <f>ROUND(I461*H461,2)</f>
        <v>0</v>
      </c>
      <c r="BL461" s="25" t="s">
        <v>189</v>
      </c>
      <c r="BM461" s="25" t="s">
        <v>2628</v>
      </c>
    </row>
    <row r="462" spans="2:65" s="1" customFormat="1" ht="40.5">
      <c r="B462" s="42"/>
      <c r="C462" s="64"/>
      <c r="D462" s="217" t="s">
        <v>191</v>
      </c>
      <c r="E462" s="64"/>
      <c r="F462" s="218" t="s">
        <v>456</v>
      </c>
      <c r="G462" s="64"/>
      <c r="H462" s="64"/>
      <c r="I462" s="173"/>
      <c r="J462" s="64"/>
      <c r="K462" s="64"/>
      <c r="L462" s="62"/>
      <c r="M462" s="219"/>
      <c r="N462" s="43"/>
      <c r="O462" s="43"/>
      <c r="P462" s="43"/>
      <c r="Q462" s="43"/>
      <c r="R462" s="43"/>
      <c r="S462" s="43"/>
      <c r="T462" s="79"/>
      <c r="AT462" s="25" t="s">
        <v>191</v>
      </c>
      <c r="AU462" s="25" t="s">
        <v>83</v>
      </c>
    </row>
    <row r="463" spans="2:65" s="12" customFormat="1" ht="13.5">
      <c r="B463" s="220"/>
      <c r="C463" s="221"/>
      <c r="D463" s="217" t="s">
        <v>193</v>
      </c>
      <c r="E463" s="222" t="s">
        <v>21</v>
      </c>
      <c r="F463" s="223" t="s">
        <v>2629</v>
      </c>
      <c r="G463" s="221"/>
      <c r="H463" s="224" t="s">
        <v>21</v>
      </c>
      <c r="I463" s="225"/>
      <c r="J463" s="221"/>
      <c r="K463" s="221"/>
      <c r="L463" s="226"/>
      <c r="M463" s="227"/>
      <c r="N463" s="228"/>
      <c r="O463" s="228"/>
      <c r="P463" s="228"/>
      <c r="Q463" s="228"/>
      <c r="R463" s="228"/>
      <c r="S463" s="228"/>
      <c r="T463" s="229"/>
      <c r="AT463" s="230" t="s">
        <v>193</v>
      </c>
      <c r="AU463" s="230" t="s">
        <v>83</v>
      </c>
      <c r="AV463" s="12" t="s">
        <v>79</v>
      </c>
      <c r="AW463" s="12" t="s">
        <v>39</v>
      </c>
      <c r="AX463" s="12" t="s">
        <v>75</v>
      </c>
      <c r="AY463" s="230" t="s">
        <v>183</v>
      </c>
    </row>
    <row r="464" spans="2:65" s="13" customFormat="1" ht="13.5">
      <c r="B464" s="231"/>
      <c r="C464" s="232"/>
      <c r="D464" s="244" t="s">
        <v>193</v>
      </c>
      <c r="E464" s="254" t="s">
        <v>21</v>
      </c>
      <c r="F464" s="255" t="s">
        <v>2630</v>
      </c>
      <c r="G464" s="232"/>
      <c r="H464" s="256">
        <v>11.032</v>
      </c>
      <c r="I464" s="236"/>
      <c r="J464" s="232"/>
      <c r="K464" s="232"/>
      <c r="L464" s="237"/>
      <c r="M464" s="238"/>
      <c r="N464" s="239"/>
      <c r="O464" s="239"/>
      <c r="P464" s="239"/>
      <c r="Q464" s="239"/>
      <c r="R464" s="239"/>
      <c r="S464" s="239"/>
      <c r="T464" s="240"/>
      <c r="AT464" s="241" t="s">
        <v>193</v>
      </c>
      <c r="AU464" s="241" t="s">
        <v>83</v>
      </c>
      <c r="AV464" s="13" t="s">
        <v>83</v>
      </c>
      <c r="AW464" s="13" t="s">
        <v>39</v>
      </c>
      <c r="AX464" s="13" t="s">
        <v>79</v>
      </c>
      <c r="AY464" s="241" t="s">
        <v>183</v>
      </c>
    </row>
    <row r="465" spans="2:65" s="1" customFormat="1" ht="31.5" customHeight="1">
      <c r="B465" s="42"/>
      <c r="C465" s="205" t="s">
        <v>568</v>
      </c>
      <c r="D465" s="205" t="s">
        <v>185</v>
      </c>
      <c r="E465" s="206" t="s">
        <v>2631</v>
      </c>
      <c r="F465" s="207" t="s">
        <v>2632</v>
      </c>
      <c r="G465" s="208" t="s">
        <v>199</v>
      </c>
      <c r="H465" s="209">
        <v>14</v>
      </c>
      <c r="I465" s="210"/>
      <c r="J465" s="211">
        <f>ROUND(I465*H465,2)</f>
        <v>0</v>
      </c>
      <c r="K465" s="207" t="s">
        <v>21</v>
      </c>
      <c r="L465" s="62"/>
      <c r="M465" s="212" t="s">
        <v>21</v>
      </c>
      <c r="N465" s="213" t="s">
        <v>46</v>
      </c>
      <c r="O465" s="43"/>
      <c r="P465" s="214">
        <f>O465*H465</f>
        <v>0</v>
      </c>
      <c r="Q465" s="214">
        <v>0</v>
      </c>
      <c r="R465" s="214">
        <f>Q465*H465</f>
        <v>0</v>
      </c>
      <c r="S465" s="214">
        <v>6.0000000000000001E-3</v>
      </c>
      <c r="T465" s="215">
        <f>S465*H465</f>
        <v>8.4000000000000005E-2</v>
      </c>
      <c r="AR465" s="25" t="s">
        <v>189</v>
      </c>
      <c r="AT465" s="25" t="s">
        <v>185</v>
      </c>
      <c r="AU465" s="25" t="s">
        <v>83</v>
      </c>
      <c r="AY465" s="25" t="s">
        <v>183</v>
      </c>
      <c r="BE465" s="216">
        <f>IF(N465="základní",J465,0)</f>
        <v>0</v>
      </c>
      <c r="BF465" s="216">
        <f>IF(N465="snížená",J465,0)</f>
        <v>0</v>
      </c>
      <c r="BG465" s="216">
        <f>IF(N465="zákl. přenesená",J465,0)</f>
        <v>0</v>
      </c>
      <c r="BH465" s="216">
        <f>IF(N465="sníž. přenesená",J465,0)</f>
        <v>0</v>
      </c>
      <c r="BI465" s="216">
        <f>IF(N465="nulová",J465,0)</f>
        <v>0</v>
      </c>
      <c r="BJ465" s="25" t="s">
        <v>79</v>
      </c>
      <c r="BK465" s="216">
        <f>ROUND(I465*H465,2)</f>
        <v>0</v>
      </c>
      <c r="BL465" s="25" t="s">
        <v>189</v>
      </c>
      <c r="BM465" s="25" t="s">
        <v>2633</v>
      </c>
    </row>
    <row r="466" spans="2:65" s="12" customFormat="1" ht="13.5">
      <c r="B466" s="220"/>
      <c r="C466" s="221"/>
      <c r="D466" s="217" t="s">
        <v>193</v>
      </c>
      <c r="E466" s="222" t="s">
        <v>21</v>
      </c>
      <c r="F466" s="223" t="s">
        <v>2634</v>
      </c>
      <c r="G466" s="221"/>
      <c r="H466" s="224" t="s">
        <v>21</v>
      </c>
      <c r="I466" s="225"/>
      <c r="J466" s="221"/>
      <c r="K466" s="221"/>
      <c r="L466" s="226"/>
      <c r="M466" s="227"/>
      <c r="N466" s="228"/>
      <c r="O466" s="228"/>
      <c r="P466" s="228"/>
      <c r="Q466" s="228"/>
      <c r="R466" s="228"/>
      <c r="S466" s="228"/>
      <c r="T466" s="229"/>
      <c r="AT466" s="230" t="s">
        <v>193</v>
      </c>
      <c r="AU466" s="230" t="s">
        <v>83</v>
      </c>
      <c r="AV466" s="12" t="s">
        <v>79</v>
      </c>
      <c r="AW466" s="12" t="s">
        <v>39</v>
      </c>
      <c r="AX466" s="12" t="s">
        <v>75</v>
      </c>
      <c r="AY466" s="230" t="s">
        <v>183</v>
      </c>
    </row>
    <row r="467" spans="2:65" s="13" customFormat="1" ht="13.5">
      <c r="B467" s="231"/>
      <c r="C467" s="232"/>
      <c r="D467" s="244" t="s">
        <v>193</v>
      </c>
      <c r="E467" s="254" t="s">
        <v>21</v>
      </c>
      <c r="F467" s="255" t="s">
        <v>2635</v>
      </c>
      <c r="G467" s="232"/>
      <c r="H467" s="256">
        <v>14</v>
      </c>
      <c r="I467" s="236"/>
      <c r="J467" s="232"/>
      <c r="K467" s="232"/>
      <c r="L467" s="237"/>
      <c r="M467" s="238"/>
      <c r="N467" s="239"/>
      <c r="O467" s="239"/>
      <c r="P467" s="239"/>
      <c r="Q467" s="239"/>
      <c r="R467" s="239"/>
      <c r="S467" s="239"/>
      <c r="T467" s="240"/>
      <c r="AT467" s="241" t="s">
        <v>193</v>
      </c>
      <c r="AU467" s="241" t="s">
        <v>83</v>
      </c>
      <c r="AV467" s="13" t="s">
        <v>83</v>
      </c>
      <c r="AW467" s="13" t="s">
        <v>39</v>
      </c>
      <c r="AX467" s="13" t="s">
        <v>79</v>
      </c>
      <c r="AY467" s="241" t="s">
        <v>183</v>
      </c>
    </row>
    <row r="468" spans="2:65" s="1" customFormat="1" ht="31.5" customHeight="1">
      <c r="B468" s="42"/>
      <c r="C468" s="205" t="s">
        <v>574</v>
      </c>
      <c r="D468" s="205" t="s">
        <v>185</v>
      </c>
      <c r="E468" s="206" t="s">
        <v>2636</v>
      </c>
      <c r="F468" s="207" t="s">
        <v>2637</v>
      </c>
      <c r="G468" s="208" t="s">
        <v>199</v>
      </c>
      <c r="H468" s="209">
        <v>25.253</v>
      </c>
      <c r="I468" s="210"/>
      <c r="J468" s="211">
        <f>ROUND(I468*H468,2)</f>
        <v>0</v>
      </c>
      <c r="K468" s="207" t="s">
        <v>200</v>
      </c>
      <c r="L468" s="62"/>
      <c r="M468" s="212" t="s">
        <v>21</v>
      </c>
      <c r="N468" s="213" t="s">
        <v>46</v>
      </c>
      <c r="O468" s="43"/>
      <c r="P468" s="214">
        <f>O468*H468</f>
        <v>0</v>
      </c>
      <c r="Q468" s="214">
        <v>0</v>
      </c>
      <c r="R468" s="214">
        <f>Q468*H468</f>
        <v>0</v>
      </c>
      <c r="S468" s="214">
        <v>4.2999999999999997E-2</v>
      </c>
      <c r="T468" s="215">
        <f>S468*H468</f>
        <v>1.0858789999999998</v>
      </c>
      <c r="AR468" s="25" t="s">
        <v>189</v>
      </c>
      <c r="AT468" s="25" t="s">
        <v>185</v>
      </c>
      <c r="AU468" s="25" t="s">
        <v>83</v>
      </c>
      <c r="AY468" s="25" t="s">
        <v>183</v>
      </c>
      <c r="BE468" s="216">
        <f>IF(N468="základní",J468,0)</f>
        <v>0</v>
      </c>
      <c r="BF468" s="216">
        <f>IF(N468="snížená",J468,0)</f>
        <v>0</v>
      </c>
      <c r="BG468" s="216">
        <f>IF(N468="zákl. přenesená",J468,0)</f>
        <v>0</v>
      </c>
      <c r="BH468" s="216">
        <f>IF(N468="sníž. přenesená",J468,0)</f>
        <v>0</v>
      </c>
      <c r="BI468" s="216">
        <f>IF(N468="nulová",J468,0)</f>
        <v>0</v>
      </c>
      <c r="BJ468" s="25" t="s">
        <v>79</v>
      </c>
      <c r="BK468" s="216">
        <f>ROUND(I468*H468,2)</f>
        <v>0</v>
      </c>
      <c r="BL468" s="25" t="s">
        <v>189</v>
      </c>
      <c r="BM468" s="25" t="s">
        <v>2638</v>
      </c>
    </row>
    <row r="469" spans="2:65" s="1" customFormat="1" ht="54">
      <c r="B469" s="42"/>
      <c r="C469" s="64"/>
      <c r="D469" s="217" t="s">
        <v>191</v>
      </c>
      <c r="E469" s="64"/>
      <c r="F469" s="218" t="s">
        <v>2639</v>
      </c>
      <c r="G469" s="64"/>
      <c r="H469" s="64"/>
      <c r="I469" s="173"/>
      <c r="J469" s="64"/>
      <c r="K469" s="64"/>
      <c r="L469" s="62"/>
      <c r="M469" s="219"/>
      <c r="N469" s="43"/>
      <c r="O469" s="43"/>
      <c r="P469" s="43"/>
      <c r="Q469" s="43"/>
      <c r="R469" s="43"/>
      <c r="S469" s="43"/>
      <c r="T469" s="79"/>
      <c r="AT469" s="25" t="s">
        <v>191</v>
      </c>
      <c r="AU469" s="25" t="s">
        <v>83</v>
      </c>
    </row>
    <row r="470" spans="2:65" s="13" customFormat="1" ht="13.5">
      <c r="B470" s="231"/>
      <c r="C470" s="232"/>
      <c r="D470" s="217" t="s">
        <v>193</v>
      </c>
      <c r="E470" s="233" t="s">
        <v>21</v>
      </c>
      <c r="F470" s="234" t="s">
        <v>2640</v>
      </c>
      <c r="G470" s="232"/>
      <c r="H470" s="235">
        <v>12.653</v>
      </c>
      <c r="I470" s="236"/>
      <c r="J470" s="232"/>
      <c r="K470" s="232"/>
      <c r="L470" s="237"/>
      <c r="M470" s="238"/>
      <c r="N470" s="239"/>
      <c r="O470" s="239"/>
      <c r="P470" s="239"/>
      <c r="Q470" s="239"/>
      <c r="R470" s="239"/>
      <c r="S470" s="239"/>
      <c r="T470" s="240"/>
      <c r="AT470" s="241" t="s">
        <v>193</v>
      </c>
      <c r="AU470" s="241" t="s">
        <v>83</v>
      </c>
      <c r="AV470" s="13" t="s">
        <v>83</v>
      </c>
      <c r="AW470" s="13" t="s">
        <v>39</v>
      </c>
      <c r="AX470" s="13" t="s">
        <v>75</v>
      </c>
      <c r="AY470" s="241" t="s">
        <v>183</v>
      </c>
    </row>
    <row r="471" spans="2:65" s="13" customFormat="1" ht="13.5">
      <c r="B471" s="231"/>
      <c r="C471" s="232"/>
      <c r="D471" s="217" t="s">
        <v>193</v>
      </c>
      <c r="E471" s="233" t="s">
        <v>21</v>
      </c>
      <c r="F471" s="234" t="s">
        <v>2641</v>
      </c>
      <c r="G471" s="232"/>
      <c r="H471" s="235">
        <v>12.6</v>
      </c>
      <c r="I471" s="236"/>
      <c r="J471" s="232"/>
      <c r="K471" s="232"/>
      <c r="L471" s="237"/>
      <c r="M471" s="238"/>
      <c r="N471" s="239"/>
      <c r="O471" s="239"/>
      <c r="P471" s="239"/>
      <c r="Q471" s="239"/>
      <c r="R471" s="239"/>
      <c r="S471" s="239"/>
      <c r="T471" s="240"/>
      <c r="AT471" s="241" t="s">
        <v>193</v>
      </c>
      <c r="AU471" s="241" t="s">
        <v>83</v>
      </c>
      <c r="AV471" s="13" t="s">
        <v>83</v>
      </c>
      <c r="AW471" s="13" t="s">
        <v>39</v>
      </c>
      <c r="AX471" s="13" t="s">
        <v>75</v>
      </c>
      <c r="AY471" s="241" t="s">
        <v>183</v>
      </c>
    </row>
    <row r="472" spans="2:65" s="14" customFormat="1" ht="13.5">
      <c r="B472" s="242"/>
      <c r="C472" s="243"/>
      <c r="D472" s="244" t="s">
        <v>193</v>
      </c>
      <c r="E472" s="245" t="s">
        <v>21</v>
      </c>
      <c r="F472" s="246" t="s">
        <v>212</v>
      </c>
      <c r="G472" s="243"/>
      <c r="H472" s="247">
        <v>25.253</v>
      </c>
      <c r="I472" s="248"/>
      <c r="J472" s="243"/>
      <c r="K472" s="243"/>
      <c r="L472" s="249"/>
      <c r="M472" s="250"/>
      <c r="N472" s="251"/>
      <c r="O472" s="251"/>
      <c r="P472" s="251"/>
      <c r="Q472" s="251"/>
      <c r="R472" s="251"/>
      <c r="S472" s="251"/>
      <c r="T472" s="252"/>
      <c r="AT472" s="253" t="s">
        <v>193</v>
      </c>
      <c r="AU472" s="253" t="s">
        <v>83</v>
      </c>
      <c r="AV472" s="14" t="s">
        <v>189</v>
      </c>
      <c r="AW472" s="14" t="s">
        <v>39</v>
      </c>
      <c r="AX472" s="14" t="s">
        <v>79</v>
      </c>
      <c r="AY472" s="253" t="s">
        <v>183</v>
      </c>
    </row>
    <row r="473" spans="2:65" s="1" customFormat="1" ht="22.5" customHeight="1">
      <c r="B473" s="42"/>
      <c r="C473" s="205" t="s">
        <v>578</v>
      </c>
      <c r="D473" s="205" t="s">
        <v>185</v>
      </c>
      <c r="E473" s="206" t="s">
        <v>459</v>
      </c>
      <c r="F473" s="207" t="s">
        <v>460</v>
      </c>
      <c r="G473" s="208" t="s">
        <v>188</v>
      </c>
      <c r="H473" s="209">
        <v>16.25</v>
      </c>
      <c r="I473" s="210"/>
      <c r="J473" s="211">
        <f>ROUND(I473*H473,2)</f>
        <v>0</v>
      </c>
      <c r="K473" s="207" t="s">
        <v>200</v>
      </c>
      <c r="L473" s="62"/>
      <c r="M473" s="212" t="s">
        <v>21</v>
      </c>
      <c r="N473" s="213" t="s">
        <v>46</v>
      </c>
      <c r="O473" s="43"/>
      <c r="P473" s="214">
        <f>O473*H473</f>
        <v>0</v>
      </c>
      <c r="Q473" s="214">
        <v>0</v>
      </c>
      <c r="R473" s="214">
        <f>Q473*H473</f>
        <v>0</v>
      </c>
      <c r="S473" s="214">
        <v>3.6999999999999998E-2</v>
      </c>
      <c r="T473" s="215">
        <f>S473*H473</f>
        <v>0.60124999999999995</v>
      </c>
      <c r="AR473" s="25" t="s">
        <v>189</v>
      </c>
      <c r="AT473" s="25" t="s">
        <v>185</v>
      </c>
      <c r="AU473" s="25" t="s">
        <v>83</v>
      </c>
      <c r="AY473" s="25" t="s">
        <v>183</v>
      </c>
      <c r="BE473" s="216">
        <f>IF(N473="základní",J473,0)</f>
        <v>0</v>
      </c>
      <c r="BF473" s="216">
        <f>IF(N473="snížená",J473,0)</f>
        <v>0</v>
      </c>
      <c r="BG473" s="216">
        <f>IF(N473="zákl. přenesená",J473,0)</f>
        <v>0</v>
      </c>
      <c r="BH473" s="216">
        <f>IF(N473="sníž. přenesená",J473,0)</f>
        <v>0</v>
      </c>
      <c r="BI473" s="216">
        <f>IF(N473="nulová",J473,0)</f>
        <v>0</v>
      </c>
      <c r="BJ473" s="25" t="s">
        <v>79</v>
      </c>
      <c r="BK473" s="216">
        <f>ROUND(I473*H473,2)</f>
        <v>0</v>
      </c>
      <c r="BL473" s="25" t="s">
        <v>189</v>
      </c>
      <c r="BM473" s="25" t="s">
        <v>2642</v>
      </c>
    </row>
    <row r="474" spans="2:65" s="12" customFormat="1" ht="13.5">
      <c r="B474" s="220"/>
      <c r="C474" s="221"/>
      <c r="D474" s="217" t="s">
        <v>193</v>
      </c>
      <c r="E474" s="222" t="s">
        <v>21</v>
      </c>
      <c r="F474" s="223" t="s">
        <v>1313</v>
      </c>
      <c r="G474" s="221"/>
      <c r="H474" s="224" t="s">
        <v>21</v>
      </c>
      <c r="I474" s="225"/>
      <c r="J474" s="221"/>
      <c r="K474" s="221"/>
      <c r="L474" s="226"/>
      <c r="M474" s="227"/>
      <c r="N474" s="228"/>
      <c r="O474" s="228"/>
      <c r="P474" s="228"/>
      <c r="Q474" s="228"/>
      <c r="R474" s="228"/>
      <c r="S474" s="228"/>
      <c r="T474" s="229"/>
      <c r="AT474" s="230" t="s">
        <v>193</v>
      </c>
      <c r="AU474" s="230" t="s">
        <v>83</v>
      </c>
      <c r="AV474" s="12" t="s">
        <v>79</v>
      </c>
      <c r="AW474" s="12" t="s">
        <v>39</v>
      </c>
      <c r="AX474" s="12" t="s">
        <v>75</v>
      </c>
      <c r="AY474" s="230" t="s">
        <v>183</v>
      </c>
    </row>
    <row r="475" spans="2:65" s="13" customFormat="1" ht="13.5">
      <c r="B475" s="231"/>
      <c r="C475" s="232"/>
      <c r="D475" s="244" t="s">
        <v>193</v>
      </c>
      <c r="E475" s="254" t="s">
        <v>21</v>
      </c>
      <c r="F475" s="255" t="s">
        <v>2643</v>
      </c>
      <c r="G475" s="232"/>
      <c r="H475" s="256">
        <v>16.25</v>
      </c>
      <c r="I475" s="236"/>
      <c r="J475" s="232"/>
      <c r="K475" s="232"/>
      <c r="L475" s="237"/>
      <c r="M475" s="238"/>
      <c r="N475" s="239"/>
      <c r="O475" s="239"/>
      <c r="P475" s="239"/>
      <c r="Q475" s="239"/>
      <c r="R475" s="239"/>
      <c r="S475" s="239"/>
      <c r="T475" s="240"/>
      <c r="AT475" s="241" t="s">
        <v>193</v>
      </c>
      <c r="AU475" s="241" t="s">
        <v>83</v>
      </c>
      <c r="AV475" s="13" t="s">
        <v>83</v>
      </c>
      <c r="AW475" s="13" t="s">
        <v>39</v>
      </c>
      <c r="AX475" s="13" t="s">
        <v>79</v>
      </c>
      <c r="AY475" s="241" t="s">
        <v>183</v>
      </c>
    </row>
    <row r="476" spans="2:65" s="1" customFormat="1" ht="31.5" customHeight="1">
      <c r="B476" s="42"/>
      <c r="C476" s="205" t="s">
        <v>584</v>
      </c>
      <c r="D476" s="205" t="s">
        <v>185</v>
      </c>
      <c r="E476" s="206" t="s">
        <v>466</v>
      </c>
      <c r="F476" s="207" t="s">
        <v>467</v>
      </c>
      <c r="G476" s="208" t="s">
        <v>199</v>
      </c>
      <c r="H476" s="209">
        <v>580.16300000000001</v>
      </c>
      <c r="I476" s="210"/>
      <c r="J476" s="211">
        <f>ROUND(I476*H476,2)</f>
        <v>0</v>
      </c>
      <c r="K476" s="207" t="s">
        <v>200</v>
      </c>
      <c r="L476" s="62"/>
      <c r="M476" s="212" t="s">
        <v>21</v>
      </c>
      <c r="N476" s="213" t="s">
        <v>46</v>
      </c>
      <c r="O476" s="43"/>
      <c r="P476" s="214">
        <f>O476*H476</f>
        <v>0</v>
      </c>
      <c r="Q476" s="214">
        <v>0</v>
      </c>
      <c r="R476" s="214">
        <f>Q476*H476</f>
        <v>0</v>
      </c>
      <c r="S476" s="214">
        <v>1.6E-2</v>
      </c>
      <c r="T476" s="215">
        <f>S476*H476</f>
        <v>9.2826079999999997</v>
      </c>
      <c r="AR476" s="25" t="s">
        <v>189</v>
      </c>
      <c r="AT476" s="25" t="s">
        <v>185</v>
      </c>
      <c r="AU476" s="25" t="s">
        <v>83</v>
      </c>
      <c r="AY476" s="25" t="s">
        <v>183</v>
      </c>
      <c r="BE476" s="216">
        <f>IF(N476="základní",J476,0)</f>
        <v>0</v>
      </c>
      <c r="BF476" s="216">
        <f>IF(N476="snížená",J476,0)</f>
        <v>0</v>
      </c>
      <c r="BG476" s="216">
        <f>IF(N476="zákl. přenesená",J476,0)</f>
        <v>0</v>
      </c>
      <c r="BH476" s="216">
        <f>IF(N476="sníž. přenesená",J476,0)</f>
        <v>0</v>
      </c>
      <c r="BI476" s="216">
        <f>IF(N476="nulová",J476,0)</f>
        <v>0</v>
      </c>
      <c r="BJ476" s="25" t="s">
        <v>79</v>
      </c>
      <c r="BK476" s="216">
        <f>ROUND(I476*H476,2)</f>
        <v>0</v>
      </c>
      <c r="BL476" s="25" t="s">
        <v>189</v>
      </c>
      <c r="BM476" s="25" t="s">
        <v>2644</v>
      </c>
    </row>
    <row r="477" spans="2:65" s="12" customFormat="1" ht="13.5">
      <c r="B477" s="220"/>
      <c r="C477" s="221"/>
      <c r="D477" s="217" t="s">
        <v>193</v>
      </c>
      <c r="E477" s="222" t="s">
        <v>21</v>
      </c>
      <c r="F477" s="223" t="s">
        <v>1166</v>
      </c>
      <c r="G477" s="221"/>
      <c r="H477" s="224" t="s">
        <v>21</v>
      </c>
      <c r="I477" s="225"/>
      <c r="J477" s="221"/>
      <c r="K477" s="221"/>
      <c r="L477" s="226"/>
      <c r="M477" s="227"/>
      <c r="N477" s="228"/>
      <c r="O477" s="228"/>
      <c r="P477" s="228"/>
      <c r="Q477" s="228"/>
      <c r="R477" s="228"/>
      <c r="S477" s="228"/>
      <c r="T477" s="229"/>
      <c r="AT477" s="230" t="s">
        <v>193</v>
      </c>
      <c r="AU477" s="230" t="s">
        <v>83</v>
      </c>
      <c r="AV477" s="12" t="s">
        <v>79</v>
      </c>
      <c r="AW477" s="12" t="s">
        <v>39</v>
      </c>
      <c r="AX477" s="12" t="s">
        <v>75</v>
      </c>
      <c r="AY477" s="230" t="s">
        <v>183</v>
      </c>
    </row>
    <row r="478" spans="2:65" s="13" customFormat="1" ht="13.5">
      <c r="B478" s="231"/>
      <c r="C478" s="232"/>
      <c r="D478" s="217" t="s">
        <v>193</v>
      </c>
      <c r="E478" s="233" t="s">
        <v>21</v>
      </c>
      <c r="F478" s="234" t="s">
        <v>2645</v>
      </c>
      <c r="G478" s="232"/>
      <c r="H478" s="235">
        <v>11.1</v>
      </c>
      <c r="I478" s="236"/>
      <c r="J478" s="232"/>
      <c r="K478" s="232"/>
      <c r="L478" s="237"/>
      <c r="M478" s="238"/>
      <c r="N478" s="239"/>
      <c r="O478" s="239"/>
      <c r="P478" s="239"/>
      <c r="Q478" s="239"/>
      <c r="R478" s="239"/>
      <c r="S478" s="239"/>
      <c r="T478" s="240"/>
      <c r="AT478" s="241" t="s">
        <v>193</v>
      </c>
      <c r="AU478" s="241" t="s">
        <v>83</v>
      </c>
      <c r="AV478" s="13" t="s">
        <v>83</v>
      </c>
      <c r="AW478" s="13" t="s">
        <v>39</v>
      </c>
      <c r="AX478" s="13" t="s">
        <v>75</v>
      </c>
      <c r="AY478" s="241" t="s">
        <v>183</v>
      </c>
    </row>
    <row r="479" spans="2:65" s="12" customFormat="1" ht="13.5">
      <c r="B479" s="220"/>
      <c r="C479" s="221"/>
      <c r="D479" s="217" t="s">
        <v>193</v>
      </c>
      <c r="E479" s="222" t="s">
        <v>21</v>
      </c>
      <c r="F479" s="223" t="s">
        <v>1247</v>
      </c>
      <c r="G479" s="221"/>
      <c r="H479" s="224" t="s">
        <v>21</v>
      </c>
      <c r="I479" s="225"/>
      <c r="J479" s="221"/>
      <c r="K479" s="221"/>
      <c r="L479" s="226"/>
      <c r="M479" s="227"/>
      <c r="N479" s="228"/>
      <c r="O479" s="228"/>
      <c r="P479" s="228"/>
      <c r="Q479" s="228"/>
      <c r="R479" s="228"/>
      <c r="S479" s="228"/>
      <c r="T479" s="229"/>
      <c r="AT479" s="230" t="s">
        <v>193</v>
      </c>
      <c r="AU479" s="230" t="s">
        <v>83</v>
      </c>
      <c r="AV479" s="12" t="s">
        <v>79</v>
      </c>
      <c r="AW479" s="12" t="s">
        <v>39</v>
      </c>
      <c r="AX479" s="12" t="s">
        <v>75</v>
      </c>
      <c r="AY479" s="230" t="s">
        <v>183</v>
      </c>
    </row>
    <row r="480" spans="2:65" s="13" customFormat="1" ht="13.5">
      <c r="B480" s="231"/>
      <c r="C480" s="232"/>
      <c r="D480" s="217" t="s">
        <v>193</v>
      </c>
      <c r="E480" s="233" t="s">
        <v>21</v>
      </c>
      <c r="F480" s="234" t="s">
        <v>2436</v>
      </c>
      <c r="G480" s="232"/>
      <c r="H480" s="235">
        <v>18.696000000000002</v>
      </c>
      <c r="I480" s="236"/>
      <c r="J480" s="232"/>
      <c r="K480" s="232"/>
      <c r="L480" s="237"/>
      <c r="M480" s="238"/>
      <c r="N480" s="239"/>
      <c r="O480" s="239"/>
      <c r="P480" s="239"/>
      <c r="Q480" s="239"/>
      <c r="R480" s="239"/>
      <c r="S480" s="239"/>
      <c r="T480" s="240"/>
      <c r="AT480" s="241" t="s">
        <v>193</v>
      </c>
      <c r="AU480" s="241" t="s">
        <v>83</v>
      </c>
      <c r="AV480" s="13" t="s">
        <v>83</v>
      </c>
      <c r="AW480" s="13" t="s">
        <v>39</v>
      </c>
      <c r="AX480" s="13" t="s">
        <v>75</v>
      </c>
      <c r="AY480" s="241" t="s">
        <v>183</v>
      </c>
    </row>
    <row r="481" spans="2:65" s="12" customFormat="1" ht="13.5">
      <c r="B481" s="220"/>
      <c r="C481" s="221"/>
      <c r="D481" s="217" t="s">
        <v>193</v>
      </c>
      <c r="E481" s="222" t="s">
        <v>21</v>
      </c>
      <c r="F481" s="223" t="s">
        <v>2437</v>
      </c>
      <c r="G481" s="221"/>
      <c r="H481" s="224" t="s">
        <v>21</v>
      </c>
      <c r="I481" s="225"/>
      <c r="J481" s="221"/>
      <c r="K481" s="221"/>
      <c r="L481" s="226"/>
      <c r="M481" s="227"/>
      <c r="N481" s="228"/>
      <c r="O481" s="228"/>
      <c r="P481" s="228"/>
      <c r="Q481" s="228"/>
      <c r="R481" s="228"/>
      <c r="S481" s="228"/>
      <c r="T481" s="229"/>
      <c r="AT481" s="230" t="s">
        <v>193</v>
      </c>
      <c r="AU481" s="230" t="s">
        <v>83</v>
      </c>
      <c r="AV481" s="12" t="s">
        <v>79</v>
      </c>
      <c r="AW481" s="12" t="s">
        <v>39</v>
      </c>
      <c r="AX481" s="12" t="s">
        <v>75</v>
      </c>
      <c r="AY481" s="230" t="s">
        <v>183</v>
      </c>
    </row>
    <row r="482" spans="2:65" s="13" customFormat="1" ht="13.5">
      <c r="B482" s="231"/>
      <c r="C482" s="232"/>
      <c r="D482" s="217" t="s">
        <v>193</v>
      </c>
      <c r="E482" s="233" t="s">
        <v>21</v>
      </c>
      <c r="F482" s="234" t="s">
        <v>2438</v>
      </c>
      <c r="G482" s="232"/>
      <c r="H482" s="235">
        <v>28.146000000000001</v>
      </c>
      <c r="I482" s="236"/>
      <c r="J482" s="232"/>
      <c r="K482" s="232"/>
      <c r="L482" s="237"/>
      <c r="M482" s="238"/>
      <c r="N482" s="239"/>
      <c r="O482" s="239"/>
      <c r="P482" s="239"/>
      <c r="Q482" s="239"/>
      <c r="R482" s="239"/>
      <c r="S482" s="239"/>
      <c r="T482" s="240"/>
      <c r="AT482" s="241" t="s">
        <v>193</v>
      </c>
      <c r="AU482" s="241" t="s">
        <v>83</v>
      </c>
      <c r="AV482" s="13" t="s">
        <v>83</v>
      </c>
      <c r="AW482" s="13" t="s">
        <v>39</v>
      </c>
      <c r="AX482" s="13" t="s">
        <v>75</v>
      </c>
      <c r="AY482" s="241" t="s">
        <v>183</v>
      </c>
    </row>
    <row r="483" spans="2:65" s="12" customFormat="1" ht="13.5">
      <c r="B483" s="220"/>
      <c r="C483" s="221"/>
      <c r="D483" s="217" t="s">
        <v>193</v>
      </c>
      <c r="E483" s="222" t="s">
        <v>21</v>
      </c>
      <c r="F483" s="223" t="s">
        <v>1121</v>
      </c>
      <c r="G483" s="221"/>
      <c r="H483" s="224" t="s">
        <v>21</v>
      </c>
      <c r="I483" s="225"/>
      <c r="J483" s="221"/>
      <c r="K483" s="221"/>
      <c r="L483" s="226"/>
      <c r="M483" s="227"/>
      <c r="N483" s="228"/>
      <c r="O483" s="228"/>
      <c r="P483" s="228"/>
      <c r="Q483" s="228"/>
      <c r="R483" s="228"/>
      <c r="S483" s="228"/>
      <c r="T483" s="229"/>
      <c r="AT483" s="230" t="s">
        <v>193</v>
      </c>
      <c r="AU483" s="230" t="s">
        <v>83</v>
      </c>
      <c r="AV483" s="12" t="s">
        <v>79</v>
      </c>
      <c r="AW483" s="12" t="s">
        <v>39</v>
      </c>
      <c r="AX483" s="12" t="s">
        <v>75</v>
      </c>
      <c r="AY483" s="230" t="s">
        <v>183</v>
      </c>
    </row>
    <row r="484" spans="2:65" s="13" customFormat="1" ht="13.5">
      <c r="B484" s="231"/>
      <c r="C484" s="232"/>
      <c r="D484" s="217" t="s">
        <v>193</v>
      </c>
      <c r="E484" s="233" t="s">
        <v>21</v>
      </c>
      <c r="F484" s="234" t="s">
        <v>2449</v>
      </c>
      <c r="G484" s="232"/>
      <c r="H484" s="235">
        <v>522.221</v>
      </c>
      <c r="I484" s="236"/>
      <c r="J484" s="232"/>
      <c r="K484" s="232"/>
      <c r="L484" s="237"/>
      <c r="M484" s="238"/>
      <c r="N484" s="239"/>
      <c r="O484" s="239"/>
      <c r="P484" s="239"/>
      <c r="Q484" s="239"/>
      <c r="R484" s="239"/>
      <c r="S484" s="239"/>
      <c r="T484" s="240"/>
      <c r="AT484" s="241" t="s">
        <v>193</v>
      </c>
      <c r="AU484" s="241" t="s">
        <v>83</v>
      </c>
      <c r="AV484" s="13" t="s">
        <v>83</v>
      </c>
      <c r="AW484" s="13" t="s">
        <v>39</v>
      </c>
      <c r="AX484" s="13" t="s">
        <v>75</v>
      </c>
      <c r="AY484" s="241" t="s">
        <v>183</v>
      </c>
    </row>
    <row r="485" spans="2:65" s="14" customFormat="1" ht="13.5">
      <c r="B485" s="242"/>
      <c r="C485" s="243"/>
      <c r="D485" s="244" t="s">
        <v>193</v>
      </c>
      <c r="E485" s="245" t="s">
        <v>21</v>
      </c>
      <c r="F485" s="246" t="s">
        <v>212</v>
      </c>
      <c r="G485" s="243"/>
      <c r="H485" s="247">
        <v>580.16300000000001</v>
      </c>
      <c r="I485" s="248"/>
      <c r="J485" s="243"/>
      <c r="K485" s="243"/>
      <c r="L485" s="249"/>
      <c r="M485" s="250"/>
      <c r="N485" s="251"/>
      <c r="O485" s="251"/>
      <c r="P485" s="251"/>
      <c r="Q485" s="251"/>
      <c r="R485" s="251"/>
      <c r="S485" s="251"/>
      <c r="T485" s="252"/>
      <c r="AT485" s="253" t="s">
        <v>193</v>
      </c>
      <c r="AU485" s="253" t="s">
        <v>83</v>
      </c>
      <c r="AV485" s="14" t="s">
        <v>189</v>
      </c>
      <c r="AW485" s="14" t="s">
        <v>39</v>
      </c>
      <c r="AX485" s="14" t="s">
        <v>79</v>
      </c>
      <c r="AY485" s="253" t="s">
        <v>183</v>
      </c>
    </row>
    <row r="486" spans="2:65" s="1" customFormat="1" ht="31.5" customHeight="1">
      <c r="B486" s="42"/>
      <c r="C486" s="205" t="s">
        <v>590</v>
      </c>
      <c r="D486" s="205" t="s">
        <v>185</v>
      </c>
      <c r="E486" s="206" t="s">
        <v>471</v>
      </c>
      <c r="F486" s="207" t="s">
        <v>472</v>
      </c>
      <c r="G486" s="208" t="s">
        <v>199</v>
      </c>
      <c r="H486" s="209">
        <v>58.091999999999999</v>
      </c>
      <c r="I486" s="210"/>
      <c r="J486" s="211">
        <f>ROUND(I486*H486,2)</f>
        <v>0</v>
      </c>
      <c r="K486" s="207" t="s">
        <v>200</v>
      </c>
      <c r="L486" s="62"/>
      <c r="M486" s="212" t="s">
        <v>21</v>
      </c>
      <c r="N486" s="213" t="s">
        <v>46</v>
      </c>
      <c r="O486" s="43"/>
      <c r="P486" s="214">
        <f>O486*H486</f>
        <v>0</v>
      </c>
      <c r="Q486" s="214">
        <v>1.9429999999999999E-2</v>
      </c>
      <c r="R486" s="214">
        <f>Q486*H486</f>
        <v>1.12872756</v>
      </c>
      <c r="S486" s="214">
        <v>0</v>
      </c>
      <c r="T486" s="215">
        <f>S486*H486</f>
        <v>0</v>
      </c>
      <c r="AR486" s="25" t="s">
        <v>189</v>
      </c>
      <c r="AT486" s="25" t="s">
        <v>185</v>
      </c>
      <c r="AU486" s="25" t="s">
        <v>83</v>
      </c>
      <c r="AY486" s="25" t="s">
        <v>183</v>
      </c>
      <c r="BE486" s="216">
        <f>IF(N486="základní",J486,0)</f>
        <v>0</v>
      </c>
      <c r="BF486" s="216">
        <f>IF(N486="snížená",J486,0)</f>
        <v>0</v>
      </c>
      <c r="BG486" s="216">
        <f>IF(N486="zákl. přenesená",J486,0)</f>
        <v>0</v>
      </c>
      <c r="BH486" s="216">
        <f>IF(N486="sníž. přenesená",J486,0)</f>
        <v>0</v>
      </c>
      <c r="BI486" s="216">
        <f>IF(N486="nulová",J486,0)</f>
        <v>0</v>
      </c>
      <c r="BJ486" s="25" t="s">
        <v>79</v>
      </c>
      <c r="BK486" s="216">
        <f>ROUND(I486*H486,2)</f>
        <v>0</v>
      </c>
      <c r="BL486" s="25" t="s">
        <v>189</v>
      </c>
      <c r="BM486" s="25" t="s">
        <v>2646</v>
      </c>
    </row>
    <row r="487" spans="2:65" s="1" customFormat="1" ht="135">
      <c r="B487" s="42"/>
      <c r="C487" s="64"/>
      <c r="D487" s="217" t="s">
        <v>191</v>
      </c>
      <c r="E487" s="64"/>
      <c r="F487" s="218" t="s">
        <v>474</v>
      </c>
      <c r="G487" s="64"/>
      <c r="H487" s="64"/>
      <c r="I487" s="173"/>
      <c r="J487" s="64"/>
      <c r="K487" s="64"/>
      <c r="L487" s="62"/>
      <c r="M487" s="219"/>
      <c r="N487" s="43"/>
      <c r="O487" s="43"/>
      <c r="P487" s="43"/>
      <c r="Q487" s="43"/>
      <c r="R487" s="43"/>
      <c r="S487" s="43"/>
      <c r="T487" s="79"/>
      <c r="AT487" s="25" t="s">
        <v>191</v>
      </c>
      <c r="AU487" s="25" t="s">
        <v>83</v>
      </c>
    </row>
    <row r="488" spans="2:65" s="12" customFormat="1" ht="13.5">
      <c r="B488" s="220"/>
      <c r="C488" s="221"/>
      <c r="D488" s="217" t="s">
        <v>193</v>
      </c>
      <c r="E488" s="222" t="s">
        <v>21</v>
      </c>
      <c r="F488" s="223" t="s">
        <v>1166</v>
      </c>
      <c r="G488" s="221"/>
      <c r="H488" s="224" t="s">
        <v>21</v>
      </c>
      <c r="I488" s="225"/>
      <c r="J488" s="221"/>
      <c r="K488" s="221"/>
      <c r="L488" s="226"/>
      <c r="M488" s="227"/>
      <c r="N488" s="228"/>
      <c r="O488" s="228"/>
      <c r="P488" s="228"/>
      <c r="Q488" s="228"/>
      <c r="R488" s="228"/>
      <c r="S488" s="228"/>
      <c r="T488" s="229"/>
      <c r="AT488" s="230" t="s">
        <v>193</v>
      </c>
      <c r="AU488" s="230" t="s">
        <v>83</v>
      </c>
      <c r="AV488" s="12" t="s">
        <v>79</v>
      </c>
      <c r="AW488" s="12" t="s">
        <v>39</v>
      </c>
      <c r="AX488" s="12" t="s">
        <v>75</v>
      </c>
      <c r="AY488" s="230" t="s">
        <v>183</v>
      </c>
    </row>
    <row r="489" spans="2:65" s="13" customFormat="1" ht="13.5">
      <c r="B489" s="231"/>
      <c r="C489" s="232"/>
      <c r="D489" s="217" t="s">
        <v>193</v>
      </c>
      <c r="E489" s="233" t="s">
        <v>21</v>
      </c>
      <c r="F489" s="234" t="s">
        <v>2435</v>
      </c>
      <c r="G489" s="232"/>
      <c r="H489" s="235">
        <v>11.25</v>
      </c>
      <c r="I489" s="236"/>
      <c r="J489" s="232"/>
      <c r="K489" s="232"/>
      <c r="L489" s="237"/>
      <c r="M489" s="238"/>
      <c r="N489" s="239"/>
      <c r="O489" s="239"/>
      <c r="P489" s="239"/>
      <c r="Q489" s="239"/>
      <c r="R489" s="239"/>
      <c r="S489" s="239"/>
      <c r="T489" s="240"/>
      <c r="AT489" s="241" t="s">
        <v>193</v>
      </c>
      <c r="AU489" s="241" t="s">
        <v>83</v>
      </c>
      <c r="AV489" s="13" t="s">
        <v>83</v>
      </c>
      <c r="AW489" s="13" t="s">
        <v>39</v>
      </c>
      <c r="AX489" s="13" t="s">
        <v>75</v>
      </c>
      <c r="AY489" s="241" t="s">
        <v>183</v>
      </c>
    </row>
    <row r="490" spans="2:65" s="12" customFormat="1" ht="13.5">
      <c r="B490" s="220"/>
      <c r="C490" s="221"/>
      <c r="D490" s="217" t="s">
        <v>193</v>
      </c>
      <c r="E490" s="222" t="s">
        <v>21</v>
      </c>
      <c r="F490" s="223" t="s">
        <v>1247</v>
      </c>
      <c r="G490" s="221"/>
      <c r="H490" s="224" t="s">
        <v>21</v>
      </c>
      <c r="I490" s="225"/>
      <c r="J490" s="221"/>
      <c r="K490" s="221"/>
      <c r="L490" s="226"/>
      <c r="M490" s="227"/>
      <c r="N490" s="228"/>
      <c r="O490" s="228"/>
      <c r="P490" s="228"/>
      <c r="Q490" s="228"/>
      <c r="R490" s="228"/>
      <c r="S490" s="228"/>
      <c r="T490" s="229"/>
      <c r="AT490" s="230" t="s">
        <v>193</v>
      </c>
      <c r="AU490" s="230" t="s">
        <v>83</v>
      </c>
      <c r="AV490" s="12" t="s">
        <v>79</v>
      </c>
      <c r="AW490" s="12" t="s">
        <v>39</v>
      </c>
      <c r="AX490" s="12" t="s">
        <v>75</v>
      </c>
      <c r="AY490" s="230" t="s">
        <v>183</v>
      </c>
    </row>
    <row r="491" spans="2:65" s="13" customFormat="1" ht="13.5">
      <c r="B491" s="231"/>
      <c r="C491" s="232"/>
      <c r="D491" s="217" t="s">
        <v>193</v>
      </c>
      <c r="E491" s="233" t="s">
        <v>21</v>
      </c>
      <c r="F491" s="234" t="s">
        <v>2436</v>
      </c>
      <c r="G491" s="232"/>
      <c r="H491" s="235">
        <v>18.696000000000002</v>
      </c>
      <c r="I491" s="236"/>
      <c r="J491" s="232"/>
      <c r="K491" s="232"/>
      <c r="L491" s="237"/>
      <c r="M491" s="238"/>
      <c r="N491" s="239"/>
      <c r="O491" s="239"/>
      <c r="P491" s="239"/>
      <c r="Q491" s="239"/>
      <c r="R491" s="239"/>
      <c r="S491" s="239"/>
      <c r="T491" s="240"/>
      <c r="AT491" s="241" t="s">
        <v>193</v>
      </c>
      <c r="AU491" s="241" t="s">
        <v>83</v>
      </c>
      <c r="AV491" s="13" t="s">
        <v>83</v>
      </c>
      <c r="AW491" s="13" t="s">
        <v>39</v>
      </c>
      <c r="AX491" s="13" t="s">
        <v>75</v>
      </c>
      <c r="AY491" s="241" t="s">
        <v>183</v>
      </c>
    </row>
    <row r="492" spans="2:65" s="12" customFormat="1" ht="13.5">
      <c r="B492" s="220"/>
      <c r="C492" s="221"/>
      <c r="D492" s="217" t="s">
        <v>193</v>
      </c>
      <c r="E492" s="222" t="s">
        <v>21</v>
      </c>
      <c r="F492" s="223" t="s">
        <v>2437</v>
      </c>
      <c r="G492" s="221"/>
      <c r="H492" s="224" t="s">
        <v>21</v>
      </c>
      <c r="I492" s="225"/>
      <c r="J492" s="221"/>
      <c r="K492" s="221"/>
      <c r="L492" s="226"/>
      <c r="M492" s="227"/>
      <c r="N492" s="228"/>
      <c r="O492" s="228"/>
      <c r="P492" s="228"/>
      <c r="Q492" s="228"/>
      <c r="R492" s="228"/>
      <c r="S492" s="228"/>
      <c r="T492" s="229"/>
      <c r="AT492" s="230" t="s">
        <v>193</v>
      </c>
      <c r="AU492" s="230" t="s">
        <v>83</v>
      </c>
      <c r="AV492" s="12" t="s">
        <v>79</v>
      </c>
      <c r="AW492" s="12" t="s">
        <v>39</v>
      </c>
      <c r="AX492" s="12" t="s">
        <v>75</v>
      </c>
      <c r="AY492" s="230" t="s">
        <v>183</v>
      </c>
    </row>
    <row r="493" spans="2:65" s="13" customFormat="1" ht="13.5">
      <c r="B493" s="231"/>
      <c r="C493" s="232"/>
      <c r="D493" s="217" t="s">
        <v>193</v>
      </c>
      <c r="E493" s="233" t="s">
        <v>21</v>
      </c>
      <c r="F493" s="234" t="s">
        <v>2438</v>
      </c>
      <c r="G493" s="232"/>
      <c r="H493" s="235">
        <v>28.146000000000001</v>
      </c>
      <c r="I493" s="236"/>
      <c r="J493" s="232"/>
      <c r="K493" s="232"/>
      <c r="L493" s="237"/>
      <c r="M493" s="238"/>
      <c r="N493" s="239"/>
      <c r="O493" s="239"/>
      <c r="P493" s="239"/>
      <c r="Q493" s="239"/>
      <c r="R493" s="239"/>
      <c r="S493" s="239"/>
      <c r="T493" s="240"/>
      <c r="AT493" s="241" t="s">
        <v>193</v>
      </c>
      <c r="AU493" s="241" t="s">
        <v>83</v>
      </c>
      <c r="AV493" s="13" t="s">
        <v>83</v>
      </c>
      <c r="AW493" s="13" t="s">
        <v>39</v>
      </c>
      <c r="AX493" s="13" t="s">
        <v>75</v>
      </c>
      <c r="AY493" s="241" t="s">
        <v>183</v>
      </c>
    </row>
    <row r="494" spans="2:65" s="14" customFormat="1" ht="13.5">
      <c r="B494" s="242"/>
      <c r="C494" s="243"/>
      <c r="D494" s="244" t="s">
        <v>193</v>
      </c>
      <c r="E494" s="245" t="s">
        <v>21</v>
      </c>
      <c r="F494" s="246" t="s">
        <v>212</v>
      </c>
      <c r="G494" s="243"/>
      <c r="H494" s="247">
        <v>58.091999999999999</v>
      </c>
      <c r="I494" s="248"/>
      <c r="J494" s="243"/>
      <c r="K494" s="243"/>
      <c r="L494" s="249"/>
      <c r="M494" s="250"/>
      <c r="N494" s="251"/>
      <c r="O494" s="251"/>
      <c r="P494" s="251"/>
      <c r="Q494" s="251"/>
      <c r="R494" s="251"/>
      <c r="S494" s="251"/>
      <c r="T494" s="252"/>
      <c r="AT494" s="253" t="s">
        <v>193</v>
      </c>
      <c r="AU494" s="253" t="s">
        <v>83</v>
      </c>
      <c r="AV494" s="14" t="s">
        <v>189</v>
      </c>
      <c r="AW494" s="14" t="s">
        <v>39</v>
      </c>
      <c r="AX494" s="14" t="s">
        <v>79</v>
      </c>
      <c r="AY494" s="253" t="s">
        <v>183</v>
      </c>
    </row>
    <row r="495" spans="2:65" s="1" customFormat="1" ht="31.5" customHeight="1">
      <c r="B495" s="42"/>
      <c r="C495" s="205" t="s">
        <v>595</v>
      </c>
      <c r="D495" s="205" t="s">
        <v>185</v>
      </c>
      <c r="E495" s="206" t="s">
        <v>477</v>
      </c>
      <c r="F495" s="207" t="s">
        <v>478</v>
      </c>
      <c r="G495" s="208" t="s">
        <v>199</v>
      </c>
      <c r="H495" s="209">
        <v>58.091999999999999</v>
      </c>
      <c r="I495" s="210"/>
      <c r="J495" s="211">
        <f>ROUND(I495*H495,2)</f>
        <v>0</v>
      </c>
      <c r="K495" s="207" t="s">
        <v>200</v>
      </c>
      <c r="L495" s="62"/>
      <c r="M495" s="212" t="s">
        <v>21</v>
      </c>
      <c r="N495" s="213" t="s">
        <v>46</v>
      </c>
      <c r="O495" s="43"/>
      <c r="P495" s="214">
        <f>O495*H495</f>
        <v>0</v>
      </c>
      <c r="Q495" s="214">
        <v>1.9949999999999999E-2</v>
      </c>
      <c r="R495" s="214">
        <f>Q495*H495</f>
        <v>1.1589353999999998</v>
      </c>
      <c r="S495" s="214">
        <v>0</v>
      </c>
      <c r="T495" s="215">
        <f>S495*H495</f>
        <v>0</v>
      </c>
      <c r="AR495" s="25" t="s">
        <v>189</v>
      </c>
      <c r="AT495" s="25" t="s">
        <v>185</v>
      </c>
      <c r="AU495" s="25" t="s">
        <v>83</v>
      </c>
      <c r="AY495" s="25" t="s">
        <v>183</v>
      </c>
      <c r="BE495" s="216">
        <f>IF(N495="základní",J495,0)</f>
        <v>0</v>
      </c>
      <c r="BF495" s="216">
        <f>IF(N495="snížená",J495,0)</f>
        <v>0</v>
      </c>
      <c r="BG495" s="216">
        <f>IF(N495="zákl. přenesená",J495,0)</f>
        <v>0</v>
      </c>
      <c r="BH495" s="216">
        <f>IF(N495="sníž. přenesená",J495,0)</f>
        <v>0</v>
      </c>
      <c r="BI495" s="216">
        <f>IF(N495="nulová",J495,0)</f>
        <v>0</v>
      </c>
      <c r="BJ495" s="25" t="s">
        <v>79</v>
      </c>
      <c r="BK495" s="216">
        <f>ROUND(I495*H495,2)</f>
        <v>0</v>
      </c>
      <c r="BL495" s="25" t="s">
        <v>189</v>
      </c>
      <c r="BM495" s="25" t="s">
        <v>2647</v>
      </c>
    </row>
    <row r="496" spans="2:65" s="1" customFormat="1" ht="135">
      <c r="B496" s="42"/>
      <c r="C496" s="64"/>
      <c r="D496" s="217" t="s">
        <v>191</v>
      </c>
      <c r="E496" s="64"/>
      <c r="F496" s="218" t="s">
        <v>474</v>
      </c>
      <c r="G496" s="64"/>
      <c r="H496" s="64"/>
      <c r="I496" s="173"/>
      <c r="J496" s="64"/>
      <c r="K496" s="64"/>
      <c r="L496" s="62"/>
      <c r="M496" s="219"/>
      <c r="N496" s="43"/>
      <c r="O496" s="43"/>
      <c r="P496" s="43"/>
      <c r="Q496" s="43"/>
      <c r="R496" s="43"/>
      <c r="S496" s="43"/>
      <c r="T496" s="79"/>
      <c r="AT496" s="25" t="s">
        <v>191</v>
      </c>
      <c r="AU496" s="25" t="s">
        <v>83</v>
      </c>
    </row>
    <row r="497" spans="2:65" s="12" customFormat="1" ht="13.5">
      <c r="B497" s="220"/>
      <c r="C497" s="221"/>
      <c r="D497" s="217" t="s">
        <v>193</v>
      </c>
      <c r="E497" s="222" t="s">
        <v>21</v>
      </c>
      <c r="F497" s="223" t="s">
        <v>1166</v>
      </c>
      <c r="G497" s="221"/>
      <c r="H497" s="224" t="s">
        <v>21</v>
      </c>
      <c r="I497" s="225"/>
      <c r="J497" s="221"/>
      <c r="K497" s="221"/>
      <c r="L497" s="226"/>
      <c r="M497" s="227"/>
      <c r="N497" s="228"/>
      <c r="O497" s="228"/>
      <c r="P497" s="228"/>
      <c r="Q497" s="228"/>
      <c r="R497" s="228"/>
      <c r="S497" s="228"/>
      <c r="T497" s="229"/>
      <c r="AT497" s="230" t="s">
        <v>193</v>
      </c>
      <c r="AU497" s="230" t="s">
        <v>83</v>
      </c>
      <c r="AV497" s="12" t="s">
        <v>79</v>
      </c>
      <c r="AW497" s="12" t="s">
        <v>39</v>
      </c>
      <c r="AX497" s="12" t="s">
        <v>75</v>
      </c>
      <c r="AY497" s="230" t="s">
        <v>183</v>
      </c>
    </row>
    <row r="498" spans="2:65" s="13" customFormat="1" ht="13.5">
      <c r="B498" s="231"/>
      <c r="C498" s="232"/>
      <c r="D498" s="217" t="s">
        <v>193</v>
      </c>
      <c r="E498" s="233" t="s">
        <v>21</v>
      </c>
      <c r="F498" s="234" t="s">
        <v>2435</v>
      </c>
      <c r="G498" s="232"/>
      <c r="H498" s="235">
        <v>11.25</v>
      </c>
      <c r="I498" s="236"/>
      <c r="J498" s="232"/>
      <c r="K498" s="232"/>
      <c r="L498" s="237"/>
      <c r="M498" s="238"/>
      <c r="N498" s="239"/>
      <c r="O498" s="239"/>
      <c r="P498" s="239"/>
      <c r="Q498" s="239"/>
      <c r="R498" s="239"/>
      <c r="S498" s="239"/>
      <c r="T498" s="240"/>
      <c r="AT498" s="241" t="s">
        <v>193</v>
      </c>
      <c r="AU498" s="241" t="s">
        <v>83</v>
      </c>
      <c r="AV498" s="13" t="s">
        <v>83</v>
      </c>
      <c r="AW498" s="13" t="s">
        <v>39</v>
      </c>
      <c r="AX498" s="13" t="s">
        <v>75</v>
      </c>
      <c r="AY498" s="241" t="s">
        <v>183</v>
      </c>
    </row>
    <row r="499" spans="2:65" s="12" customFormat="1" ht="13.5">
      <c r="B499" s="220"/>
      <c r="C499" s="221"/>
      <c r="D499" s="217" t="s">
        <v>193</v>
      </c>
      <c r="E499" s="222" t="s">
        <v>21</v>
      </c>
      <c r="F499" s="223" t="s">
        <v>1247</v>
      </c>
      <c r="G499" s="221"/>
      <c r="H499" s="224" t="s">
        <v>21</v>
      </c>
      <c r="I499" s="225"/>
      <c r="J499" s="221"/>
      <c r="K499" s="221"/>
      <c r="L499" s="226"/>
      <c r="M499" s="227"/>
      <c r="N499" s="228"/>
      <c r="O499" s="228"/>
      <c r="P499" s="228"/>
      <c r="Q499" s="228"/>
      <c r="R499" s="228"/>
      <c r="S499" s="228"/>
      <c r="T499" s="229"/>
      <c r="AT499" s="230" t="s">
        <v>193</v>
      </c>
      <c r="AU499" s="230" t="s">
        <v>83</v>
      </c>
      <c r="AV499" s="12" t="s">
        <v>79</v>
      </c>
      <c r="AW499" s="12" t="s">
        <v>39</v>
      </c>
      <c r="AX499" s="12" t="s">
        <v>75</v>
      </c>
      <c r="AY499" s="230" t="s">
        <v>183</v>
      </c>
    </row>
    <row r="500" spans="2:65" s="13" customFormat="1" ht="13.5">
      <c r="B500" s="231"/>
      <c r="C500" s="232"/>
      <c r="D500" s="217" t="s">
        <v>193</v>
      </c>
      <c r="E500" s="233" t="s">
        <v>21</v>
      </c>
      <c r="F500" s="234" t="s">
        <v>2436</v>
      </c>
      <c r="G500" s="232"/>
      <c r="H500" s="235">
        <v>18.696000000000002</v>
      </c>
      <c r="I500" s="236"/>
      <c r="J500" s="232"/>
      <c r="K500" s="232"/>
      <c r="L500" s="237"/>
      <c r="M500" s="238"/>
      <c r="N500" s="239"/>
      <c r="O500" s="239"/>
      <c r="P500" s="239"/>
      <c r="Q500" s="239"/>
      <c r="R500" s="239"/>
      <c r="S500" s="239"/>
      <c r="T500" s="240"/>
      <c r="AT500" s="241" t="s">
        <v>193</v>
      </c>
      <c r="AU500" s="241" t="s">
        <v>83</v>
      </c>
      <c r="AV500" s="13" t="s">
        <v>83</v>
      </c>
      <c r="AW500" s="13" t="s">
        <v>39</v>
      </c>
      <c r="AX500" s="13" t="s">
        <v>75</v>
      </c>
      <c r="AY500" s="241" t="s">
        <v>183</v>
      </c>
    </row>
    <row r="501" spans="2:65" s="12" customFormat="1" ht="13.5">
      <c r="B501" s="220"/>
      <c r="C501" s="221"/>
      <c r="D501" s="217" t="s">
        <v>193</v>
      </c>
      <c r="E501" s="222" t="s">
        <v>21</v>
      </c>
      <c r="F501" s="223" t="s">
        <v>2437</v>
      </c>
      <c r="G501" s="221"/>
      <c r="H501" s="224" t="s">
        <v>21</v>
      </c>
      <c r="I501" s="225"/>
      <c r="J501" s="221"/>
      <c r="K501" s="221"/>
      <c r="L501" s="226"/>
      <c r="M501" s="227"/>
      <c r="N501" s="228"/>
      <c r="O501" s="228"/>
      <c r="P501" s="228"/>
      <c r="Q501" s="228"/>
      <c r="R501" s="228"/>
      <c r="S501" s="228"/>
      <c r="T501" s="229"/>
      <c r="AT501" s="230" t="s">
        <v>193</v>
      </c>
      <c r="AU501" s="230" t="s">
        <v>83</v>
      </c>
      <c r="AV501" s="12" t="s">
        <v>79</v>
      </c>
      <c r="AW501" s="12" t="s">
        <v>39</v>
      </c>
      <c r="AX501" s="12" t="s">
        <v>75</v>
      </c>
      <c r="AY501" s="230" t="s">
        <v>183</v>
      </c>
    </row>
    <row r="502" spans="2:65" s="13" customFormat="1" ht="13.5">
      <c r="B502" s="231"/>
      <c r="C502" s="232"/>
      <c r="D502" s="217" t="s">
        <v>193</v>
      </c>
      <c r="E502" s="233" t="s">
        <v>21</v>
      </c>
      <c r="F502" s="234" t="s">
        <v>2438</v>
      </c>
      <c r="G502" s="232"/>
      <c r="H502" s="235">
        <v>28.146000000000001</v>
      </c>
      <c r="I502" s="236"/>
      <c r="J502" s="232"/>
      <c r="K502" s="232"/>
      <c r="L502" s="237"/>
      <c r="M502" s="238"/>
      <c r="N502" s="239"/>
      <c r="O502" s="239"/>
      <c r="P502" s="239"/>
      <c r="Q502" s="239"/>
      <c r="R502" s="239"/>
      <c r="S502" s="239"/>
      <c r="T502" s="240"/>
      <c r="AT502" s="241" t="s">
        <v>193</v>
      </c>
      <c r="AU502" s="241" t="s">
        <v>83</v>
      </c>
      <c r="AV502" s="13" t="s">
        <v>83</v>
      </c>
      <c r="AW502" s="13" t="s">
        <v>39</v>
      </c>
      <c r="AX502" s="13" t="s">
        <v>75</v>
      </c>
      <c r="AY502" s="241" t="s">
        <v>183</v>
      </c>
    </row>
    <row r="503" spans="2:65" s="14" customFormat="1" ht="13.5">
      <c r="B503" s="242"/>
      <c r="C503" s="243"/>
      <c r="D503" s="244" t="s">
        <v>193</v>
      </c>
      <c r="E503" s="245" t="s">
        <v>21</v>
      </c>
      <c r="F503" s="246" t="s">
        <v>212</v>
      </c>
      <c r="G503" s="243"/>
      <c r="H503" s="247">
        <v>58.091999999999999</v>
      </c>
      <c r="I503" s="248"/>
      <c r="J503" s="243"/>
      <c r="K503" s="243"/>
      <c r="L503" s="249"/>
      <c r="M503" s="250"/>
      <c r="N503" s="251"/>
      <c r="O503" s="251"/>
      <c r="P503" s="251"/>
      <c r="Q503" s="251"/>
      <c r="R503" s="251"/>
      <c r="S503" s="251"/>
      <c r="T503" s="252"/>
      <c r="AT503" s="253" t="s">
        <v>193</v>
      </c>
      <c r="AU503" s="253" t="s">
        <v>83</v>
      </c>
      <c r="AV503" s="14" t="s">
        <v>189</v>
      </c>
      <c r="AW503" s="14" t="s">
        <v>39</v>
      </c>
      <c r="AX503" s="14" t="s">
        <v>79</v>
      </c>
      <c r="AY503" s="253" t="s">
        <v>183</v>
      </c>
    </row>
    <row r="504" spans="2:65" s="1" customFormat="1" ht="31.5" customHeight="1">
      <c r="B504" s="42"/>
      <c r="C504" s="205" t="s">
        <v>601</v>
      </c>
      <c r="D504" s="205" t="s">
        <v>185</v>
      </c>
      <c r="E504" s="206" t="s">
        <v>481</v>
      </c>
      <c r="F504" s="207" t="s">
        <v>482</v>
      </c>
      <c r="G504" s="208" t="s">
        <v>199</v>
      </c>
      <c r="H504" s="209">
        <v>58.091999999999999</v>
      </c>
      <c r="I504" s="210"/>
      <c r="J504" s="211">
        <f>ROUND(I504*H504,2)</f>
        <v>0</v>
      </c>
      <c r="K504" s="207" t="s">
        <v>200</v>
      </c>
      <c r="L504" s="62"/>
      <c r="M504" s="212" t="s">
        <v>21</v>
      </c>
      <c r="N504" s="213" t="s">
        <v>46</v>
      </c>
      <c r="O504" s="43"/>
      <c r="P504" s="214">
        <f>O504*H504</f>
        <v>0</v>
      </c>
      <c r="Q504" s="214">
        <v>9.8999999999999999E-4</v>
      </c>
      <c r="R504" s="214">
        <f>Q504*H504</f>
        <v>5.7511079999999999E-2</v>
      </c>
      <c r="S504" s="214">
        <v>0</v>
      </c>
      <c r="T504" s="215">
        <f>S504*H504</f>
        <v>0</v>
      </c>
      <c r="AR504" s="25" t="s">
        <v>189</v>
      </c>
      <c r="AT504" s="25" t="s">
        <v>185</v>
      </c>
      <c r="AU504" s="25" t="s">
        <v>83</v>
      </c>
      <c r="AY504" s="25" t="s">
        <v>183</v>
      </c>
      <c r="BE504" s="216">
        <f>IF(N504="základní",J504,0)</f>
        <v>0</v>
      </c>
      <c r="BF504" s="216">
        <f>IF(N504="snížená",J504,0)</f>
        <v>0</v>
      </c>
      <c r="BG504" s="216">
        <f>IF(N504="zákl. přenesená",J504,0)</f>
        <v>0</v>
      </c>
      <c r="BH504" s="216">
        <f>IF(N504="sníž. přenesená",J504,0)</f>
        <v>0</v>
      </c>
      <c r="BI504" s="216">
        <f>IF(N504="nulová",J504,0)</f>
        <v>0</v>
      </c>
      <c r="BJ504" s="25" t="s">
        <v>79</v>
      </c>
      <c r="BK504" s="216">
        <f>ROUND(I504*H504,2)</f>
        <v>0</v>
      </c>
      <c r="BL504" s="25" t="s">
        <v>189</v>
      </c>
      <c r="BM504" s="25" t="s">
        <v>2648</v>
      </c>
    </row>
    <row r="505" spans="2:65" s="1" customFormat="1" ht="40.5">
      <c r="B505" s="42"/>
      <c r="C505" s="64"/>
      <c r="D505" s="217" t="s">
        <v>191</v>
      </c>
      <c r="E505" s="64"/>
      <c r="F505" s="218" t="s">
        <v>484</v>
      </c>
      <c r="G505" s="64"/>
      <c r="H505" s="64"/>
      <c r="I505" s="173"/>
      <c r="J505" s="64"/>
      <c r="K505" s="64"/>
      <c r="L505" s="62"/>
      <c r="M505" s="219"/>
      <c r="N505" s="43"/>
      <c r="O505" s="43"/>
      <c r="P505" s="43"/>
      <c r="Q505" s="43"/>
      <c r="R505" s="43"/>
      <c r="S505" s="43"/>
      <c r="T505" s="79"/>
      <c r="AT505" s="25" t="s">
        <v>191</v>
      </c>
      <c r="AU505" s="25" t="s">
        <v>83</v>
      </c>
    </row>
    <row r="506" spans="2:65" s="12" customFormat="1" ht="13.5">
      <c r="B506" s="220"/>
      <c r="C506" s="221"/>
      <c r="D506" s="217" t="s">
        <v>193</v>
      </c>
      <c r="E506" s="222" t="s">
        <v>21</v>
      </c>
      <c r="F506" s="223" t="s">
        <v>1166</v>
      </c>
      <c r="G506" s="221"/>
      <c r="H506" s="224" t="s">
        <v>21</v>
      </c>
      <c r="I506" s="225"/>
      <c r="J506" s="221"/>
      <c r="K506" s="221"/>
      <c r="L506" s="226"/>
      <c r="M506" s="227"/>
      <c r="N506" s="228"/>
      <c r="O506" s="228"/>
      <c r="P506" s="228"/>
      <c r="Q506" s="228"/>
      <c r="R506" s="228"/>
      <c r="S506" s="228"/>
      <c r="T506" s="229"/>
      <c r="AT506" s="230" t="s">
        <v>193</v>
      </c>
      <c r="AU506" s="230" t="s">
        <v>83</v>
      </c>
      <c r="AV506" s="12" t="s">
        <v>79</v>
      </c>
      <c r="AW506" s="12" t="s">
        <v>39</v>
      </c>
      <c r="AX506" s="12" t="s">
        <v>75</v>
      </c>
      <c r="AY506" s="230" t="s">
        <v>183</v>
      </c>
    </row>
    <row r="507" spans="2:65" s="13" customFormat="1" ht="13.5">
      <c r="B507" s="231"/>
      <c r="C507" s="232"/>
      <c r="D507" s="217" t="s">
        <v>193</v>
      </c>
      <c r="E507" s="233" t="s">
        <v>21</v>
      </c>
      <c r="F507" s="234" t="s">
        <v>2435</v>
      </c>
      <c r="G507" s="232"/>
      <c r="H507" s="235">
        <v>11.25</v>
      </c>
      <c r="I507" s="236"/>
      <c r="J507" s="232"/>
      <c r="K507" s="232"/>
      <c r="L507" s="237"/>
      <c r="M507" s="238"/>
      <c r="N507" s="239"/>
      <c r="O507" s="239"/>
      <c r="P507" s="239"/>
      <c r="Q507" s="239"/>
      <c r="R507" s="239"/>
      <c r="S507" s="239"/>
      <c r="T507" s="240"/>
      <c r="AT507" s="241" t="s">
        <v>193</v>
      </c>
      <c r="AU507" s="241" t="s">
        <v>83</v>
      </c>
      <c r="AV507" s="13" t="s">
        <v>83</v>
      </c>
      <c r="AW507" s="13" t="s">
        <v>39</v>
      </c>
      <c r="AX507" s="13" t="s">
        <v>75</v>
      </c>
      <c r="AY507" s="241" t="s">
        <v>183</v>
      </c>
    </row>
    <row r="508" spans="2:65" s="12" customFormat="1" ht="13.5">
      <c r="B508" s="220"/>
      <c r="C508" s="221"/>
      <c r="D508" s="217" t="s">
        <v>193</v>
      </c>
      <c r="E508" s="222" t="s">
        <v>21</v>
      </c>
      <c r="F508" s="223" t="s">
        <v>1247</v>
      </c>
      <c r="G508" s="221"/>
      <c r="H508" s="224" t="s">
        <v>21</v>
      </c>
      <c r="I508" s="225"/>
      <c r="J508" s="221"/>
      <c r="K508" s="221"/>
      <c r="L508" s="226"/>
      <c r="M508" s="227"/>
      <c r="N508" s="228"/>
      <c r="O508" s="228"/>
      <c r="P508" s="228"/>
      <c r="Q508" s="228"/>
      <c r="R508" s="228"/>
      <c r="S508" s="228"/>
      <c r="T508" s="229"/>
      <c r="AT508" s="230" t="s">
        <v>193</v>
      </c>
      <c r="AU508" s="230" t="s">
        <v>83</v>
      </c>
      <c r="AV508" s="12" t="s">
        <v>79</v>
      </c>
      <c r="AW508" s="12" t="s">
        <v>39</v>
      </c>
      <c r="AX508" s="12" t="s">
        <v>75</v>
      </c>
      <c r="AY508" s="230" t="s">
        <v>183</v>
      </c>
    </row>
    <row r="509" spans="2:65" s="13" customFormat="1" ht="13.5">
      <c r="B509" s="231"/>
      <c r="C509" s="232"/>
      <c r="D509" s="217" t="s">
        <v>193</v>
      </c>
      <c r="E509" s="233" t="s">
        <v>21</v>
      </c>
      <c r="F509" s="234" t="s">
        <v>2436</v>
      </c>
      <c r="G509" s="232"/>
      <c r="H509" s="235">
        <v>18.696000000000002</v>
      </c>
      <c r="I509" s="236"/>
      <c r="J509" s="232"/>
      <c r="K509" s="232"/>
      <c r="L509" s="237"/>
      <c r="M509" s="238"/>
      <c r="N509" s="239"/>
      <c r="O509" s="239"/>
      <c r="P509" s="239"/>
      <c r="Q509" s="239"/>
      <c r="R509" s="239"/>
      <c r="S509" s="239"/>
      <c r="T509" s="240"/>
      <c r="AT509" s="241" t="s">
        <v>193</v>
      </c>
      <c r="AU509" s="241" t="s">
        <v>83</v>
      </c>
      <c r="AV509" s="13" t="s">
        <v>83</v>
      </c>
      <c r="AW509" s="13" t="s">
        <v>39</v>
      </c>
      <c r="AX509" s="13" t="s">
        <v>75</v>
      </c>
      <c r="AY509" s="241" t="s">
        <v>183</v>
      </c>
    </row>
    <row r="510" spans="2:65" s="12" customFormat="1" ht="13.5">
      <c r="B510" s="220"/>
      <c r="C510" s="221"/>
      <c r="D510" s="217" t="s">
        <v>193</v>
      </c>
      <c r="E510" s="222" t="s">
        <v>21</v>
      </c>
      <c r="F510" s="223" t="s">
        <v>2437</v>
      </c>
      <c r="G510" s="221"/>
      <c r="H510" s="224" t="s">
        <v>21</v>
      </c>
      <c r="I510" s="225"/>
      <c r="J510" s="221"/>
      <c r="K510" s="221"/>
      <c r="L510" s="226"/>
      <c r="M510" s="227"/>
      <c r="N510" s="228"/>
      <c r="O510" s="228"/>
      <c r="P510" s="228"/>
      <c r="Q510" s="228"/>
      <c r="R510" s="228"/>
      <c r="S510" s="228"/>
      <c r="T510" s="229"/>
      <c r="AT510" s="230" t="s">
        <v>193</v>
      </c>
      <c r="AU510" s="230" t="s">
        <v>83</v>
      </c>
      <c r="AV510" s="12" t="s">
        <v>79</v>
      </c>
      <c r="AW510" s="12" t="s">
        <v>39</v>
      </c>
      <c r="AX510" s="12" t="s">
        <v>75</v>
      </c>
      <c r="AY510" s="230" t="s">
        <v>183</v>
      </c>
    </row>
    <row r="511" spans="2:65" s="13" customFormat="1" ht="13.5">
      <c r="B511" s="231"/>
      <c r="C511" s="232"/>
      <c r="D511" s="217" t="s">
        <v>193</v>
      </c>
      <c r="E511" s="233" t="s">
        <v>21</v>
      </c>
      <c r="F511" s="234" t="s">
        <v>2438</v>
      </c>
      <c r="G511" s="232"/>
      <c r="H511" s="235">
        <v>28.146000000000001</v>
      </c>
      <c r="I511" s="236"/>
      <c r="J511" s="232"/>
      <c r="K511" s="232"/>
      <c r="L511" s="237"/>
      <c r="M511" s="238"/>
      <c r="N511" s="239"/>
      <c r="O511" s="239"/>
      <c r="P511" s="239"/>
      <c r="Q511" s="239"/>
      <c r="R511" s="239"/>
      <c r="S511" s="239"/>
      <c r="T511" s="240"/>
      <c r="AT511" s="241" t="s">
        <v>193</v>
      </c>
      <c r="AU511" s="241" t="s">
        <v>83</v>
      </c>
      <c r="AV511" s="13" t="s">
        <v>83</v>
      </c>
      <c r="AW511" s="13" t="s">
        <v>39</v>
      </c>
      <c r="AX511" s="13" t="s">
        <v>75</v>
      </c>
      <c r="AY511" s="241" t="s">
        <v>183</v>
      </c>
    </row>
    <row r="512" spans="2:65" s="14" customFormat="1" ht="13.5">
      <c r="B512" s="242"/>
      <c r="C512" s="243"/>
      <c r="D512" s="244" t="s">
        <v>193</v>
      </c>
      <c r="E512" s="245" t="s">
        <v>21</v>
      </c>
      <c r="F512" s="246" t="s">
        <v>212</v>
      </c>
      <c r="G512" s="243"/>
      <c r="H512" s="247">
        <v>58.091999999999999</v>
      </c>
      <c r="I512" s="248"/>
      <c r="J512" s="243"/>
      <c r="K512" s="243"/>
      <c r="L512" s="249"/>
      <c r="M512" s="250"/>
      <c r="N512" s="251"/>
      <c r="O512" s="251"/>
      <c r="P512" s="251"/>
      <c r="Q512" s="251"/>
      <c r="R512" s="251"/>
      <c r="S512" s="251"/>
      <c r="T512" s="252"/>
      <c r="AT512" s="253" t="s">
        <v>193</v>
      </c>
      <c r="AU512" s="253" t="s">
        <v>83</v>
      </c>
      <c r="AV512" s="14" t="s">
        <v>189</v>
      </c>
      <c r="AW512" s="14" t="s">
        <v>39</v>
      </c>
      <c r="AX512" s="14" t="s">
        <v>79</v>
      </c>
      <c r="AY512" s="253" t="s">
        <v>183</v>
      </c>
    </row>
    <row r="513" spans="2:65" s="1" customFormat="1" ht="31.5" customHeight="1">
      <c r="B513" s="42"/>
      <c r="C513" s="205" t="s">
        <v>607</v>
      </c>
      <c r="D513" s="205" t="s">
        <v>185</v>
      </c>
      <c r="E513" s="206" t="s">
        <v>486</v>
      </c>
      <c r="F513" s="207" t="s">
        <v>487</v>
      </c>
      <c r="G513" s="208" t="s">
        <v>199</v>
      </c>
      <c r="H513" s="209">
        <v>58.091999999999999</v>
      </c>
      <c r="I513" s="210"/>
      <c r="J513" s="211">
        <f>ROUND(I513*H513,2)</f>
        <v>0</v>
      </c>
      <c r="K513" s="207" t="s">
        <v>200</v>
      </c>
      <c r="L513" s="62"/>
      <c r="M513" s="212" t="s">
        <v>21</v>
      </c>
      <c r="N513" s="213" t="s">
        <v>46</v>
      </c>
      <c r="O513" s="43"/>
      <c r="P513" s="214">
        <f>O513*H513</f>
        <v>0</v>
      </c>
      <c r="Q513" s="214">
        <v>9.8999999999999999E-4</v>
      </c>
      <c r="R513" s="214">
        <f>Q513*H513</f>
        <v>5.7511079999999999E-2</v>
      </c>
      <c r="S513" s="214">
        <v>0</v>
      </c>
      <c r="T513" s="215">
        <f>S513*H513</f>
        <v>0</v>
      </c>
      <c r="AR513" s="25" t="s">
        <v>189</v>
      </c>
      <c r="AT513" s="25" t="s">
        <v>185</v>
      </c>
      <c r="AU513" s="25" t="s">
        <v>83</v>
      </c>
      <c r="AY513" s="25" t="s">
        <v>183</v>
      </c>
      <c r="BE513" s="216">
        <f>IF(N513="základní",J513,0)</f>
        <v>0</v>
      </c>
      <c r="BF513" s="216">
        <f>IF(N513="snížená",J513,0)</f>
        <v>0</v>
      </c>
      <c r="BG513" s="216">
        <f>IF(N513="zákl. přenesená",J513,0)</f>
        <v>0</v>
      </c>
      <c r="BH513" s="216">
        <f>IF(N513="sníž. přenesená",J513,0)</f>
        <v>0</v>
      </c>
      <c r="BI513" s="216">
        <f>IF(N513="nulová",J513,0)</f>
        <v>0</v>
      </c>
      <c r="BJ513" s="25" t="s">
        <v>79</v>
      </c>
      <c r="BK513" s="216">
        <f>ROUND(I513*H513,2)</f>
        <v>0</v>
      </c>
      <c r="BL513" s="25" t="s">
        <v>189</v>
      </c>
      <c r="BM513" s="25" t="s">
        <v>2649</v>
      </c>
    </row>
    <row r="514" spans="2:65" s="1" customFormat="1" ht="40.5">
      <c r="B514" s="42"/>
      <c r="C514" s="64"/>
      <c r="D514" s="217" t="s">
        <v>191</v>
      </c>
      <c r="E514" s="64"/>
      <c r="F514" s="218" t="s">
        <v>484</v>
      </c>
      <c r="G514" s="64"/>
      <c r="H514" s="64"/>
      <c r="I514" s="173"/>
      <c r="J514" s="64"/>
      <c r="K514" s="64"/>
      <c r="L514" s="62"/>
      <c r="M514" s="219"/>
      <c r="N514" s="43"/>
      <c r="O514" s="43"/>
      <c r="P514" s="43"/>
      <c r="Q514" s="43"/>
      <c r="R514" s="43"/>
      <c r="S514" s="43"/>
      <c r="T514" s="79"/>
      <c r="AT514" s="25" t="s">
        <v>191</v>
      </c>
      <c r="AU514" s="25" t="s">
        <v>83</v>
      </c>
    </row>
    <row r="515" spans="2:65" s="12" customFormat="1" ht="13.5">
      <c r="B515" s="220"/>
      <c r="C515" s="221"/>
      <c r="D515" s="217" t="s">
        <v>193</v>
      </c>
      <c r="E515" s="222" t="s">
        <v>21</v>
      </c>
      <c r="F515" s="223" t="s">
        <v>1166</v>
      </c>
      <c r="G515" s="221"/>
      <c r="H515" s="224" t="s">
        <v>21</v>
      </c>
      <c r="I515" s="225"/>
      <c r="J515" s="221"/>
      <c r="K515" s="221"/>
      <c r="L515" s="226"/>
      <c r="M515" s="227"/>
      <c r="N515" s="228"/>
      <c r="O515" s="228"/>
      <c r="P515" s="228"/>
      <c r="Q515" s="228"/>
      <c r="R515" s="228"/>
      <c r="S515" s="228"/>
      <c r="T515" s="229"/>
      <c r="AT515" s="230" t="s">
        <v>193</v>
      </c>
      <c r="AU515" s="230" t="s">
        <v>83</v>
      </c>
      <c r="AV515" s="12" t="s">
        <v>79</v>
      </c>
      <c r="AW515" s="12" t="s">
        <v>39</v>
      </c>
      <c r="AX515" s="12" t="s">
        <v>75</v>
      </c>
      <c r="AY515" s="230" t="s">
        <v>183</v>
      </c>
    </row>
    <row r="516" spans="2:65" s="13" customFormat="1" ht="13.5">
      <c r="B516" s="231"/>
      <c r="C516" s="232"/>
      <c r="D516" s="217" t="s">
        <v>193</v>
      </c>
      <c r="E516" s="233" t="s">
        <v>21</v>
      </c>
      <c r="F516" s="234" t="s">
        <v>2435</v>
      </c>
      <c r="G516" s="232"/>
      <c r="H516" s="235">
        <v>11.25</v>
      </c>
      <c r="I516" s="236"/>
      <c r="J516" s="232"/>
      <c r="K516" s="232"/>
      <c r="L516" s="237"/>
      <c r="M516" s="238"/>
      <c r="N516" s="239"/>
      <c r="O516" s="239"/>
      <c r="P516" s="239"/>
      <c r="Q516" s="239"/>
      <c r="R516" s="239"/>
      <c r="S516" s="239"/>
      <c r="T516" s="240"/>
      <c r="AT516" s="241" t="s">
        <v>193</v>
      </c>
      <c r="AU516" s="241" t="s">
        <v>83</v>
      </c>
      <c r="AV516" s="13" t="s">
        <v>83</v>
      </c>
      <c r="AW516" s="13" t="s">
        <v>39</v>
      </c>
      <c r="AX516" s="13" t="s">
        <v>75</v>
      </c>
      <c r="AY516" s="241" t="s">
        <v>183</v>
      </c>
    </row>
    <row r="517" spans="2:65" s="12" customFormat="1" ht="13.5">
      <c r="B517" s="220"/>
      <c r="C517" s="221"/>
      <c r="D517" s="217" t="s">
        <v>193</v>
      </c>
      <c r="E517" s="222" t="s">
        <v>21</v>
      </c>
      <c r="F517" s="223" t="s">
        <v>1247</v>
      </c>
      <c r="G517" s="221"/>
      <c r="H517" s="224" t="s">
        <v>21</v>
      </c>
      <c r="I517" s="225"/>
      <c r="J517" s="221"/>
      <c r="K517" s="221"/>
      <c r="L517" s="226"/>
      <c r="M517" s="227"/>
      <c r="N517" s="228"/>
      <c r="O517" s="228"/>
      <c r="P517" s="228"/>
      <c r="Q517" s="228"/>
      <c r="R517" s="228"/>
      <c r="S517" s="228"/>
      <c r="T517" s="229"/>
      <c r="AT517" s="230" t="s">
        <v>193</v>
      </c>
      <c r="AU517" s="230" t="s">
        <v>83</v>
      </c>
      <c r="AV517" s="12" t="s">
        <v>79</v>
      </c>
      <c r="AW517" s="12" t="s">
        <v>39</v>
      </c>
      <c r="AX517" s="12" t="s">
        <v>75</v>
      </c>
      <c r="AY517" s="230" t="s">
        <v>183</v>
      </c>
    </row>
    <row r="518" spans="2:65" s="13" customFormat="1" ht="13.5">
      <c r="B518" s="231"/>
      <c r="C518" s="232"/>
      <c r="D518" s="217" t="s">
        <v>193</v>
      </c>
      <c r="E518" s="233" t="s">
        <v>21</v>
      </c>
      <c r="F518" s="234" t="s">
        <v>2436</v>
      </c>
      <c r="G518" s="232"/>
      <c r="H518" s="235">
        <v>18.696000000000002</v>
      </c>
      <c r="I518" s="236"/>
      <c r="J518" s="232"/>
      <c r="K518" s="232"/>
      <c r="L518" s="237"/>
      <c r="M518" s="238"/>
      <c r="N518" s="239"/>
      <c r="O518" s="239"/>
      <c r="P518" s="239"/>
      <c r="Q518" s="239"/>
      <c r="R518" s="239"/>
      <c r="S518" s="239"/>
      <c r="T518" s="240"/>
      <c r="AT518" s="241" t="s">
        <v>193</v>
      </c>
      <c r="AU518" s="241" t="s">
        <v>83</v>
      </c>
      <c r="AV518" s="13" t="s">
        <v>83</v>
      </c>
      <c r="AW518" s="13" t="s">
        <v>39</v>
      </c>
      <c r="AX518" s="13" t="s">
        <v>75</v>
      </c>
      <c r="AY518" s="241" t="s">
        <v>183</v>
      </c>
    </row>
    <row r="519" spans="2:65" s="12" customFormat="1" ht="13.5">
      <c r="B519" s="220"/>
      <c r="C519" s="221"/>
      <c r="D519" s="217" t="s">
        <v>193</v>
      </c>
      <c r="E519" s="222" t="s">
        <v>21</v>
      </c>
      <c r="F519" s="223" t="s">
        <v>2437</v>
      </c>
      <c r="G519" s="221"/>
      <c r="H519" s="224" t="s">
        <v>21</v>
      </c>
      <c r="I519" s="225"/>
      <c r="J519" s="221"/>
      <c r="K519" s="221"/>
      <c r="L519" s="226"/>
      <c r="M519" s="227"/>
      <c r="N519" s="228"/>
      <c r="O519" s="228"/>
      <c r="P519" s="228"/>
      <c r="Q519" s="228"/>
      <c r="R519" s="228"/>
      <c r="S519" s="228"/>
      <c r="T519" s="229"/>
      <c r="AT519" s="230" t="s">
        <v>193</v>
      </c>
      <c r="AU519" s="230" t="s">
        <v>83</v>
      </c>
      <c r="AV519" s="12" t="s">
        <v>79</v>
      </c>
      <c r="AW519" s="12" t="s">
        <v>39</v>
      </c>
      <c r="AX519" s="12" t="s">
        <v>75</v>
      </c>
      <c r="AY519" s="230" t="s">
        <v>183</v>
      </c>
    </row>
    <row r="520" spans="2:65" s="13" customFormat="1" ht="13.5">
      <c r="B520" s="231"/>
      <c r="C520" s="232"/>
      <c r="D520" s="217" t="s">
        <v>193</v>
      </c>
      <c r="E520" s="233" t="s">
        <v>21</v>
      </c>
      <c r="F520" s="234" t="s">
        <v>2438</v>
      </c>
      <c r="G520" s="232"/>
      <c r="H520" s="235">
        <v>28.146000000000001</v>
      </c>
      <c r="I520" s="236"/>
      <c r="J520" s="232"/>
      <c r="K520" s="232"/>
      <c r="L520" s="237"/>
      <c r="M520" s="238"/>
      <c r="N520" s="239"/>
      <c r="O520" s="239"/>
      <c r="P520" s="239"/>
      <c r="Q520" s="239"/>
      <c r="R520" s="239"/>
      <c r="S520" s="239"/>
      <c r="T520" s="240"/>
      <c r="AT520" s="241" t="s">
        <v>193</v>
      </c>
      <c r="AU520" s="241" t="s">
        <v>83</v>
      </c>
      <c r="AV520" s="13" t="s">
        <v>83</v>
      </c>
      <c r="AW520" s="13" t="s">
        <v>39</v>
      </c>
      <c r="AX520" s="13" t="s">
        <v>75</v>
      </c>
      <c r="AY520" s="241" t="s">
        <v>183</v>
      </c>
    </row>
    <row r="521" spans="2:65" s="14" customFormat="1" ht="13.5">
      <c r="B521" s="242"/>
      <c r="C521" s="243"/>
      <c r="D521" s="244" t="s">
        <v>193</v>
      </c>
      <c r="E521" s="245" t="s">
        <v>21</v>
      </c>
      <c r="F521" s="246" t="s">
        <v>212</v>
      </c>
      <c r="G521" s="243"/>
      <c r="H521" s="247">
        <v>58.091999999999999</v>
      </c>
      <c r="I521" s="248"/>
      <c r="J521" s="243"/>
      <c r="K521" s="243"/>
      <c r="L521" s="249"/>
      <c r="M521" s="250"/>
      <c r="N521" s="251"/>
      <c r="O521" s="251"/>
      <c r="P521" s="251"/>
      <c r="Q521" s="251"/>
      <c r="R521" s="251"/>
      <c r="S521" s="251"/>
      <c r="T521" s="252"/>
      <c r="AT521" s="253" t="s">
        <v>193</v>
      </c>
      <c r="AU521" s="253" t="s">
        <v>83</v>
      </c>
      <c r="AV521" s="14" t="s">
        <v>189</v>
      </c>
      <c r="AW521" s="14" t="s">
        <v>39</v>
      </c>
      <c r="AX521" s="14" t="s">
        <v>79</v>
      </c>
      <c r="AY521" s="253" t="s">
        <v>183</v>
      </c>
    </row>
    <row r="522" spans="2:65" s="1" customFormat="1" ht="22.5" customHeight="1">
      <c r="B522" s="42"/>
      <c r="C522" s="205" t="s">
        <v>611</v>
      </c>
      <c r="D522" s="205" t="s">
        <v>185</v>
      </c>
      <c r="E522" s="206" t="s">
        <v>490</v>
      </c>
      <c r="F522" s="207" t="s">
        <v>491</v>
      </c>
      <c r="G522" s="208" t="s">
        <v>199</v>
      </c>
      <c r="H522" s="209">
        <v>58.091999999999999</v>
      </c>
      <c r="I522" s="210"/>
      <c r="J522" s="211">
        <f>ROUND(I522*H522,2)</f>
        <v>0</v>
      </c>
      <c r="K522" s="207" t="s">
        <v>200</v>
      </c>
      <c r="L522" s="62"/>
      <c r="M522" s="212" t="s">
        <v>21</v>
      </c>
      <c r="N522" s="213" t="s">
        <v>46</v>
      </c>
      <c r="O522" s="43"/>
      <c r="P522" s="214">
        <f>O522*H522</f>
        <v>0</v>
      </c>
      <c r="Q522" s="214">
        <v>1.58E-3</v>
      </c>
      <c r="R522" s="214">
        <f>Q522*H522</f>
        <v>9.1785359999999996E-2</v>
      </c>
      <c r="S522" s="214">
        <v>0</v>
      </c>
      <c r="T522" s="215">
        <f>S522*H522</f>
        <v>0</v>
      </c>
      <c r="AR522" s="25" t="s">
        <v>189</v>
      </c>
      <c r="AT522" s="25" t="s">
        <v>185</v>
      </c>
      <c r="AU522" s="25" t="s">
        <v>83</v>
      </c>
      <c r="AY522" s="25" t="s">
        <v>183</v>
      </c>
      <c r="BE522" s="216">
        <f>IF(N522="základní",J522,0)</f>
        <v>0</v>
      </c>
      <c r="BF522" s="216">
        <f>IF(N522="snížená",J522,0)</f>
        <v>0</v>
      </c>
      <c r="BG522" s="216">
        <f>IF(N522="zákl. přenesená",J522,0)</f>
        <v>0</v>
      </c>
      <c r="BH522" s="216">
        <f>IF(N522="sníž. přenesená",J522,0)</f>
        <v>0</v>
      </c>
      <c r="BI522" s="216">
        <f>IF(N522="nulová",J522,0)</f>
        <v>0</v>
      </c>
      <c r="BJ522" s="25" t="s">
        <v>79</v>
      </c>
      <c r="BK522" s="216">
        <f>ROUND(I522*H522,2)</f>
        <v>0</v>
      </c>
      <c r="BL522" s="25" t="s">
        <v>189</v>
      </c>
      <c r="BM522" s="25" t="s">
        <v>2650</v>
      </c>
    </row>
    <row r="523" spans="2:65" s="12" customFormat="1" ht="13.5">
      <c r="B523" s="220"/>
      <c r="C523" s="221"/>
      <c r="D523" s="217" t="s">
        <v>193</v>
      </c>
      <c r="E523" s="222" t="s">
        <v>21</v>
      </c>
      <c r="F523" s="223" t="s">
        <v>1166</v>
      </c>
      <c r="G523" s="221"/>
      <c r="H523" s="224" t="s">
        <v>21</v>
      </c>
      <c r="I523" s="225"/>
      <c r="J523" s="221"/>
      <c r="K523" s="221"/>
      <c r="L523" s="226"/>
      <c r="M523" s="227"/>
      <c r="N523" s="228"/>
      <c r="O523" s="228"/>
      <c r="P523" s="228"/>
      <c r="Q523" s="228"/>
      <c r="R523" s="228"/>
      <c r="S523" s="228"/>
      <c r="T523" s="229"/>
      <c r="AT523" s="230" t="s">
        <v>193</v>
      </c>
      <c r="AU523" s="230" t="s">
        <v>83</v>
      </c>
      <c r="AV523" s="12" t="s">
        <v>79</v>
      </c>
      <c r="AW523" s="12" t="s">
        <v>39</v>
      </c>
      <c r="AX523" s="12" t="s">
        <v>75</v>
      </c>
      <c r="AY523" s="230" t="s">
        <v>183</v>
      </c>
    </row>
    <row r="524" spans="2:65" s="13" customFormat="1" ht="13.5">
      <c r="B524" s="231"/>
      <c r="C524" s="232"/>
      <c r="D524" s="217" t="s">
        <v>193</v>
      </c>
      <c r="E524" s="233" t="s">
        <v>21</v>
      </c>
      <c r="F524" s="234" t="s">
        <v>2435</v>
      </c>
      <c r="G524" s="232"/>
      <c r="H524" s="235">
        <v>11.25</v>
      </c>
      <c r="I524" s="236"/>
      <c r="J524" s="232"/>
      <c r="K524" s="232"/>
      <c r="L524" s="237"/>
      <c r="M524" s="238"/>
      <c r="N524" s="239"/>
      <c r="O524" s="239"/>
      <c r="P524" s="239"/>
      <c r="Q524" s="239"/>
      <c r="R524" s="239"/>
      <c r="S524" s="239"/>
      <c r="T524" s="240"/>
      <c r="AT524" s="241" t="s">
        <v>193</v>
      </c>
      <c r="AU524" s="241" t="s">
        <v>83</v>
      </c>
      <c r="AV524" s="13" t="s">
        <v>83</v>
      </c>
      <c r="AW524" s="13" t="s">
        <v>39</v>
      </c>
      <c r="AX524" s="13" t="s">
        <v>75</v>
      </c>
      <c r="AY524" s="241" t="s">
        <v>183</v>
      </c>
    </row>
    <row r="525" spans="2:65" s="12" customFormat="1" ht="13.5">
      <c r="B525" s="220"/>
      <c r="C525" s="221"/>
      <c r="D525" s="217" t="s">
        <v>193</v>
      </c>
      <c r="E525" s="222" t="s">
        <v>21</v>
      </c>
      <c r="F525" s="223" t="s">
        <v>1247</v>
      </c>
      <c r="G525" s="221"/>
      <c r="H525" s="224" t="s">
        <v>21</v>
      </c>
      <c r="I525" s="225"/>
      <c r="J525" s="221"/>
      <c r="K525" s="221"/>
      <c r="L525" s="226"/>
      <c r="M525" s="227"/>
      <c r="N525" s="228"/>
      <c r="O525" s="228"/>
      <c r="P525" s="228"/>
      <c r="Q525" s="228"/>
      <c r="R525" s="228"/>
      <c r="S525" s="228"/>
      <c r="T525" s="229"/>
      <c r="AT525" s="230" t="s">
        <v>193</v>
      </c>
      <c r="AU525" s="230" t="s">
        <v>83</v>
      </c>
      <c r="AV525" s="12" t="s">
        <v>79</v>
      </c>
      <c r="AW525" s="12" t="s">
        <v>39</v>
      </c>
      <c r="AX525" s="12" t="s">
        <v>75</v>
      </c>
      <c r="AY525" s="230" t="s">
        <v>183</v>
      </c>
    </row>
    <row r="526" spans="2:65" s="13" customFormat="1" ht="13.5">
      <c r="B526" s="231"/>
      <c r="C526" s="232"/>
      <c r="D526" s="217" t="s">
        <v>193</v>
      </c>
      <c r="E526" s="233" t="s">
        <v>21</v>
      </c>
      <c r="F526" s="234" t="s">
        <v>2436</v>
      </c>
      <c r="G526" s="232"/>
      <c r="H526" s="235">
        <v>18.696000000000002</v>
      </c>
      <c r="I526" s="236"/>
      <c r="J526" s="232"/>
      <c r="K526" s="232"/>
      <c r="L526" s="237"/>
      <c r="M526" s="238"/>
      <c r="N526" s="239"/>
      <c r="O526" s="239"/>
      <c r="P526" s="239"/>
      <c r="Q526" s="239"/>
      <c r="R526" s="239"/>
      <c r="S526" s="239"/>
      <c r="T526" s="240"/>
      <c r="AT526" s="241" t="s">
        <v>193</v>
      </c>
      <c r="AU526" s="241" t="s">
        <v>83</v>
      </c>
      <c r="AV526" s="13" t="s">
        <v>83</v>
      </c>
      <c r="AW526" s="13" t="s">
        <v>39</v>
      </c>
      <c r="AX526" s="13" t="s">
        <v>75</v>
      </c>
      <c r="AY526" s="241" t="s">
        <v>183</v>
      </c>
    </row>
    <row r="527" spans="2:65" s="12" customFormat="1" ht="13.5">
      <c r="B527" s="220"/>
      <c r="C527" s="221"/>
      <c r="D527" s="217" t="s">
        <v>193</v>
      </c>
      <c r="E527" s="222" t="s">
        <v>21</v>
      </c>
      <c r="F527" s="223" t="s">
        <v>2437</v>
      </c>
      <c r="G527" s="221"/>
      <c r="H527" s="224" t="s">
        <v>21</v>
      </c>
      <c r="I527" s="225"/>
      <c r="J527" s="221"/>
      <c r="K527" s="221"/>
      <c r="L527" s="226"/>
      <c r="M527" s="227"/>
      <c r="N527" s="228"/>
      <c r="O527" s="228"/>
      <c r="P527" s="228"/>
      <c r="Q527" s="228"/>
      <c r="R527" s="228"/>
      <c r="S527" s="228"/>
      <c r="T527" s="229"/>
      <c r="AT527" s="230" t="s">
        <v>193</v>
      </c>
      <c r="AU527" s="230" t="s">
        <v>83</v>
      </c>
      <c r="AV527" s="12" t="s">
        <v>79</v>
      </c>
      <c r="AW527" s="12" t="s">
        <v>39</v>
      </c>
      <c r="AX527" s="12" t="s">
        <v>75</v>
      </c>
      <c r="AY527" s="230" t="s">
        <v>183</v>
      </c>
    </row>
    <row r="528" spans="2:65" s="13" customFormat="1" ht="13.5">
      <c r="B528" s="231"/>
      <c r="C528" s="232"/>
      <c r="D528" s="217" t="s">
        <v>193</v>
      </c>
      <c r="E528" s="233" t="s">
        <v>21</v>
      </c>
      <c r="F528" s="234" t="s">
        <v>2438</v>
      </c>
      <c r="G528" s="232"/>
      <c r="H528" s="235">
        <v>28.146000000000001</v>
      </c>
      <c r="I528" s="236"/>
      <c r="J528" s="232"/>
      <c r="K528" s="232"/>
      <c r="L528" s="237"/>
      <c r="M528" s="238"/>
      <c r="N528" s="239"/>
      <c r="O528" s="239"/>
      <c r="P528" s="239"/>
      <c r="Q528" s="239"/>
      <c r="R528" s="239"/>
      <c r="S528" s="239"/>
      <c r="T528" s="240"/>
      <c r="AT528" s="241" t="s">
        <v>193</v>
      </c>
      <c r="AU528" s="241" t="s">
        <v>83</v>
      </c>
      <c r="AV528" s="13" t="s">
        <v>83</v>
      </c>
      <c r="AW528" s="13" t="s">
        <v>39</v>
      </c>
      <c r="AX528" s="13" t="s">
        <v>75</v>
      </c>
      <c r="AY528" s="241" t="s">
        <v>183</v>
      </c>
    </row>
    <row r="529" spans="2:65" s="14" customFormat="1" ht="13.5">
      <c r="B529" s="242"/>
      <c r="C529" s="243"/>
      <c r="D529" s="217" t="s">
        <v>193</v>
      </c>
      <c r="E529" s="279" t="s">
        <v>21</v>
      </c>
      <c r="F529" s="280" t="s">
        <v>212</v>
      </c>
      <c r="G529" s="243"/>
      <c r="H529" s="281">
        <v>58.091999999999999</v>
      </c>
      <c r="I529" s="248"/>
      <c r="J529" s="243"/>
      <c r="K529" s="243"/>
      <c r="L529" s="249"/>
      <c r="M529" s="250"/>
      <c r="N529" s="251"/>
      <c r="O529" s="251"/>
      <c r="P529" s="251"/>
      <c r="Q529" s="251"/>
      <c r="R529" s="251"/>
      <c r="S529" s="251"/>
      <c r="T529" s="252"/>
      <c r="AT529" s="253" t="s">
        <v>193</v>
      </c>
      <c r="AU529" s="253" t="s">
        <v>83</v>
      </c>
      <c r="AV529" s="14" t="s">
        <v>189</v>
      </c>
      <c r="AW529" s="14" t="s">
        <v>39</v>
      </c>
      <c r="AX529" s="14" t="s">
        <v>79</v>
      </c>
      <c r="AY529" s="253" t="s">
        <v>183</v>
      </c>
    </row>
    <row r="530" spans="2:65" s="11" customFormat="1" ht="29.85" customHeight="1">
      <c r="B530" s="188"/>
      <c r="C530" s="189"/>
      <c r="D530" s="202" t="s">
        <v>74</v>
      </c>
      <c r="E530" s="203" t="s">
        <v>493</v>
      </c>
      <c r="F530" s="203" t="s">
        <v>494</v>
      </c>
      <c r="G530" s="189"/>
      <c r="H530" s="189"/>
      <c r="I530" s="192"/>
      <c r="J530" s="204">
        <f>BK530</f>
        <v>0</v>
      </c>
      <c r="K530" s="189"/>
      <c r="L530" s="194"/>
      <c r="M530" s="195"/>
      <c r="N530" s="196"/>
      <c r="O530" s="196"/>
      <c r="P530" s="197">
        <f>SUM(P531:P548)</f>
        <v>0</v>
      </c>
      <c r="Q530" s="196"/>
      <c r="R530" s="197">
        <f>SUM(R531:R548)</f>
        <v>0</v>
      </c>
      <c r="S530" s="196"/>
      <c r="T530" s="198">
        <f>SUM(T531:T548)</f>
        <v>0</v>
      </c>
      <c r="AR530" s="199" t="s">
        <v>79</v>
      </c>
      <c r="AT530" s="200" t="s">
        <v>74</v>
      </c>
      <c r="AU530" s="200" t="s">
        <v>79</v>
      </c>
      <c r="AY530" s="199" t="s">
        <v>183</v>
      </c>
      <c r="BK530" s="201">
        <f>SUM(BK531:BK548)</f>
        <v>0</v>
      </c>
    </row>
    <row r="531" spans="2:65" s="1" customFormat="1" ht="31.5" customHeight="1">
      <c r="B531" s="42"/>
      <c r="C531" s="205" t="s">
        <v>616</v>
      </c>
      <c r="D531" s="205" t="s">
        <v>185</v>
      </c>
      <c r="E531" s="206" t="s">
        <v>496</v>
      </c>
      <c r="F531" s="207" t="s">
        <v>497</v>
      </c>
      <c r="G531" s="208" t="s">
        <v>498</v>
      </c>
      <c r="H531" s="209">
        <v>33.911000000000001</v>
      </c>
      <c r="I531" s="210"/>
      <c r="J531" s="211">
        <f>ROUND(I531*H531,2)</f>
        <v>0</v>
      </c>
      <c r="K531" s="207" t="s">
        <v>200</v>
      </c>
      <c r="L531" s="62"/>
      <c r="M531" s="212" t="s">
        <v>21</v>
      </c>
      <c r="N531" s="213" t="s">
        <v>46</v>
      </c>
      <c r="O531" s="43"/>
      <c r="P531" s="214">
        <f>O531*H531</f>
        <v>0</v>
      </c>
      <c r="Q531" s="214">
        <v>0</v>
      </c>
      <c r="R531" s="214">
        <f>Q531*H531</f>
        <v>0</v>
      </c>
      <c r="S531" s="214">
        <v>0</v>
      </c>
      <c r="T531" s="215">
        <f>S531*H531</f>
        <v>0</v>
      </c>
      <c r="AR531" s="25" t="s">
        <v>189</v>
      </c>
      <c r="AT531" s="25" t="s">
        <v>185</v>
      </c>
      <c r="AU531" s="25" t="s">
        <v>83</v>
      </c>
      <c r="AY531" s="25" t="s">
        <v>183</v>
      </c>
      <c r="BE531" s="216">
        <f>IF(N531="základní",J531,0)</f>
        <v>0</v>
      </c>
      <c r="BF531" s="216">
        <f>IF(N531="snížená",J531,0)</f>
        <v>0</v>
      </c>
      <c r="BG531" s="216">
        <f>IF(N531="zákl. přenesená",J531,0)</f>
        <v>0</v>
      </c>
      <c r="BH531" s="216">
        <f>IF(N531="sníž. přenesená",J531,0)</f>
        <v>0</v>
      </c>
      <c r="BI531" s="216">
        <f>IF(N531="nulová",J531,0)</f>
        <v>0</v>
      </c>
      <c r="BJ531" s="25" t="s">
        <v>79</v>
      </c>
      <c r="BK531" s="216">
        <f>ROUND(I531*H531,2)</f>
        <v>0</v>
      </c>
      <c r="BL531" s="25" t="s">
        <v>189</v>
      </c>
      <c r="BM531" s="25" t="s">
        <v>2651</v>
      </c>
    </row>
    <row r="532" spans="2:65" s="1" customFormat="1" ht="121.5">
      <c r="B532" s="42"/>
      <c r="C532" s="64"/>
      <c r="D532" s="244" t="s">
        <v>191</v>
      </c>
      <c r="E532" s="64"/>
      <c r="F532" s="267" t="s">
        <v>1325</v>
      </c>
      <c r="G532" s="64"/>
      <c r="H532" s="64"/>
      <c r="I532" s="173"/>
      <c r="J532" s="64"/>
      <c r="K532" s="64"/>
      <c r="L532" s="62"/>
      <c r="M532" s="219"/>
      <c r="N532" s="43"/>
      <c r="O532" s="43"/>
      <c r="P532" s="43"/>
      <c r="Q532" s="43"/>
      <c r="R532" s="43"/>
      <c r="S532" s="43"/>
      <c r="T532" s="79"/>
      <c r="AT532" s="25" t="s">
        <v>191</v>
      </c>
      <c r="AU532" s="25" t="s">
        <v>83</v>
      </c>
    </row>
    <row r="533" spans="2:65" s="1" customFormat="1" ht="31.5" customHeight="1">
      <c r="B533" s="42"/>
      <c r="C533" s="205" t="s">
        <v>623</v>
      </c>
      <c r="D533" s="205" t="s">
        <v>185</v>
      </c>
      <c r="E533" s="206" t="s">
        <v>501</v>
      </c>
      <c r="F533" s="207" t="s">
        <v>502</v>
      </c>
      <c r="G533" s="208" t="s">
        <v>498</v>
      </c>
      <c r="H533" s="209">
        <v>33.911000000000001</v>
      </c>
      <c r="I533" s="210"/>
      <c r="J533" s="211">
        <f>ROUND(I533*H533,2)</f>
        <v>0</v>
      </c>
      <c r="K533" s="207" t="s">
        <v>200</v>
      </c>
      <c r="L533" s="62"/>
      <c r="M533" s="212" t="s">
        <v>21</v>
      </c>
      <c r="N533" s="213" t="s">
        <v>46</v>
      </c>
      <c r="O533" s="43"/>
      <c r="P533" s="214">
        <f>O533*H533</f>
        <v>0</v>
      </c>
      <c r="Q533" s="214">
        <v>0</v>
      </c>
      <c r="R533" s="214">
        <f>Q533*H533</f>
        <v>0</v>
      </c>
      <c r="S533" s="214">
        <v>0</v>
      </c>
      <c r="T533" s="215">
        <f>S533*H533</f>
        <v>0</v>
      </c>
      <c r="AR533" s="25" t="s">
        <v>189</v>
      </c>
      <c r="AT533" s="25" t="s">
        <v>185</v>
      </c>
      <c r="AU533" s="25" t="s">
        <v>83</v>
      </c>
      <c r="AY533" s="25" t="s">
        <v>183</v>
      </c>
      <c r="BE533" s="216">
        <f>IF(N533="základní",J533,0)</f>
        <v>0</v>
      </c>
      <c r="BF533" s="216">
        <f>IF(N533="snížená",J533,0)</f>
        <v>0</v>
      </c>
      <c r="BG533" s="216">
        <f>IF(N533="zákl. přenesená",J533,0)</f>
        <v>0</v>
      </c>
      <c r="BH533" s="216">
        <f>IF(N533="sníž. přenesená",J533,0)</f>
        <v>0</v>
      </c>
      <c r="BI533" s="216">
        <f>IF(N533="nulová",J533,0)</f>
        <v>0</v>
      </c>
      <c r="BJ533" s="25" t="s">
        <v>79</v>
      </c>
      <c r="BK533" s="216">
        <f>ROUND(I533*H533,2)</f>
        <v>0</v>
      </c>
      <c r="BL533" s="25" t="s">
        <v>189</v>
      </c>
      <c r="BM533" s="25" t="s">
        <v>2652</v>
      </c>
    </row>
    <row r="534" spans="2:65" s="1" customFormat="1" ht="81">
      <c r="B534" s="42"/>
      <c r="C534" s="64"/>
      <c r="D534" s="244" t="s">
        <v>191</v>
      </c>
      <c r="E534" s="64"/>
      <c r="F534" s="267" t="s">
        <v>1327</v>
      </c>
      <c r="G534" s="64"/>
      <c r="H534" s="64"/>
      <c r="I534" s="173"/>
      <c r="J534" s="64"/>
      <c r="K534" s="64"/>
      <c r="L534" s="62"/>
      <c r="M534" s="219"/>
      <c r="N534" s="43"/>
      <c r="O534" s="43"/>
      <c r="P534" s="43"/>
      <c r="Q534" s="43"/>
      <c r="R534" s="43"/>
      <c r="S534" s="43"/>
      <c r="T534" s="79"/>
      <c r="AT534" s="25" t="s">
        <v>191</v>
      </c>
      <c r="AU534" s="25" t="s">
        <v>83</v>
      </c>
    </row>
    <row r="535" spans="2:65" s="1" customFormat="1" ht="31.5" customHeight="1">
      <c r="B535" s="42"/>
      <c r="C535" s="205" t="s">
        <v>629</v>
      </c>
      <c r="D535" s="205" t="s">
        <v>185</v>
      </c>
      <c r="E535" s="206" t="s">
        <v>505</v>
      </c>
      <c r="F535" s="207" t="s">
        <v>1328</v>
      </c>
      <c r="G535" s="208" t="s">
        <v>498</v>
      </c>
      <c r="H535" s="209">
        <v>303.822</v>
      </c>
      <c r="I535" s="210"/>
      <c r="J535" s="211">
        <f>ROUND(I535*H535,2)</f>
        <v>0</v>
      </c>
      <c r="K535" s="207" t="s">
        <v>200</v>
      </c>
      <c r="L535" s="62"/>
      <c r="M535" s="212" t="s">
        <v>21</v>
      </c>
      <c r="N535" s="213" t="s">
        <v>46</v>
      </c>
      <c r="O535" s="43"/>
      <c r="P535" s="214">
        <f>O535*H535</f>
        <v>0</v>
      </c>
      <c r="Q535" s="214">
        <v>0</v>
      </c>
      <c r="R535" s="214">
        <f>Q535*H535</f>
        <v>0</v>
      </c>
      <c r="S535" s="214">
        <v>0</v>
      </c>
      <c r="T535" s="215">
        <f>S535*H535</f>
        <v>0</v>
      </c>
      <c r="AR535" s="25" t="s">
        <v>189</v>
      </c>
      <c r="AT535" s="25" t="s">
        <v>185</v>
      </c>
      <c r="AU535" s="25" t="s">
        <v>83</v>
      </c>
      <c r="AY535" s="25" t="s">
        <v>183</v>
      </c>
      <c r="BE535" s="216">
        <f>IF(N535="základní",J535,0)</f>
        <v>0</v>
      </c>
      <c r="BF535" s="216">
        <f>IF(N535="snížená",J535,0)</f>
        <v>0</v>
      </c>
      <c r="BG535" s="216">
        <f>IF(N535="zákl. přenesená",J535,0)</f>
        <v>0</v>
      </c>
      <c r="BH535" s="216">
        <f>IF(N535="sníž. přenesená",J535,0)</f>
        <v>0</v>
      </c>
      <c r="BI535" s="216">
        <f>IF(N535="nulová",J535,0)</f>
        <v>0</v>
      </c>
      <c r="BJ535" s="25" t="s">
        <v>79</v>
      </c>
      <c r="BK535" s="216">
        <f>ROUND(I535*H535,2)</f>
        <v>0</v>
      </c>
      <c r="BL535" s="25" t="s">
        <v>189</v>
      </c>
      <c r="BM535" s="25" t="s">
        <v>2653</v>
      </c>
    </row>
    <row r="536" spans="2:65" s="1" customFormat="1" ht="81">
      <c r="B536" s="42"/>
      <c r="C536" s="64"/>
      <c r="D536" s="217" t="s">
        <v>191</v>
      </c>
      <c r="E536" s="64"/>
      <c r="F536" s="218" t="s">
        <v>1327</v>
      </c>
      <c r="G536" s="64"/>
      <c r="H536" s="64"/>
      <c r="I536" s="173"/>
      <c r="J536" s="64"/>
      <c r="K536" s="64"/>
      <c r="L536" s="62"/>
      <c r="M536" s="219"/>
      <c r="N536" s="43"/>
      <c r="O536" s="43"/>
      <c r="P536" s="43"/>
      <c r="Q536" s="43"/>
      <c r="R536" s="43"/>
      <c r="S536" s="43"/>
      <c r="T536" s="79"/>
      <c r="AT536" s="25" t="s">
        <v>191</v>
      </c>
      <c r="AU536" s="25" t="s">
        <v>83</v>
      </c>
    </row>
    <row r="537" spans="2:65" s="13" customFormat="1" ht="13.5">
      <c r="B537" s="231"/>
      <c r="C537" s="232"/>
      <c r="D537" s="244" t="s">
        <v>193</v>
      </c>
      <c r="E537" s="254" t="s">
        <v>21</v>
      </c>
      <c r="F537" s="255" t="s">
        <v>2654</v>
      </c>
      <c r="G537" s="232"/>
      <c r="H537" s="256">
        <v>303.822</v>
      </c>
      <c r="I537" s="236"/>
      <c r="J537" s="232"/>
      <c r="K537" s="232"/>
      <c r="L537" s="237"/>
      <c r="M537" s="238"/>
      <c r="N537" s="239"/>
      <c r="O537" s="239"/>
      <c r="P537" s="239"/>
      <c r="Q537" s="239"/>
      <c r="R537" s="239"/>
      <c r="S537" s="239"/>
      <c r="T537" s="240"/>
      <c r="AT537" s="241" t="s">
        <v>193</v>
      </c>
      <c r="AU537" s="241" t="s">
        <v>83</v>
      </c>
      <c r="AV537" s="13" t="s">
        <v>83</v>
      </c>
      <c r="AW537" s="13" t="s">
        <v>39</v>
      </c>
      <c r="AX537" s="13" t="s">
        <v>79</v>
      </c>
      <c r="AY537" s="241" t="s">
        <v>183</v>
      </c>
    </row>
    <row r="538" spans="2:65" s="1" customFormat="1" ht="22.5" customHeight="1">
      <c r="B538" s="42"/>
      <c r="C538" s="205" t="s">
        <v>633</v>
      </c>
      <c r="D538" s="205" t="s">
        <v>185</v>
      </c>
      <c r="E538" s="206" t="s">
        <v>510</v>
      </c>
      <c r="F538" s="207" t="s">
        <v>511</v>
      </c>
      <c r="G538" s="208" t="s">
        <v>498</v>
      </c>
      <c r="H538" s="209">
        <v>6.9909999999999997</v>
      </c>
      <c r="I538" s="210"/>
      <c r="J538" s="211">
        <f>ROUND(I538*H538,2)</f>
        <v>0</v>
      </c>
      <c r="K538" s="207" t="s">
        <v>200</v>
      </c>
      <c r="L538" s="62"/>
      <c r="M538" s="212" t="s">
        <v>21</v>
      </c>
      <c r="N538" s="213" t="s">
        <v>46</v>
      </c>
      <c r="O538" s="43"/>
      <c r="P538" s="214">
        <f>O538*H538</f>
        <v>0</v>
      </c>
      <c r="Q538" s="214">
        <v>0</v>
      </c>
      <c r="R538" s="214">
        <f>Q538*H538</f>
        <v>0</v>
      </c>
      <c r="S538" s="214">
        <v>0</v>
      </c>
      <c r="T538" s="215">
        <f>S538*H538</f>
        <v>0</v>
      </c>
      <c r="AR538" s="25" t="s">
        <v>189</v>
      </c>
      <c r="AT538" s="25" t="s">
        <v>185</v>
      </c>
      <c r="AU538" s="25" t="s">
        <v>83</v>
      </c>
      <c r="AY538" s="25" t="s">
        <v>183</v>
      </c>
      <c r="BE538" s="216">
        <f>IF(N538="základní",J538,0)</f>
        <v>0</v>
      </c>
      <c r="BF538" s="216">
        <f>IF(N538="snížená",J538,0)</f>
        <v>0</v>
      </c>
      <c r="BG538" s="216">
        <f>IF(N538="zákl. přenesená",J538,0)</f>
        <v>0</v>
      </c>
      <c r="BH538" s="216">
        <f>IF(N538="sníž. přenesená",J538,0)</f>
        <v>0</v>
      </c>
      <c r="BI538" s="216">
        <f>IF(N538="nulová",J538,0)</f>
        <v>0</v>
      </c>
      <c r="BJ538" s="25" t="s">
        <v>79</v>
      </c>
      <c r="BK538" s="216">
        <f>ROUND(I538*H538,2)</f>
        <v>0</v>
      </c>
      <c r="BL538" s="25" t="s">
        <v>189</v>
      </c>
      <c r="BM538" s="25" t="s">
        <v>2655</v>
      </c>
    </row>
    <row r="539" spans="2:65" s="13" customFormat="1" ht="13.5">
      <c r="B539" s="231"/>
      <c r="C539" s="232"/>
      <c r="D539" s="244" t="s">
        <v>193</v>
      </c>
      <c r="E539" s="254" t="s">
        <v>21</v>
      </c>
      <c r="F539" s="255" t="s">
        <v>2656</v>
      </c>
      <c r="G539" s="232"/>
      <c r="H539" s="256">
        <v>6.9909999999999997</v>
      </c>
      <c r="I539" s="236"/>
      <c r="J539" s="232"/>
      <c r="K539" s="232"/>
      <c r="L539" s="237"/>
      <c r="M539" s="238"/>
      <c r="N539" s="239"/>
      <c r="O539" s="239"/>
      <c r="P539" s="239"/>
      <c r="Q539" s="239"/>
      <c r="R539" s="239"/>
      <c r="S539" s="239"/>
      <c r="T539" s="240"/>
      <c r="AT539" s="241" t="s">
        <v>193</v>
      </c>
      <c r="AU539" s="241" t="s">
        <v>83</v>
      </c>
      <c r="AV539" s="13" t="s">
        <v>83</v>
      </c>
      <c r="AW539" s="13" t="s">
        <v>39</v>
      </c>
      <c r="AX539" s="13" t="s">
        <v>79</v>
      </c>
      <c r="AY539" s="241" t="s">
        <v>183</v>
      </c>
    </row>
    <row r="540" spans="2:65" s="1" customFormat="1" ht="22.5" customHeight="1">
      <c r="B540" s="42"/>
      <c r="C540" s="205" t="s">
        <v>638</v>
      </c>
      <c r="D540" s="205" t="s">
        <v>185</v>
      </c>
      <c r="E540" s="206" t="s">
        <v>515</v>
      </c>
      <c r="F540" s="207" t="s">
        <v>516</v>
      </c>
      <c r="G540" s="208" t="s">
        <v>498</v>
      </c>
      <c r="H540" s="209">
        <v>23.84</v>
      </c>
      <c r="I540" s="210"/>
      <c r="J540" s="211">
        <f>ROUND(I540*H540,2)</f>
        <v>0</v>
      </c>
      <c r="K540" s="207" t="s">
        <v>200</v>
      </c>
      <c r="L540" s="62"/>
      <c r="M540" s="212" t="s">
        <v>21</v>
      </c>
      <c r="N540" s="213" t="s">
        <v>46</v>
      </c>
      <c r="O540" s="43"/>
      <c r="P540" s="214">
        <f>O540*H540</f>
        <v>0</v>
      </c>
      <c r="Q540" s="214">
        <v>0</v>
      </c>
      <c r="R540" s="214">
        <f>Q540*H540</f>
        <v>0</v>
      </c>
      <c r="S540" s="214">
        <v>0</v>
      </c>
      <c r="T540" s="215">
        <f>S540*H540</f>
        <v>0</v>
      </c>
      <c r="AR540" s="25" t="s">
        <v>189</v>
      </c>
      <c r="AT540" s="25" t="s">
        <v>185</v>
      </c>
      <c r="AU540" s="25" t="s">
        <v>83</v>
      </c>
      <c r="AY540" s="25" t="s">
        <v>183</v>
      </c>
      <c r="BE540" s="216">
        <f>IF(N540="základní",J540,0)</f>
        <v>0</v>
      </c>
      <c r="BF540" s="216">
        <f>IF(N540="snížená",J540,0)</f>
        <v>0</v>
      </c>
      <c r="BG540" s="216">
        <f>IF(N540="zákl. přenesená",J540,0)</f>
        <v>0</v>
      </c>
      <c r="BH540" s="216">
        <f>IF(N540="sníž. přenesená",J540,0)</f>
        <v>0</v>
      </c>
      <c r="BI540" s="216">
        <f>IF(N540="nulová",J540,0)</f>
        <v>0</v>
      </c>
      <c r="BJ540" s="25" t="s">
        <v>79</v>
      </c>
      <c r="BK540" s="216">
        <f>ROUND(I540*H540,2)</f>
        <v>0</v>
      </c>
      <c r="BL540" s="25" t="s">
        <v>189</v>
      </c>
      <c r="BM540" s="25" t="s">
        <v>2657</v>
      </c>
    </row>
    <row r="541" spans="2:65" s="13" customFormat="1" ht="13.5">
      <c r="B541" s="231"/>
      <c r="C541" s="232"/>
      <c r="D541" s="244" t="s">
        <v>193</v>
      </c>
      <c r="E541" s="254" t="s">
        <v>21</v>
      </c>
      <c r="F541" s="255" t="s">
        <v>2658</v>
      </c>
      <c r="G541" s="232"/>
      <c r="H541" s="256">
        <v>23.84</v>
      </c>
      <c r="I541" s="236"/>
      <c r="J541" s="232"/>
      <c r="K541" s="232"/>
      <c r="L541" s="237"/>
      <c r="M541" s="238"/>
      <c r="N541" s="239"/>
      <c r="O541" s="239"/>
      <c r="P541" s="239"/>
      <c r="Q541" s="239"/>
      <c r="R541" s="239"/>
      <c r="S541" s="239"/>
      <c r="T541" s="240"/>
      <c r="AT541" s="241" t="s">
        <v>193</v>
      </c>
      <c r="AU541" s="241" t="s">
        <v>83</v>
      </c>
      <c r="AV541" s="13" t="s">
        <v>83</v>
      </c>
      <c r="AW541" s="13" t="s">
        <v>39</v>
      </c>
      <c r="AX541" s="13" t="s">
        <v>79</v>
      </c>
      <c r="AY541" s="241" t="s">
        <v>183</v>
      </c>
    </row>
    <row r="542" spans="2:65" s="1" customFormat="1" ht="22.5" customHeight="1">
      <c r="B542" s="42"/>
      <c r="C542" s="205" t="s">
        <v>642</v>
      </c>
      <c r="D542" s="205" t="s">
        <v>185</v>
      </c>
      <c r="E542" s="206" t="s">
        <v>809</v>
      </c>
      <c r="F542" s="207" t="s">
        <v>810</v>
      </c>
      <c r="G542" s="208" t="s">
        <v>498</v>
      </c>
      <c r="H542" s="209">
        <v>0.80900000000000005</v>
      </c>
      <c r="I542" s="210"/>
      <c r="J542" s="211">
        <f>ROUND(I542*H542,2)</f>
        <v>0</v>
      </c>
      <c r="K542" s="207" t="s">
        <v>200</v>
      </c>
      <c r="L542" s="62"/>
      <c r="M542" s="212" t="s">
        <v>21</v>
      </c>
      <c r="N542" s="213" t="s">
        <v>46</v>
      </c>
      <c r="O542" s="43"/>
      <c r="P542" s="214">
        <f>O542*H542</f>
        <v>0</v>
      </c>
      <c r="Q542" s="214">
        <v>0</v>
      </c>
      <c r="R542" s="214">
        <f>Q542*H542</f>
        <v>0</v>
      </c>
      <c r="S542" s="214">
        <v>0</v>
      </c>
      <c r="T542" s="215">
        <f>S542*H542</f>
        <v>0</v>
      </c>
      <c r="AR542" s="25" t="s">
        <v>189</v>
      </c>
      <c r="AT542" s="25" t="s">
        <v>185</v>
      </c>
      <c r="AU542" s="25" t="s">
        <v>83</v>
      </c>
      <c r="AY542" s="25" t="s">
        <v>183</v>
      </c>
      <c r="BE542" s="216">
        <f>IF(N542="základní",J542,0)</f>
        <v>0</v>
      </c>
      <c r="BF542" s="216">
        <f>IF(N542="snížená",J542,0)</f>
        <v>0</v>
      </c>
      <c r="BG542" s="216">
        <f>IF(N542="zákl. přenesená",J542,0)</f>
        <v>0</v>
      </c>
      <c r="BH542" s="216">
        <f>IF(N542="sníž. přenesená",J542,0)</f>
        <v>0</v>
      </c>
      <c r="BI542" s="216">
        <f>IF(N542="nulová",J542,0)</f>
        <v>0</v>
      </c>
      <c r="BJ542" s="25" t="s">
        <v>79</v>
      </c>
      <c r="BK542" s="216">
        <f>ROUND(I542*H542,2)</f>
        <v>0</v>
      </c>
      <c r="BL542" s="25" t="s">
        <v>189</v>
      </c>
      <c r="BM542" s="25" t="s">
        <v>2659</v>
      </c>
    </row>
    <row r="543" spans="2:65" s="13" customFormat="1" ht="13.5">
      <c r="B543" s="231"/>
      <c r="C543" s="232"/>
      <c r="D543" s="244" t="s">
        <v>193</v>
      </c>
      <c r="E543" s="254" t="s">
        <v>21</v>
      </c>
      <c r="F543" s="255" t="s">
        <v>2660</v>
      </c>
      <c r="G543" s="232"/>
      <c r="H543" s="256">
        <v>0.80900000000000005</v>
      </c>
      <c r="I543" s="236"/>
      <c r="J543" s="232"/>
      <c r="K543" s="232"/>
      <c r="L543" s="237"/>
      <c r="M543" s="238"/>
      <c r="N543" s="239"/>
      <c r="O543" s="239"/>
      <c r="P543" s="239"/>
      <c r="Q543" s="239"/>
      <c r="R543" s="239"/>
      <c r="S543" s="239"/>
      <c r="T543" s="240"/>
      <c r="AT543" s="241" t="s">
        <v>193</v>
      </c>
      <c r="AU543" s="241" t="s">
        <v>83</v>
      </c>
      <c r="AV543" s="13" t="s">
        <v>83</v>
      </c>
      <c r="AW543" s="13" t="s">
        <v>39</v>
      </c>
      <c r="AX543" s="13" t="s">
        <v>79</v>
      </c>
      <c r="AY543" s="241" t="s">
        <v>183</v>
      </c>
    </row>
    <row r="544" spans="2:65" s="1" customFormat="1" ht="22.5" customHeight="1">
      <c r="B544" s="42"/>
      <c r="C544" s="205" t="s">
        <v>650</v>
      </c>
      <c r="D544" s="205" t="s">
        <v>185</v>
      </c>
      <c r="E544" s="206" t="s">
        <v>2661</v>
      </c>
      <c r="F544" s="207" t="s">
        <v>2662</v>
      </c>
      <c r="G544" s="208" t="s">
        <v>498</v>
      </c>
      <c r="H544" s="209">
        <v>1.4359999999999999</v>
      </c>
      <c r="I544" s="210"/>
      <c r="J544" s="211">
        <f>ROUND(I544*H544,2)</f>
        <v>0</v>
      </c>
      <c r="K544" s="207" t="s">
        <v>200</v>
      </c>
      <c r="L544" s="62"/>
      <c r="M544" s="212" t="s">
        <v>21</v>
      </c>
      <c r="N544" s="213" t="s">
        <v>46</v>
      </c>
      <c r="O544" s="43"/>
      <c r="P544" s="214">
        <f>O544*H544</f>
        <v>0</v>
      </c>
      <c r="Q544" s="214">
        <v>0</v>
      </c>
      <c r="R544" s="214">
        <f>Q544*H544</f>
        <v>0</v>
      </c>
      <c r="S544" s="214">
        <v>0</v>
      </c>
      <c r="T544" s="215">
        <f>S544*H544</f>
        <v>0</v>
      </c>
      <c r="AR544" s="25" t="s">
        <v>189</v>
      </c>
      <c r="AT544" s="25" t="s">
        <v>185</v>
      </c>
      <c r="AU544" s="25" t="s">
        <v>83</v>
      </c>
      <c r="AY544" s="25" t="s">
        <v>183</v>
      </c>
      <c r="BE544" s="216">
        <f>IF(N544="základní",J544,0)</f>
        <v>0</v>
      </c>
      <c r="BF544" s="216">
        <f>IF(N544="snížená",J544,0)</f>
        <v>0</v>
      </c>
      <c r="BG544" s="216">
        <f>IF(N544="zákl. přenesená",J544,0)</f>
        <v>0</v>
      </c>
      <c r="BH544" s="216">
        <f>IF(N544="sníž. přenesená",J544,0)</f>
        <v>0</v>
      </c>
      <c r="BI544" s="216">
        <f>IF(N544="nulová",J544,0)</f>
        <v>0</v>
      </c>
      <c r="BJ544" s="25" t="s">
        <v>79</v>
      </c>
      <c r="BK544" s="216">
        <f>ROUND(I544*H544,2)</f>
        <v>0</v>
      </c>
      <c r="BL544" s="25" t="s">
        <v>189</v>
      </c>
      <c r="BM544" s="25" t="s">
        <v>2663</v>
      </c>
    </row>
    <row r="545" spans="2:65" s="13" customFormat="1" ht="13.5">
      <c r="B545" s="231"/>
      <c r="C545" s="232"/>
      <c r="D545" s="244" t="s">
        <v>193</v>
      </c>
      <c r="E545" s="254" t="s">
        <v>21</v>
      </c>
      <c r="F545" s="255" t="s">
        <v>2664</v>
      </c>
      <c r="G545" s="232"/>
      <c r="H545" s="256">
        <v>1.4359999999999999</v>
      </c>
      <c r="I545" s="236"/>
      <c r="J545" s="232"/>
      <c r="K545" s="232"/>
      <c r="L545" s="237"/>
      <c r="M545" s="238"/>
      <c r="N545" s="239"/>
      <c r="O545" s="239"/>
      <c r="P545" s="239"/>
      <c r="Q545" s="239"/>
      <c r="R545" s="239"/>
      <c r="S545" s="239"/>
      <c r="T545" s="240"/>
      <c r="AT545" s="241" t="s">
        <v>193</v>
      </c>
      <c r="AU545" s="241" t="s">
        <v>83</v>
      </c>
      <c r="AV545" s="13" t="s">
        <v>83</v>
      </c>
      <c r="AW545" s="13" t="s">
        <v>39</v>
      </c>
      <c r="AX545" s="13" t="s">
        <v>79</v>
      </c>
      <c r="AY545" s="241" t="s">
        <v>183</v>
      </c>
    </row>
    <row r="546" spans="2:65" s="1" customFormat="1" ht="22.5" customHeight="1">
      <c r="B546" s="42"/>
      <c r="C546" s="205" t="s">
        <v>657</v>
      </c>
      <c r="D546" s="205" t="s">
        <v>185</v>
      </c>
      <c r="E546" s="206" t="s">
        <v>520</v>
      </c>
      <c r="F546" s="207" t="s">
        <v>521</v>
      </c>
      <c r="G546" s="208" t="s">
        <v>498</v>
      </c>
      <c r="H546" s="209">
        <v>0.83499999999999996</v>
      </c>
      <c r="I546" s="210"/>
      <c r="J546" s="211">
        <f>ROUND(I546*H546,2)</f>
        <v>0</v>
      </c>
      <c r="K546" s="207" t="s">
        <v>200</v>
      </c>
      <c r="L546" s="62"/>
      <c r="M546" s="212" t="s">
        <v>21</v>
      </c>
      <c r="N546" s="213" t="s">
        <v>46</v>
      </c>
      <c r="O546" s="43"/>
      <c r="P546" s="214">
        <f>O546*H546</f>
        <v>0</v>
      </c>
      <c r="Q546" s="214">
        <v>0</v>
      </c>
      <c r="R546" s="214">
        <f>Q546*H546</f>
        <v>0</v>
      </c>
      <c r="S546" s="214">
        <v>0</v>
      </c>
      <c r="T546" s="215">
        <f>S546*H546</f>
        <v>0</v>
      </c>
      <c r="AR546" s="25" t="s">
        <v>189</v>
      </c>
      <c r="AT546" s="25" t="s">
        <v>185</v>
      </c>
      <c r="AU546" s="25" t="s">
        <v>83</v>
      </c>
      <c r="AY546" s="25" t="s">
        <v>183</v>
      </c>
      <c r="BE546" s="216">
        <f>IF(N546="základní",J546,0)</f>
        <v>0</v>
      </c>
      <c r="BF546" s="216">
        <f>IF(N546="snížená",J546,0)</f>
        <v>0</v>
      </c>
      <c r="BG546" s="216">
        <f>IF(N546="zákl. přenesená",J546,0)</f>
        <v>0</v>
      </c>
      <c r="BH546" s="216">
        <f>IF(N546="sníž. přenesená",J546,0)</f>
        <v>0</v>
      </c>
      <c r="BI546" s="216">
        <f>IF(N546="nulová",J546,0)</f>
        <v>0</v>
      </c>
      <c r="BJ546" s="25" t="s">
        <v>79</v>
      </c>
      <c r="BK546" s="216">
        <f>ROUND(I546*H546,2)</f>
        <v>0</v>
      </c>
      <c r="BL546" s="25" t="s">
        <v>189</v>
      </c>
      <c r="BM546" s="25" t="s">
        <v>2665</v>
      </c>
    </row>
    <row r="547" spans="2:65" s="1" customFormat="1" ht="67.5">
      <c r="B547" s="42"/>
      <c r="C547" s="64"/>
      <c r="D547" s="217" t="s">
        <v>191</v>
      </c>
      <c r="E547" s="64"/>
      <c r="F547" s="218" t="s">
        <v>1340</v>
      </c>
      <c r="G547" s="64"/>
      <c r="H547" s="64"/>
      <c r="I547" s="173"/>
      <c r="J547" s="64"/>
      <c r="K547" s="64"/>
      <c r="L547" s="62"/>
      <c r="M547" s="219"/>
      <c r="N547" s="43"/>
      <c r="O547" s="43"/>
      <c r="P547" s="43"/>
      <c r="Q547" s="43"/>
      <c r="R547" s="43"/>
      <c r="S547" s="43"/>
      <c r="T547" s="79"/>
      <c r="AT547" s="25" t="s">
        <v>191</v>
      </c>
      <c r="AU547" s="25" t="s">
        <v>83</v>
      </c>
    </row>
    <row r="548" spans="2:65" s="13" customFormat="1" ht="13.5">
      <c r="B548" s="231"/>
      <c r="C548" s="232"/>
      <c r="D548" s="217" t="s">
        <v>193</v>
      </c>
      <c r="E548" s="233" t="s">
        <v>21</v>
      </c>
      <c r="F548" s="234" t="s">
        <v>2666</v>
      </c>
      <c r="G548" s="232"/>
      <c r="H548" s="235">
        <v>0.83499999999999996</v>
      </c>
      <c r="I548" s="236"/>
      <c r="J548" s="232"/>
      <c r="K548" s="232"/>
      <c r="L548" s="237"/>
      <c r="M548" s="238"/>
      <c r="N548" s="239"/>
      <c r="O548" s="239"/>
      <c r="P548" s="239"/>
      <c r="Q548" s="239"/>
      <c r="R548" s="239"/>
      <c r="S548" s="239"/>
      <c r="T548" s="240"/>
      <c r="AT548" s="241" t="s">
        <v>193</v>
      </c>
      <c r="AU548" s="241" t="s">
        <v>83</v>
      </c>
      <c r="AV548" s="13" t="s">
        <v>83</v>
      </c>
      <c r="AW548" s="13" t="s">
        <v>39</v>
      </c>
      <c r="AX548" s="13" t="s">
        <v>79</v>
      </c>
      <c r="AY548" s="241" t="s">
        <v>183</v>
      </c>
    </row>
    <row r="549" spans="2:65" s="11" customFormat="1" ht="29.85" customHeight="1">
      <c r="B549" s="188"/>
      <c r="C549" s="189"/>
      <c r="D549" s="202" t="s">
        <v>74</v>
      </c>
      <c r="E549" s="203" t="s">
        <v>524</v>
      </c>
      <c r="F549" s="203" t="s">
        <v>525</v>
      </c>
      <c r="G549" s="189"/>
      <c r="H549" s="189"/>
      <c r="I549" s="192"/>
      <c r="J549" s="204">
        <f>BK549</f>
        <v>0</v>
      </c>
      <c r="K549" s="189"/>
      <c r="L549" s="194"/>
      <c r="M549" s="195"/>
      <c r="N549" s="196"/>
      <c r="O549" s="196"/>
      <c r="P549" s="197">
        <f>SUM(P550:P551)</f>
        <v>0</v>
      </c>
      <c r="Q549" s="196"/>
      <c r="R549" s="197">
        <f>SUM(R550:R551)</f>
        <v>0</v>
      </c>
      <c r="S549" s="196"/>
      <c r="T549" s="198">
        <f>SUM(T550:T551)</f>
        <v>0</v>
      </c>
      <c r="AR549" s="199" t="s">
        <v>79</v>
      </c>
      <c r="AT549" s="200" t="s">
        <v>74</v>
      </c>
      <c r="AU549" s="200" t="s">
        <v>79</v>
      </c>
      <c r="AY549" s="199" t="s">
        <v>183</v>
      </c>
      <c r="BK549" s="201">
        <f>SUM(BK550:BK551)</f>
        <v>0</v>
      </c>
    </row>
    <row r="550" spans="2:65" s="1" customFormat="1" ht="44.25" customHeight="1">
      <c r="B550" s="42"/>
      <c r="C550" s="205" t="s">
        <v>664</v>
      </c>
      <c r="D550" s="205" t="s">
        <v>185</v>
      </c>
      <c r="E550" s="206" t="s">
        <v>1342</v>
      </c>
      <c r="F550" s="207" t="s">
        <v>1343</v>
      </c>
      <c r="G550" s="208" t="s">
        <v>498</v>
      </c>
      <c r="H550" s="209">
        <v>50.255000000000003</v>
      </c>
      <c r="I550" s="210"/>
      <c r="J550" s="211">
        <f>ROUND(I550*H550,2)</f>
        <v>0</v>
      </c>
      <c r="K550" s="207" t="s">
        <v>200</v>
      </c>
      <c r="L550" s="62"/>
      <c r="M550" s="212" t="s">
        <v>21</v>
      </c>
      <c r="N550" s="213" t="s">
        <v>46</v>
      </c>
      <c r="O550" s="43"/>
      <c r="P550" s="214">
        <f>O550*H550</f>
        <v>0</v>
      </c>
      <c r="Q550" s="214">
        <v>0</v>
      </c>
      <c r="R550" s="214">
        <f>Q550*H550</f>
        <v>0</v>
      </c>
      <c r="S550" s="214">
        <v>0</v>
      </c>
      <c r="T550" s="215">
        <f>S550*H550</f>
        <v>0</v>
      </c>
      <c r="AR550" s="25" t="s">
        <v>189</v>
      </c>
      <c r="AT550" s="25" t="s">
        <v>185</v>
      </c>
      <c r="AU550" s="25" t="s">
        <v>83</v>
      </c>
      <c r="AY550" s="25" t="s">
        <v>183</v>
      </c>
      <c r="BE550" s="216">
        <f>IF(N550="základní",J550,0)</f>
        <v>0</v>
      </c>
      <c r="BF550" s="216">
        <f>IF(N550="snížená",J550,0)</f>
        <v>0</v>
      </c>
      <c r="BG550" s="216">
        <f>IF(N550="zákl. přenesená",J550,0)</f>
        <v>0</v>
      </c>
      <c r="BH550" s="216">
        <f>IF(N550="sníž. přenesená",J550,0)</f>
        <v>0</v>
      </c>
      <c r="BI550" s="216">
        <f>IF(N550="nulová",J550,0)</f>
        <v>0</v>
      </c>
      <c r="BJ550" s="25" t="s">
        <v>79</v>
      </c>
      <c r="BK550" s="216">
        <f>ROUND(I550*H550,2)</f>
        <v>0</v>
      </c>
      <c r="BL550" s="25" t="s">
        <v>189</v>
      </c>
      <c r="BM550" s="25" t="s">
        <v>2667</v>
      </c>
    </row>
    <row r="551" spans="2:65" s="1" customFormat="1" ht="81">
      <c r="B551" s="42"/>
      <c r="C551" s="64"/>
      <c r="D551" s="217" t="s">
        <v>191</v>
      </c>
      <c r="E551" s="64"/>
      <c r="F551" s="218" t="s">
        <v>530</v>
      </c>
      <c r="G551" s="64"/>
      <c r="H551" s="64"/>
      <c r="I551" s="173"/>
      <c r="J551" s="64"/>
      <c r="K551" s="64"/>
      <c r="L551" s="62"/>
      <c r="M551" s="219"/>
      <c r="N551" s="43"/>
      <c r="O551" s="43"/>
      <c r="P551" s="43"/>
      <c r="Q551" s="43"/>
      <c r="R551" s="43"/>
      <c r="S551" s="43"/>
      <c r="T551" s="79"/>
      <c r="AT551" s="25" t="s">
        <v>191</v>
      </c>
      <c r="AU551" s="25" t="s">
        <v>83</v>
      </c>
    </row>
    <row r="552" spans="2:65" s="11" customFormat="1" ht="37.35" customHeight="1">
      <c r="B552" s="188"/>
      <c r="C552" s="189"/>
      <c r="D552" s="190" t="s">
        <v>74</v>
      </c>
      <c r="E552" s="191" t="s">
        <v>531</v>
      </c>
      <c r="F552" s="191" t="s">
        <v>532</v>
      </c>
      <c r="G552" s="189"/>
      <c r="H552" s="189"/>
      <c r="I552" s="192"/>
      <c r="J552" s="193">
        <f>BK552</f>
        <v>0</v>
      </c>
      <c r="K552" s="189"/>
      <c r="L552" s="194"/>
      <c r="M552" s="195"/>
      <c r="N552" s="196"/>
      <c r="O552" s="196"/>
      <c r="P552" s="197">
        <f>P553+P562+P578+P633+P661+P685+P716+P735+P786+P803</f>
        <v>0</v>
      </c>
      <c r="Q552" s="196"/>
      <c r="R552" s="197">
        <f>R553+R562+R578+R633+R661+R685+R716+R735+R786+R803</f>
        <v>3.7127105000000005</v>
      </c>
      <c r="S552" s="196"/>
      <c r="T552" s="198">
        <f>T553+T562+T578+T633+T661+T685+T716+T735+T786+T803</f>
        <v>1.22546771</v>
      </c>
      <c r="AR552" s="199" t="s">
        <v>83</v>
      </c>
      <c r="AT552" s="200" t="s">
        <v>74</v>
      </c>
      <c r="AU552" s="200" t="s">
        <v>75</v>
      </c>
      <c r="AY552" s="199" t="s">
        <v>183</v>
      </c>
      <c r="BK552" s="201">
        <f>BK553+BK562+BK578+BK633+BK661+BK685+BK716+BK735+BK786+BK803</f>
        <v>0</v>
      </c>
    </row>
    <row r="553" spans="2:65" s="11" customFormat="1" ht="19.899999999999999" customHeight="1">
      <c r="B553" s="188"/>
      <c r="C553" s="189"/>
      <c r="D553" s="202" t="s">
        <v>74</v>
      </c>
      <c r="E553" s="203" t="s">
        <v>889</v>
      </c>
      <c r="F553" s="203" t="s">
        <v>890</v>
      </c>
      <c r="G553" s="189"/>
      <c r="H553" s="189"/>
      <c r="I553" s="192"/>
      <c r="J553" s="204">
        <f>BK553</f>
        <v>0</v>
      </c>
      <c r="K553" s="189"/>
      <c r="L553" s="194"/>
      <c r="M553" s="195"/>
      <c r="N553" s="196"/>
      <c r="O553" s="196"/>
      <c r="P553" s="197">
        <f>SUM(P554:P561)</f>
        <v>0</v>
      </c>
      <c r="Q553" s="196"/>
      <c r="R553" s="197">
        <f>SUM(R554:R561)</f>
        <v>0.16950799999999999</v>
      </c>
      <c r="S553" s="196"/>
      <c r="T553" s="198">
        <f>SUM(T554:T561)</f>
        <v>0</v>
      </c>
      <c r="AR553" s="199" t="s">
        <v>83</v>
      </c>
      <c r="AT553" s="200" t="s">
        <v>74</v>
      </c>
      <c r="AU553" s="200" t="s">
        <v>79</v>
      </c>
      <c r="AY553" s="199" t="s">
        <v>183</v>
      </c>
      <c r="BK553" s="201">
        <f>SUM(BK554:BK561)</f>
        <v>0</v>
      </c>
    </row>
    <row r="554" spans="2:65" s="1" customFormat="1" ht="31.5" customHeight="1">
      <c r="B554" s="42"/>
      <c r="C554" s="205" t="s">
        <v>668</v>
      </c>
      <c r="D554" s="205" t="s">
        <v>185</v>
      </c>
      <c r="E554" s="206" t="s">
        <v>1358</v>
      </c>
      <c r="F554" s="207" t="s">
        <v>1359</v>
      </c>
      <c r="G554" s="208" t="s">
        <v>199</v>
      </c>
      <c r="H554" s="209">
        <v>24.593</v>
      </c>
      <c r="I554" s="210"/>
      <c r="J554" s="211">
        <f>ROUND(I554*H554,2)</f>
        <v>0</v>
      </c>
      <c r="K554" s="207" t="s">
        <v>200</v>
      </c>
      <c r="L554" s="62"/>
      <c r="M554" s="212" t="s">
        <v>21</v>
      </c>
      <c r="N554" s="213" t="s">
        <v>46</v>
      </c>
      <c r="O554" s="43"/>
      <c r="P554" s="214">
        <f>O554*H554</f>
        <v>0</v>
      </c>
      <c r="Q554" s="214">
        <v>6.0000000000000001E-3</v>
      </c>
      <c r="R554" s="214">
        <f>Q554*H554</f>
        <v>0.14755799999999999</v>
      </c>
      <c r="S554" s="214">
        <v>0</v>
      </c>
      <c r="T554" s="215">
        <f>S554*H554</f>
        <v>0</v>
      </c>
      <c r="AR554" s="25" t="s">
        <v>292</v>
      </c>
      <c r="AT554" s="25" t="s">
        <v>185</v>
      </c>
      <c r="AU554" s="25" t="s">
        <v>83</v>
      </c>
      <c r="AY554" s="25" t="s">
        <v>183</v>
      </c>
      <c r="BE554" s="216">
        <f>IF(N554="základní",J554,0)</f>
        <v>0</v>
      </c>
      <c r="BF554" s="216">
        <f>IF(N554="snížená",J554,0)</f>
        <v>0</v>
      </c>
      <c r="BG554" s="216">
        <f>IF(N554="zákl. přenesená",J554,0)</f>
        <v>0</v>
      </c>
      <c r="BH554" s="216">
        <f>IF(N554="sníž. přenesená",J554,0)</f>
        <v>0</v>
      </c>
      <c r="BI554" s="216">
        <f>IF(N554="nulová",J554,0)</f>
        <v>0</v>
      </c>
      <c r="BJ554" s="25" t="s">
        <v>79</v>
      </c>
      <c r="BK554" s="216">
        <f>ROUND(I554*H554,2)</f>
        <v>0</v>
      </c>
      <c r="BL554" s="25" t="s">
        <v>292</v>
      </c>
      <c r="BM554" s="25" t="s">
        <v>2668</v>
      </c>
    </row>
    <row r="555" spans="2:65" s="1" customFormat="1" ht="81">
      <c r="B555" s="42"/>
      <c r="C555" s="64"/>
      <c r="D555" s="217" t="s">
        <v>191</v>
      </c>
      <c r="E555" s="64"/>
      <c r="F555" s="218" t="s">
        <v>1361</v>
      </c>
      <c r="G555" s="64"/>
      <c r="H555" s="64"/>
      <c r="I555" s="173"/>
      <c r="J555" s="64"/>
      <c r="K555" s="64"/>
      <c r="L555" s="62"/>
      <c r="M555" s="219"/>
      <c r="N555" s="43"/>
      <c r="O555" s="43"/>
      <c r="P555" s="43"/>
      <c r="Q555" s="43"/>
      <c r="R555" s="43"/>
      <c r="S555" s="43"/>
      <c r="T555" s="79"/>
      <c r="AT555" s="25" t="s">
        <v>191</v>
      </c>
      <c r="AU555" s="25" t="s">
        <v>83</v>
      </c>
    </row>
    <row r="556" spans="2:65" s="12" customFormat="1" ht="13.5">
      <c r="B556" s="220"/>
      <c r="C556" s="221"/>
      <c r="D556" s="217" t="s">
        <v>193</v>
      </c>
      <c r="E556" s="222" t="s">
        <v>21</v>
      </c>
      <c r="F556" s="223" t="s">
        <v>2669</v>
      </c>
      <c r="G556" s="221"/>
      <c r="H556" s="224" t="s">
        <v>21</v>
      </c>
      <c r="I556" s="225"/>
      <c r="J556" s="221"/>
      <c r="K556" s="221"/>
      <c r="L556" s="226"/>
      <c r="M556" s="227"/>
      <c r="N556" s="228"/>
      <c r="O556" s="228"/>
      <c r="P556" s="228"/>
      <c r="Q556" s="228"/>
      <c r="R556" s="228"/>
      <c r="S556" s="228"/>
      <c r="T556" s="229"/>
      <c r="AT556" s="230" t="s">
        <v>193</v>
      </c>
      <c r="AU556" s="230" t="s">
        <v>83</v>
      </c>
      <c r="AV556" s="12" t="s">
        <v>79</v>
      </c>
      <c r="AW556" s="12" t="s">
        <v>39</v>
      </c>
      <c r="AX556" s="12" t="s">
        <v>75</v>
      </c>
      <c r="AY556" s="230" t="s">
        <v>183</v>
      </c>
    </row>
    <row r="557" spans="2:65" s="13" customFormat="1" ht="13.5">
      <c r="B557" s="231"/>
      <c r="C557" s="232"/>
      <c r="D557" s="244" t="s">
        <v>193</v>
      </c>
      <c r="E557" s="254" t="s">
        <v>21</v>
      </c>
      <c r="F557" s="255" t="s">
        <v>2670</v>
      </c>
      <c r="G557" s="232"/>
      <c r="H557" s="256">
        <v>24.593</v>
      </c>
      <c r="I557" s="236"/>
      <c r="J557" s="232"/>
      <c r="K557" s="232"/>
      <c r="L557" s="237"/>
      <c r="M557" s="238"/>
      <c r="N557" s="239"/>
      <c r="O557" s="239"/>
      <c r="P557" s="239"/>
      <c r="Q557" s="239"/>
      <c r="R557" s="239"/>
      <c r="S557" s="239"/>
      <c r="T557" s="240"/>
      <c r="AT557" s="241" t="s">
        <v>193</v>
      </c>
      <c r="AU557" s="241" t="s">
        <v>83</v>
      </c>
      <c r="AV557" s="13" t="s">
        <v>83</v>
      </c>
      <c r="AW557" s="13" t="s">
        <v>39</v>
      </c>
      <c r="AX557" s="13" t="s">
        <v>79</v>
      </c>
      <c r="AY557" s="241" t="s">
        <v>183</v>
      </c>
    </row>
    <row r="558" spans="2:65" s="1" customFormat="1" ht="22.5" customHeight="1">
      <c r="B558" s="42"/>
      <c r="C558" s="257" t="s">
        <v>672</v>
      </c>
      <c r="D558" s="257" t="s">
        <v>223</v>
      </c>
      <c r="E558" s="258" t="s">
        <v>1364</v>
      </c>
      <c r="F558" s="259" t="s">
        <v>1365</v>
      </c>
      <c r="G558" s="260" t="s">
        <v>429</v>
      </c>
      <c r="H558" s="261">
        <v>0.878</v>
      </c>
      <c r="I558" s="262"/>
      <c r="J558" s="263">
        <f>ROUND(I558*H558,2)</f>
        <v>0</v>
      </c>
      <c r="K558" s="259" t="s">
        <v>200</v>
      </c>
      <c r="L558" s="264"/>
      <c r="M558" s="265" t="s">
        <v>21</v>
      </c>
      <c r="N558" s="266" t="s">
        <v>46</v>
      </c>
      <c r="O558" s="43"/>
      <c r="P558" s="214">
        <f>O558*H558</f>
        <v>0</v>
      </c>
      <c r="Q558" s="214">
        <v>2.5000000000000001E-2</v>
      </c>
      <c r="R558" s="214">
        <f>Q558*H558</f>
        <v>2.1950000000000001E-2</v>
      </c>
      <c r="S558" s="214">
        <v>0</v>
      </c>
      <c r="T558" s="215">
        <f>S558*H558</f>
        <v>0</v>
      </c>
      <c r="AR558" s="25" t="s">
        <v>393</v>
      </c>
      <c r="AT558" s="25" t="s">
        <v>223</v>
      </c>
      <c r="AU558" s="25" t="s">
        <v>83</v>
      </c>
      <c r="AY558" s="25" t="s">
        <v>183</v>
      </c>
      <c r="BE558" s="216">
        <f>IF(N558="základní",J558,0)</f>
        <v>0</v>
      </c>
      <c r="BF558" s="216">
        <f>IF(N558="snížená",J558,0)</f>
        <v>0</v>
      </c>
      <c r="BG558" s="216">
        <f>IF(N558="zákl. přenesená",J558,0)</f>
        <v>0</v>
      </c>
      <c r="BH558" s="216">
        <f>IF(N558="sníž. přenesená",J558,0)</f>
        <v>0</v>
      </c>
      <c r="BI558" s="216">
        <f>IF(N558="nulová",J558,0)</f>
        <v>0</v>
      </c>
      <c r="BJ558" s="25" t="s">
        <v>79</v>
      </c>
      <c r="BK558" s="216">
        <f>ROUND(I558*H558,2)</f>
        <v>0</v>
      </c>
      <c r="BL558" s="25" t="s">
        <v>292</v>
      </c>
      <c r="BM558" s="25" t="s">
        <v>2671</v>
      </c>
    </row>
    <row r="559" spans="2:65" s="13" customFormat="1" ht="13.5">
      <c r="B559" s="231"/>
      <c r="C559" s="232"/>
      <c r="D559" s="244" t="s">
        <v>193</v>
      </c>
      <c r="E559" s="254" t="s">
        <v>21</v>
      </c>
      <c r="F559" s="255" t="s">
        <v>2672</v>
      </c>
      <c r="G559" s="232"/>
      <c r="H559" s="256">
        <v>0.878</v>
      </c>
      <c r="I559" s="236"/>
      <c r="J559" s="232"/>
      <c r="K559" s="232"/>
      <c r="L559" s="237"/>
      <c r="M559" s="238"/>
      <c r="N559" s="239"/>
      <c r="O559" s="239"/>
      <c r="P559" s="239"/>
      <c r="Q559" s="239"/>
      <c r="R559" s="239"/>
      <c r="S559" s="239"/>
      <c r="T559" s="240"/>
      <c r="AT559" s="241" t="s">
        <v>193</v>
      </c>
      <c r="AU559" s="241" t="s">
        <v>83</v>
      </c>
      <c r="AV559" s="13" t="s">
        <v>83</v>
      </c>
      <c r="AW559" s="13" t="s">
        <v>39</v>
      </c>
      <c r="AX559" s="13" t="s">
        <v>79</v>
      </c>
      <c r="AY559" s="241" t="s">
        <v>183</v>
      </c>
    </row>
    <row r="560" spans="2:65" s="1" customFormat="1" ht="31.5" customHeight="1">
      <c r="B560" s="42"/>
      <c r="C560" s="205" t="s">
        <v>676</v>
      </c>
      <c r="D560" s="205" t="s">
        <v>185</v>
      </c>
      <c r="E560" s="206" t="s">
        <v>1368</v>
      </c>
      <c r="F560" s="207" t="s">
        <v>1369</v>
      </c>
      <c r="G560" s="208" t="s">
        <v>498</v>
      </c>
      <c r="H560" s="209">
        <v>0.17</v>
      </c>
      <c r="I560" s="210"/>
      <c r="J560" s="211">
        <f>ROUND(I560*H560,2)</f>
        <v>0</v>
      </c>
      <c r="K560" s="207" t="s">
        <v>200</v>
      </c>
      <c r="L560" s="62"/>
      <c r="M560" s="212" t="s">
        <v>21</v>
      </c>
      <c r="N560" s="213" t="s">
        <v>46</v>
      </c>
      <c r="O560" s="43"/>
      <c r="P560" s="214">
        <f>O560*H560</f>
        <v>0</v>
      </c>
      <c r="Q560" s="214">
        <v>0</v>
      </c>
      <c r="R560" s="214">
        <f>Q560*H560</f>
        <v>0</v>
      </c>
      <c r="S560" s="214">
        <v>0</v>
      </c>
      <c r="T560" s="215">
        <f>S560*H560</f>
        <v>0</v>
      </c>
      <c r="AR560" s="25" t="s">
        <v>292</v>
      </c>
      <c r="AT560" s="25" t="s">
        <v>185</v>
      </c>
      <c r="AU560" s="25" t="s">
        <v>83</v>
      </c>
      <c r="AY560" s="25" t="s">
        <v>183</v>
      </c>
      <c r="BE560" s="216">
        <f>IF(N560="základní",J560,0)</f>
        <v>0</v>
      </c>
      <c r="BF560" s="216">
        <f>IF(N560="snížená",J560,0)</f>
        <v>0</v>
      </c>
      <c r="BG560" s="216">
        <f>IF(N560="zákl. přenesená",J560,0)</f>
        <v>0</v>
      </c>
      <c r="BH560" s="216">
        <f>IF(N560="sníž. přenesená",J560,0)</f>
        <v>0</v>
      </c>
      <c r="BI560" s="216">
        <f>IF(N560="nulová",J560,0)</f>
        <v>0</v>
      </c>
      <c r="BJ560" s="25" t="s">
        <v>79</v>
      </c>
      <c r="BK560" s="216">
        <f>ROUND(I560*H560,2)</f>
        <v>0</v>
      </c>
      <c r="BL560" s="25" t="s">
        <v>292</v>
      </c>
      <c r="BM560" s="25" t="s">
        <v>2673</v>
      </c>
    </row>
    <row r="561" spans="2:65" s="1" customFormat="1" ht="121.5">
      <c r="B561" s="42"/>
      <c r="C561" s="64"/>
      <c r="D561" s="217" t="s">
        <v>191</v>
      </c>
      <c r="E561" s="64"/>
      <c r="F561" s="218" t="s">
        <v>1371</v>
      </c>
      <c r="G561" s="64"/>
      <c r="H561" s="64"/>
      <c r="I561" s="173"/>
      <c r="J561" s="64"/>
      <c r="K561" s="64"/>
      <c r="L561" s="62"/>
      <c r="M561" s="219"/>
      <c r="N561" s="43"/>
      <c r="O561" s="43"/>
      <c r="P561" s="43"/>
      <c r="Q561" s="43"/>
      <c r="R561" s="43"/>
      <c r="S561" s="43"/>
      <c r="T561" s="79"/>
      <c r="AT561" s="25" t="s">
        <v>191</v>
      </c>
      <c r="AU561" s="25" t="s">
        <v>83</v>
      </c>
    </row>
    <row r="562" spans="2:65" s="11" customFormat="1" ht="29.85" customHeight="1">
      <c r="B562" s="188"/>
      <c r="C562" s="189"/>
      <c r="D562" s="202" t="s">
        <v>74</v>
      </c>
      <c r="E562" s="203" t="s">
        <v>533</v>
      </c>
      <c r="F562" s="203" t="s">
        <v>534</v>
      </c>
      <c r="G562" s="189"/>
      <c r="H562" s="189"/>
      <c r="I562" s="192"/>
      <c r="J562" s="204">
        <f>BK562</f>
        <v>0</v>
      </c>
      <c r="K562" s="189"/>
      <c r="L562" s="194"/>
      <c r="M562" s="195"/>
      <c r="N562" s="196"/>
      <c r="O562" s="196"/>
      <c r="P562" s="197">
        <f>SUM(P563:P577)</f>
        <v>0</v>
      </c>
      <c r="Q562" s="196"/>
      <c r="R562" s="197">
        <f>SUM(R563:R577)</f>
        <v>0</v>
      </c>
      <c r="S562" s="196"/>
      <c r="T562" s="198">
        <f>SUM(T563:T577)</f>
        <v>0</v>
      </c>
      <c r="AR562" s="199" t="s">
        <v>83</v>
      </c>
      <c r="AT562" s="200" t="s">
        <v>74</v>
      </c>
      <c r="AU562" s="200" t="s">
        <v>79</v>
      </c>
      <c r="AY562" s="199" t="s">
        <v>183</v>
      </c>
      <c r="BK562" s="201">
        <f>SUM(BK563:BK577)</f>
        <v>0</v>
      </c>
    </row>
    <row r="563" spans="2:65" s="1" customFormat="1" ht="22.5" customHeight="1">
      <c r="B563" s="42"/>
      <c r="C563" s="205" t="s">
        <v>681</v>
      </c>
      <c r="D563" s="205" t="s">
        <v>185</v>
      </c>
      <c r="E563" s="206" t="s">
        <v>536</v>
      </c>
      <c r="F563" s="207" t="s">
        <v>537</v>
      </c>
      <c r="G563" s="208" t="s">
        <v>188</v>
      </c>
      <c r="H563" s="209">
        <v>22.5</v>
      </c>
      <c r="I563" s="210"/>
      <c r="J563" s="211">
        <f>ROUND(I563*H563,2)</f>
        <v>0</v>
      </c>
      <c r="K563" s="207" t="s">
        <v>21</v>
      </c>
      <c r="L563" s="62"/>
      <c r="M563" s="212" t="s">
        <v>21</v>
      </c>
      <c r="N563" s="213" t="s">
        <v>46</v>
      </c>
      <c r="O563" s="43"/>
      <c r="P563" s="214">
        <f>O563*H563</f>
        <v>0</v>
      </c>
      <c r="Q563" s="214">
        <v>0</v>
      </c>
      <c r="R563" s="214">
        <f>Q563*H563</f>
        <v>0</v>
      </c>
      <c r="S563" s="214">
        <v>0</v>
      </c>
      <c r="T563" s="215">
        <f>S563*H563</f>
        <v>0</v>
      </c>
      <c r="AR563" s="25" t="s">
        <v>292</v>
      </c>
      <c r="AT563" s="25" t="s">
        <v>185</v>
      </c>
      <c r="AU563" s="25" t="s">
        <v>83</v>
      </c>
      <c r="AY563" s="25" t="s">
        <v>183</v>
      </c>
      <c r="BE563" s="216">
        <f>IF(N563="základní",J563,0)</f>
        <v>0</v>
      </c>
      <c r="BF563" s="216">
        <f>IF(N563="snížená",J563,0)</f>
        <v>0</v>
      </c>
      <c r="BG563" s="216">
        <f>IF(N563="zákl. přenesená",J563,0)</f>
        <v>0</v>
      </c>
      <c r="BH563" s="216">
        <f>IF(N563="sníž. přenesená",J563,0)</f>
        <v>0</v>
      </c>
      <c r="BI563" s="216">
        <f>IF(N563="nulová",J563,0)</f>
        <v>0</v>
      </c>
      <c r="BJ563" s="25" t="s">
        <v>79</v>
      </c>
      <c r="BK563" s="216">
        <f>ROUND(I563*H563,2)</f>
        <v>0</v>
      </c>
      <c r="BL563" s="25" t="s">
        <v>292</v>
      </c>
      <c r="BM563" s="25" t="s">
        <v>2674</v>
      </c>
    </row>
    <row r="564" spans="2:65" s="1" customFormat="1" ht="27">
      <c r="B564" s="42"/>
      <c r="C564" s="64"/>
      <c r="D564" s="217" t="s">
        <v>191</v>
      </c>
      <c r="E564" s="64"/>
      <c r="F564" s="218" t="s">
        <v>539</v>
      </c>
      <c r="G564" s="64"/>
      <c r="H564" s="64"/>
      <c r="I564" s="173"/>
      <c r="J564" s="64"/>
      <c r="K564" s="64"/>
      <c r="L564" s="62"/>
      <c r="M564" s="219"/>
      <c r="N564" s="43"/>
      <c r="O564" s="43"/>
      <c r="P564" s="43"/>
      <c r="Q564" s="43"/>
      <c r="R564" s="43"/>
      <c r="S564" s="43"/>
      <c r="T564" s="79"/>
      <c r="AT564" s="25" t="s">
        <v>191</v>
      </c>
      <c r="AU564" s="25" t="s">
        <v>83</v>
      </c>
    </row>
    <row r="565" spans="2:65" s="1" customFormat="1" ht="27">
      <c r="B565" s="42"/>
      <c r="C565" s="64"/>
      <c r="D565" s="217" t="s">
        <v>540</v>
      </c>
      <c r="E565" s="64"/>
      <c r="F565" s="218" t="s">
        <v>541</v>
      </c>
      <c r="G565" s="64"/>
      <c r="H565" s="64"/>
      <c r="I565" s="173"/>
      <c r="J565" s="64"/>
      <c r="K565" s="64"/>
      <c r="L565" s="62"/>
      <c r="M565" s="219"/>
      <c r="N565" s="43"/>
      <c r="O565" s="43"/>
      <c r="P565" s="43"/>
      <c r="Q565" s="43"/>
      <c r="R565" s="43"/>
      <c r="S565" s="43"/>
      <c r="T565" s="79"/>
      <c r="AT565" s="25" t="s">
        <v>540</v>
      </c>
      <c r="AU565" s="25" t="s">
        <v>83</v>
      </c>
    </row>
    <row r="566" spans="2:65" s="12" customFormat="1" ht="13.5">
      <c r="B566" s="220"/>
      <c r="C566" s="221"/>
      <c r="D566" s="217" t="s">
        <v>193</v>
      </c>
      <c r="E566" s="222" t="s">
        <v>21</v>
      </c>
      <c r="F566" s="223" t="s">
        <v>1373</v>
      </c>
      <c r="G566" s="221"/>
      <c r="H566" s="224" t="s">
        <v>21</v>
      </c>
      <c r="I566" s="225"/>
      <c r="J566" s="221"/>
      <c r="K566" s="221"/>
      <c r="L566" s="226"/>
      <c r="M566" s="227"/>
      <c r="N566" s="228"/>
      <c r="O566" s="228"/>
      <c r="P566" s="228"/>
      <c r="Q566" s="228"/>
      <c r="R566" s="228"/>
      <c r="S566" s="228"/>
      <c r="T566" s="229"/>
      <c r="AT566" s="230" t="s">
        <v>193</v>
      </c>
      <c r="AU566" s="230" t="s">
        <v>83</v>
      </c>
      <c r="AV566" s="12" t="s">
        <v>79</v>
      </c>
      <c r="AW566" s="12" t="s">
        <v>39</v>
      </c>
      <c r="AX566" s="12" t="s">
        <v>75</v>
      </c>
      <c r="AY566" s="230" t="s">
        <v>183</v>
      </c>
    </row>
    <row r="567" spans="2:65" s="12" customFormat="1" ht="13.5">
      <c r="B567" s="220"/>
      <c r="C567" s="221"/>
      <c r="D567" s="217" t="s">
        <v>193</v>
      </c>
      <c r="E567" s="222" t="s">
        <v>21</v>
      </c>
      <c r="F567" s="223" t="s">
        <v>1374</v>
      </c>
      <c r="G567" s="221"/>
      <c r="H567" s="224" t="s">
        <v>21</v>
      </c>
      <c r="I567" s="225"/>
      <c r="J567" s="221"/>
      <c r="K567" s="221"/>
      <c r="L567" s="226"/>
      <c r="M567" s="227"/>
      <c r="N567" s="228"/>
      <c r="O567" s="228"/>
      <c r="P567" s="228"/>
      <c r="Q567" s="228"/>
      <c r="R567" s="228"/>
      <c r="S567" s="228"/>
      <c r="T567" s="229"/>
      <c r="AT567" s="230" t="s">
        <v>193</v>
      </c>
      <c r="AU567" s="230" t="s">
        <v>83</v>
      </c>
      <c r="AV567" s="12" t="s">
        <v>79</v>
      </c>
      <c r="AW567" s="12" t="s">
        <v>39</v>
      </c>
      <c r="AX567" s="12" t="s">
        <v>75</v>
      </c>
      <c r="AY567" s="230" t="s">
        <v>183</v>
      </c>
    </row>
    <row r="568" spans="2:65" s="13" customFormat="1" ht="13.5">
      <c r="B568" s="231"/>
      <c r="C568" s="232"/>
      <c r="D568" s="217" t="s">
        <v>193</v>
      </c>
      <c r="E568" s="233" t="s">
        <v>21</v>
      </c>
      <c r="F568" s="234" t="s">
        <v>2675</v>
      </c>
      <c r="G568" s="232"/>
      <c r="H568" s="235">
        <v>22.5</v>
      </c>
      <c r="I568" s="236"/>
      <c r="J568" s="232"/>
      <c r="K568" s="232"/>
      <c r="L568" s="237"/>
      <c r="M568" s="238"/>
      <c r="N568" s="239"/>
      <c r="O568" s="239"/>
      <c r="P568" s="239"/>
      <c r="Q568" s="239"/>
      <c r="R568" s="239"/>
      <c r="S568" s="239"/>
      <c r="T568" s="240"/>
      <c r="AT568" s="241" t="s">
        <v>193</v>
      </c>
      <c r="AU568" s="241" t="s">
        <v>83</v>
      </c>
      <c r="AV568" s="13" t="s">
        <v>83</v>
      </c>
      <c r="AW568" s="13" t="s">
        <v>39</v>
      </c>
      <c r="AX568" s="13" t="s">
        <v>75</v>
      </c>
      <c r="AY568" s="241" t="s">
        <v>183</v>
      </c>
    </row>
    <row r="569" spans="2:65" s="14" customFormat="1" ht="13.5">
      <c r="B569" s="242"/>
      <c r="C569" s="243"/>
      <c r="D569" s="244" t="s">
        <v>193</v>
      </c>
      <c r="E569" s="245" t="s">
        <v>21</v>
      </c>
      <c r="F569" s="246" t="s">
        <v>212</v>
      </c>
      <c r="G569" s="243"/>
      <c r="H569" s="247">
        <v>22.5</v>
      </c>
      <c r="I569" s="248"/>
      <c r="J569" s="243"/>
      <c r="K569" s="243"/>
      <c r="L569" s="249"/>
      <c r="M569" s="250"/>
      <c r="N569" s="251"/>
      <c r="O569" s="251"/>
      <c r="P569" s="251"/>
      <c r="Q569" s="251"/>
      <c r="R569" s="251"/>
      <c r="S569" s="251"/>
      <c r="T569" s="252"/>
      <c r="AT569" s="253" t="s">
        <v>193</v>
      </c>
      <c r="AU569" s="253" t="s">
        <v>83</v>
      </c>
      <c r="AV569" s="14" t="s">
        <v>189</v>
      </c>
      <c r="AW569" s="14" t="s">
        <v>39</v>
      </c>
      <c r="AX569" s="14" t="s">
        <v>79</v>
      </c>
      <c r="AY569" s="253" t="s">
        <v>183</v>
      </c>
    </row>
    <row r="570" spans="2:65" s="1" customFormat="1" ht="22.5" customHeight="1">
      <c r="B570" s="42"/>
      <c r="C570" s="205" t="s">
        <v>685</v>
      </c>
      <c r="D570" s="205" t="s">
        <v>185</v>
      </c>
      <c r="E570" s="206" t="s">
        <v>1376</v>
      </c>
      <c r="F570" s="207" t="s">
        <v>537</v>
      </c>
      <c r="G570" s="208" t="s">
        <v>188</v>
      </c>
      <c r="H570" s="209">
        <v>11.25</v>
      </c>
      <c r="I570" s="210"/>
      <c r="J570" s="211">
        <f>ROUND(I570*H570,2)</f>
        <v>0</v>
      </c>
      <c r="K570" s="207" t="s">
        <v>21</v>
      </c>
      <c r="L570" s="62"/>
      <c r="M570" s="212" t="s">
        <v>21</v>
      </c>
      <c r="N570" s="213" t="s">
        <v>46</v>
      </c>
      <c r="O570" s="43"/>
      <c r="P570" s="214">
        <f>O570*H570</f>
        <v>0</v>
      </c>
      <c r="Q570" s="214">
        <v>0</v>
      </c>
      <c r="R570" s="214">
        <f>Q570*H570</f>
        <v>0</v>
      </c>
      <c r="S570" s="214">
        <v>0</v>
      </c>
      <c r="T570" s="215">
        <f>S570*H570</f>
        <v>0</v>
      </c>
      <c r="AR570" s="25" t="s">
        <v>292</v>
      </c>
      <c r="AT570" s="25" t="s">
        <v>185</v>
      </c>
      <c r="AU570" s="25" t="s">
        <v>83</v>
      </c>
      <c r="AY570" s="25" t="s">
        <v>183</v>
      </c>
      <c r="BE570" s="216">
        <f>IF(N570="základní",J570,0)</f>
        <v>0</v>
      </c>
      <c r="BF570" s="216">
        <f>IF(N570="snížená",J570,0)</f>
        <v>0</v>
      </c>
      <c r="BG570" s="216">
        <f>IF(N570="zákl. přenesená",J570,0)</f>
        <v>0</v>
      </c>
      <c r="BH570" s="216">
        <f>IF(N570="sníž. přenesená",J570,0)</f>
        <v>0</v>
      </c>
      <c r="BI570" s="216">
        <f>IF(N570="nulová",J570,0)</f>
        <v>0</v>
      </c>
      <c r="BJ570" s="25" t="s">
        <v>79</v>
      </c>
      <c r="BK570" s="216">
        <f>ROUND(I570*H570,2)</f>
        <v>0</v>
      </c>
      <c r="BL570" s="25" t="s">
        <v>292</v>
      </c>
      <c r="BM570" s="25" t="s">
        <v>2676</v>
      </c>
    </row>
    <row r="571" spans="2:65" s="1" customFormat="1" ht="27">
      <c r="B571" s="42"/>
      <c r="C571" s="64"/>
      <c r="D571" s="217" t="s">
        <v>540</v>
      </c>
      <c r="E571" s="64"/>
      <c r="F571" s="218" t="s">
        <v>541</v>
      </c>
      <c r="G571" s="64"/>
      <c r="H571" s="64"/>
      <c r="I571" s="173"/>
      <c r="J571" s="64"/>
      <c r="K571" s="64"/>
      <c r="L571" s="62"/>
      <c r="M571" s="219"/>
      <c r="N571" s="43"/>
      <c r="O571" s="43"/>
      <c r="P571" s="43"/>
      <c r="Q571" s="43"/>
      <c r="R571" s="43"/>
      <c r="S571" s="43"/>
      <c r="T571" s="79"/>
      <c r="AT571" s="25" t="s">
        <v>540</v>
      </c>
      <c r="AU571" s="25" t="s">
        <v>83</v>
      </c>
    </row>
    <row r="572" spans="2:65" s="12" customFormat="1" ht="13.5">
      <c r="B572" s="220"/>
      <c r="C572" s="221"/>
      <c r="D572" s="217" t="s">
        <v>193</v>
      </c>
      <c r="E572" s="222" t="s">
        <v>21</v>
      </c>
      <c r="F572" s="223" t="s">
        <v>1373</v>
      </c>
      <c r="G572" s="221"/>
      <c r="H572" s="224" t="s">
        <v>21</v>
      </c>
      <c r="I572" s="225"/>
      <c r="J572" s="221"/>
      <c r="K572" s="221"/>
      <c r="L572" s="226"/>
      <c r="M572" s="227"/>
      <c r="N572" s="228"/>
      <c r="O572" s="228"/>
      <c r="P572" s="228"/>
      <c r="Q572" s="228"/>
      <c r="R572" s="228"/>
      <c r="S572" s="228"/>
      <c r="T572" s="229"/>
      <c r="AT572" s="230" t="s">
        <v>193</v>
      </c>
      <c r="AU572" s="230" t="s">
        <v>83</v>
      </c>
      <c r="AV572" s="12" t="s">
        <v>79</v>
      </c>
      <c r="AW572" s="12" t="s">
        <v>39</v>
      </c>
      <c r="AX572" s="12" t="s">
        <v>75</v>
      </c>
      <c r="AY572" s="230" t="s">
        <v>183</v>
      </c>
    </row>
    <row r="573" spans="2:65" s="12" customFormat="1" ht="13.5">
      <c r="B573" s="220"/>
      <c r="C573" s="221"/>
      <c r="D573" s="217" t="s">
        <v>193</v>
      </c>
      <c r="E573" s="222" t="s">
        <v>21</v>
      </c>
      <c r="F573" s="223" t="s">
        <v>1374</v>
      </c>
      <c r="G573" s="221"/>
      <c r="H573" s="224" t="s">
        <v>21</v>
      </c>
      <c r="I573" s="225"/>
      <c r="J573" s="221"/>
      <c r="K573" s="221"/>
      <c r="L573" s="226"/>
      <c r="M573" s="227"/>
      <c r="N573" s="228"/>
      <c r="O573" s="228"/>
      <c r="P573" s="228"/>
      <c r="Q573" s="228"/>
      <c r="R573" s="228"/>
      <c r="S573" s="228"/>
      <c r="T573" s="229"/>
      <c r="AT573" s="230" t="s">
        <v>193</v>
      </c>
      <c r="AU573" s="230" t="s">
        <v>83</v>
      </c>
      <c r="AV573" s="12" t="s">
        <v>79</v>
      </c>
      <c r="AW573" s="12" t="s">
        <v>39</v>
      </c>
      <c r="AX573" s="12" t="s">
        <v>75</v>
      </c>
      <c r="AY573" s="230" t="s">
        <v>183</v>
      </c>
    </row>
    <row r="574" spans="2:65" s="13" customFormat="1" ht="13.5">
      <c r="B574" s="231"/>
      <c r="C574" s="232"/>
      <c r="D574" s="217" t="s">
        <v>193</v>
      </c>
      <c r="E574" s="233" t="s">
        <v>21</v>
      </c>
      <c r="F574" s="234" t="s">
        <v>2677</v>
      </c>
      <c r="G574" s="232"/>
      <c r="H574" s="235">
        <v>11.25</v>
      </c>
      <c r="I574" s="236"/>
      <c r="J574" s="232"/>
      <c r="K574" s="232"/>
      <c r="L574" s="237"/>
      <c r="M574" s="238"/>
      <c r="N574" s="239"/>
      <c r="O574" s="239"/>
      <c r="P574" s="239"/>
      <c r="Q574" s="239"/>
      <c r="R574" s="239"/>
      <c r="S574" s="239"/>
      <c r="T574" s="240"/>
      <c r="AT574" s="241" t="s">
        <v>193</v>
      </c>
      <c r="AU574" s="241" t="s">
        <v>83</v>
      </c>
      <c r="AV574" s="13" t="s">
        <v>83</v>
      </c>
      <c r="AW574" s="13" t="s">
        <v>39</v>
      </c>
      <c r="AX574" s="13" t="s">
        <v>75</v>
      </c>
      <c r="AY574" s="241" t="s">
        <v>183</v>
      </c>
    </row>
    <row r="575" spans="2:65" s="14" customFormat="1" ht="13.5">
      <c r="B575" s="242"/>
      <c r="C575" s="243"/>
      <c r="D575" s="244" t="s">
        <v>193</v>
      </c>
      <c r="E575" s="245" t="s">
        <v>21</v>
      </c>
      <c r="F575" s="246" t="s">
        <v>212</v>
      </c>
      <c r="G575" s="243"/>
      <c r="H575" s="247">
        <v>11.25</v>
      </c>
      <c r="I575" s="248"/>
      <c r="J575" s="243"/>
      <c r="K575" s="243"/>
      <c r="L575" s="249"/>
      <c r="M575" s="250"/>
      <c r="N575" s="251"/>
      <c r="O575" s="251"/>
      <c r="P575" s="251"/>
      <c r="Q575" s="251"/>
      <c r="R575" s="251"/>
      <c r="S575" s="251"/>
      <c r="T575" s="252"/>
      <c r="AT575" s="253" t="s">
        <v>193</v>
      </c>
      <c r="AU575" s="253" t="s">
        <v>83</v>
      </c>
      <c r="AV575" s="14" t="s">
        <v>189</v>
      </c>
      <c r="AW575" s="14" t="s">
        <v>39</v>
      </c>
      <c r="AX575" s="14" t="s">
        <v>79</v>
      </c>
      <c r="AY575" s="253" t="s">
        <v>183</v>
      </c>
    </row>
    <row r="576" spans="2:65" s="1" customFormat="1" ht="31.5" customHeight="1">
      <c r="B576" s="42"/>
      <c r="C576" s="205" t="s">
        <v>692</v>
      </c>
      <c r="D576" s="205" t="s">
        <v>185</v>
      </c>
      <c r="E576" s="206" t="s">
        <v>1379</v>
      </c>
      <c r="F576" s="207" t="s">
        <v>1380</v>
      </c>
      <c r="G576" s="208" t="s">
        <v>626</v>
      </c>
      <c r="H576" s="209">
        <v>1</v>
      </c>
      <c r="I576" s="210"/>
      <c r="J576" s="211">
        <f>ROUND(I576*H576,2)</f>
        <v>0</v>
      </c>
      <c r="K576" s="207" t="s">
        <v>200</v>
      </c>
      <c r="L576" s="62"/>
      <c r="M576" s="212" t="s">
        <v>21</v>
      </c>
      <c r="N576" s="213" t="s">
        <v>46</v>
      </c>
      <c r="O576" s="43"/>
      <c r="P576" s="214">
        <f>O576*H576</f>
        <v>0</v>
      </c>
      <c r="Q576" s="214">
        <v>0</v>
      </c>
      <c r="R576" s="214">
        <f>Q576*H576</f>
        <v>0</v>
      </c>
      <c r="S576" s="214">
        <v>0</v>
      </c>
      <c r="T576" s="215">
        <f>S576*H576</f>
        <v>0</v>
      </c>
      <c r="AR576" s="25" t="s">
        <v>292</v>
      </c>
      <c r="AT576" s="25" t="s">
        <v>185</v>
      </c>
      <c r="AU576" s="25" t="s">
        <v>83</v>
      </c>
      <c r="AY576" s="25" t="s">
        <v>183</v>
      </c>
      <c r="BE576" s="216">
        <f>IF(N576="základní",J576,0)</f>
        <v>0</v>
      </c>
      <c r="BF576" s="216">
        <f>IF(N576="snížená",J576,0)</f>
        <v>0</v>
      </c>
      <c r="BG576" s="216">
        <f>IF(N576="zákl. přenesená",J576,0)</f>
        <v>0</v>
      </c>
      <c r="BH576" s="216">
        <f>IF(N576="sníž. přenesená",J576,0)</f>
        <v>0</v>
      </c>
      <c r="BI576" s="216">
        <f>IF(N576="nulová",J576,0)</f>
        <v>0</v>
      </c>
      <c r="BJ576" s="25" t="s">
        <v>79</v>
      </c>
      <c r="BK576" s="216">
        <f>ROUND(I576*H576,2)</f>
        <v>0</v>
      </c>
      <c r="BL576" s="25" t="s">
        <v>292</v>
      </c>
      <c r="BM576" s="25" t="s">
        <v>2678</v>
      </c>
    </row>
    <row r="577" spans="2:65" s="1" customFormat="1" ht="27">
      <c r="B577" s="42"/>
      <c r="C577" s="64"/>
      <c r="D577" s="217" t="s">
        <v>191</v>
      </c>
      <c r="E577" s="64"/>
      <c r="F577" s="218" t="s">
        <v>1382</v>
      </c>
      <c r="G577" s="64"/>
      <c r="H577" s="64"/>
      <c r="I577" s="173"/>
      <c r="J577" s="64"/>
      <c r="K577" s="64"/>
      <c r="L577" s="62"/>
      <c r="M577" s="219"/>
      <c r="N577" s="43"/>
      <c r="O577" s="43"/>
      <c r="P577" s="43"/>
      <c r="Q577" s="43"/>
      <c r="R577" s="43"/>
      <c r="S577" s="43"/>
      <c r="T577" s="79"/>
      <c r="AT577" s="25" t="s">
        <v>191</v>
      </c>
      <c r="AU577" s="25" t="s">
        <v>83</v>
      </c>
    </row>
    <row r="578" spans="2:65" s="11" customFormat="1" ht="29.85" customHeight="1">
      <c r="B578" s="188"/>
      <c r="C578" s="189"/>
      <c r="D578" s="202" t="s">
        <v>74</v>
      </c>
      <c r="E578" s="203" t="s">
        <v>553</v>
      </c>
      <c r="F578" s="203" t="s">
        <v>554</v>
      </c>
      <c r="G578" s="189"/>
      <c r="H578" s="189"/>
      <c r="I578" s="192"/>
      <c r="J578" s="204">
        <f>BK578</f>
        <v>0</v>
      </c>
      <c r="K578" s="189"/>
      <c r="L578" s="194"/>
      <c r="M578" s="195"/>
      <c r="N578" s="196"/>
      <c r="O578" s="196"/>
      <c r="P578" s="197">
        <f>SUM(P579:P632)</f>
        <v>0</v>
      </c>
      <c r="Q578" s="196"/>
      <c r="R578" s="197">
        <f>SUM(R579:R632)</f>
        <v>0.5612970599999999</v>
      </c>
      <c r="S578" s="196"/>
      <c r="T578" s="198">
        <f>SUM(T579:T632)</f>
        <v>0.1362525</v>
      </c>
      <c r="AR578" s="199" t="s">
        <v>83</v>
      </c>
      <c r="AT578" s="200" t="s">
        <v>74</v>
      </c>
      <c r="AU578" s="200" t="s">
        <v>79</v>
      </c>
      <c r="AY578" s="199" t="s">
        <v>183</v>
      </c>
      <c r="BK578" s="201">
        <f>SUM(BK579:BK632)</f>
        <v>0</v>
      </c>
    </row>
    <row r="579" spans="2:65" s="1" customFormat="1" ht="22.5" customHeight="1">
      <c r="B579" s="42"/>
      <c r="C579" s="205" t="s">
        <v>698</v>
      </c>
      <c r="D579" s="205" t="s">
        <v>185</v>
      </c>
      <c r="E579" s="206" t="s">
        <v>1383</v>
      </c>
      <c r="F579" s="207" t="s">
        <v>1384</v>
      </c>
      <c r="G579" s="208" t="s">
        <v>199</v>
      </c>
      <c r="H579" s="209">
        <v>33.787999999999997</v>
      </c>
      <c r="I579" s="210"/>
      <c r="J579" s="211">
        <f>ROUND(I579*H579,2)</f>
        <v>0</v>
      </c>
      <c r="K579" s="207" t="s">
        <v>200</v>
      </c>
      <c r="L579" s="62"/>
      <c r="M579" s="212" t="s">
        <v>21</v>
      </c>
      <c r="N579" s="213" t="s">
        <v>46</v>
      </c>
      <c r="O579" s="43"/>
      <c r="P579" s="214">
        <f>O579*H579</f>
        <v>0</v>
      </c>
      <c r="Q579" s="214">
        <v>3.1199999999999999E-3</v>
      </c>
      <c r="R579" s="214">
        <f>Q579*H579</f>
        <v>0.10541855999999999</v>
      </c>
      <c r="S579" s="214">
        <v>0</v>
      </c>
      <c r="T579" s="215">
        <f>S579*H579</f>
        <v>0</v>
      </c>
      <c r="AR579" s="25" t="s">
        <v>292</v>
      </c>
      <c r="AT579" s="25" t="s">
        <v>185</v>
      </c>
      <c r="AU579" s="25" t="s">
        <v>83</v>
      </c>
      <c r="AY579" s="25" t="s">
        <v>183</v>
      </c>
      <c r="BE579" s="216">
        <f>IF(N579="základní",J579,0)</f>
        <v>0</v>
      </c>
      <c r="BF579" s="216">
        <f>IF(N579="snížená",J579,0)</f>
        <v>0</v>
      </c>
      <c r="BG579" s="216">
        <f>IF(N579="zákl. přenesená",J579,0)</f>
        <v>0</v>
      </c>
      <c r="BH579" s="216">
        <f>IF(N579="sníž. přenesená",J579,0)</f>
        <v>0</v>
      </c>
      <c r="BI579" s="216">
        <f>IF(N579="nulová",J579,0)</f>
        <v>0</v>
      </c>
      <c r="BJ579" s="25" t="s">
        <v>79</v>
      </c>
      <c r="BK579" s="216">
        <f>ROUND(I579*H579,2)</f>
        <v>0</v>
      </c>
      <c r="BL579" s="25" t="s">
        <v>292</v>
      </c>
      <c r="BM579" s="25" t="s">
        <v>2679</v>
      </c>
    </row>
    <row r="580" spans="2:65" s="12" customFormat="1" ht="13.5">
      <c r="B580" s="220"/>
      <c r="C580" s="221"/>
      <c r="D580" s="217" t="s">
        <v>193</v>
      </c>
      <c r="E580" s="222" t="s">
        <v>21</v>
      </c>
      <c r="F580" s="223" t="s">
        <v>2680</v>
      </c>
      <c r="G580" s="221"/>
      <c r="H580" s="224" t="s">
        <v>21</v>
      </c>
      <c r="I580" s="225"/>
      <c r="J580" s="221"/>
      <c r="K580" s="221"/>
      <c r="L580" s="226"/>
      <c r="M580" s="227"/>
      <c r="N580" s="228"/>
      <c r="O580" s="228"/>
      <c r="P580" s="228"/>
      <c r="Q580" s="228"/>
      <c r="R580" s="228"/>
      <c r="S580" s="228"/>
      <c r="T580" s="229"/>
      <c r="AT580" s="230" t="s">
        <v>193</v>
      </c>
      <c r="AU580" s="230" t="s">
        <v>83</v>
      </c>
      <c r="AV580" s="12" t="s">
        <v>79</v>
      </c>
      <c r="AW580" s="12" t="s">
        <v>39</v>
      </c>
      <c r="AX580" s="12" t="s">
        <v>75</v>
      </c>
      <c r="AY580" s="230" t="s">
        <v>183</v>
      </c>
    </row>
    <row r="581" spans="2:65" s="13" customFormat="1" ht="13.5">
      <c r="B581" s="231"/>
      <c r="C581" s="232"/>
      <c r="D581" s="244" t="s">
        <v>193</v>
      </c>
      <c r="E581" s="254" t="s">
        <v>21</v>
      </c>
      <c r="F581" s="255" t="s">
        <v>2681</v>
      </c>
      <c r="G581" s="232"/>
      <c r="H581" s="256">
        <v>33.787999999999997</v>
      </c>
      <c r="I581" s="236"/>
      <c r="J581" s="232"/>
      <c r="K581" s="232"/>
      <c r="L581" s="237"/>
      <c r="M581" s="238"/>
      <c r="N581" s="239"/>
      <c r="O581" s="239"/>
      <c r="P581" s="239"/>
      <c r="Q581" s="239"/>
      <c r="R581" s="239"/>
      <c r="S581" s="239"/>
      <c r="T581" s="240"/>
      <c r="AT581" s="241" t="s">
        <v>193</v>
      </c>
      <c r="AU581" s="241" t="s">
        <v>83</v>
      </c>
      <c r="AV581" s="13" t="s">
        <v>83</v>
      </c>
      <c r="AW581" s="13" t="s">
        <v>39</v>
      </c>
      <c r="AX581" s="13" t="s">
        <v>79</v>
      </c>
      <c r="AY581" s="241" t="s">
        <v>183</v>
      </c>
    </row>
    <row r="582" spans="2:65" s="1" customFormat="1" ht="22.5" customHeight="1">
      <c r="B582" s="42"/>
      <c r="C582" s="205" t="s">
        <v>704</v>
      </c>
      <c r="D582" s="205" t="s">
        <v>185</v>
      </c>
      <c r="E582" s="206" t="s">
        <v>564</v>
      </c>
      <c r="F582" s="207" t="s">
        <v>565</v>
      </c>
      <c r="G582" s="208" t="s">
        <v>188</v>
      </c>
      <c r="H582" s="209">
        <v>28.1</v>
      </c>
      <c r="I582" s="210"/>
      <c r="J582" s="211">
        <f>ROUND(I582*H582,2)</f>
        <v>0</v>
      </c>
      <c r="K582" s="207" t="s">
        <v>200</v>
      </c>
      <c r="L582" s="62"/>
      <c r="M582" s="212" t="s">
        <v>21</v>
      </c>
      <c r="N582" s="213" t="s">
        <v>46</v>
      </c>
      <c r="O582" s="43"/>
      <c r="P582" s="214">
        <f>O582*H582</f>
        <v>0</v>
      </c>
      <c r="Q582" s="214">
        <v>0</v>
      </c>
      <c r="R582" s="214">
        <f>Q582*H582</f>
        <v>0</v>
      </c>
      <c r="S582" s="214">
        <v>1.91E-3</v>
      </c>
      <c r="T582" s="215">
        <f>S582*H582</f>
        <v>5.3671000000000003E-2</v>
      </c>
      <c r="AR582" s="25" t="s">
        <v>292</v>
      </c>
      <c r="AT582" s="25" t="s">
        <v>185</v>
      </c>
      <c r="AU582" s="25" t="s">
        <v>83</v>
      </c>
      <c r="AY582" s="25" t="s">
        <v>183</v>
      </c>
      <c r="BE582" s="216">
        <f>IF(N582="základní",J582,0)</f>
        <v>0</v>
      </c>
      <c r="BF582" s="216">
        <f>IF(N582="snížená",J582,0)</f>
        <v>0</v>
      </c>
      <c r="BG582" s="216">
        <f>IF(N582="zákl. přenesená",J582,0)</f>
        <v>0</v>
      </c>
      <c r="BH582" s="216">
        <f>IF(N582="sníž. přenesená",J582,0)</f>
        <v>0</v>
      </c>
      <c r="BI582" s="216">
        <f>IF(N582="nulová",J582,0)</f>
        <v>0</v>
      </c>
      <c r="BJ582" s="25" t="s">
        <v>79</v>
      </c>
      <c r="BK582" s="216">
        <f>ROUND(I582*H582,2)</f>
        <v>0</v>
      </c>
      <c r="BL582" s="25" t="s">
        <v>292</v>
      </c>
      <c r="BM582" s="25" t="s">
        <v>2682</v>
      </c>
    </row>
    <row r="583" spans="2:65" s="12" customFormat="1" ht="13.5">
      <c r="B583" s="220"/>
      <c r="C583" s="221"/>
      <c r="D583" s="217" t="s">
        <v>193</v>
      </c>
      <c r="E583" s="222" t="s">
        <v>21</v>
      </c>
      <c r="F583" s="223" t="s">
        <v>1389</v>
      </c>
      <c r="G583" s="221"/>
      <c r="H583" s="224" t="s">
        <v>21</v>
      </c>
      <c r="I583" s="225"/>
      <c r="J583" s="221"/>
      <c r="K583" s="221"/>
      <c r="L583" s="226"/>
      <c r="M583" s="227"/>
      <c r="N583" s="228"/>
      <c r="O583" s="228"/>
      <c r="P583" s="228"/>
      <c r="Q583" s="228"/>
      <c r="R583" s="228"/>
      <c r="S583" s="228"/>
      <c r="T583" s="229"/>
      <c r="AT583" s="230" t="s">
        <v>193</v>
      </c>
      <c r="AU583" s="230" t="s">
        <v>83</v>
      </c>
      <c r="AV583" s="12" t="s">
        <v>79</v>
      </c>
      <c r="AW583" s="12" t="s">
        <v>39</v>
      </c>
      <c r="AX583" s="12" t="s">
        <v>75</v>
      </c>
      <c r="AY583" s="230" t="s">
        <v>183</v>
      </c>
    </row>
    <row r="584" spans="2:65" s="13" customFormat="1" ht="13.5">
      <c r="B584" s="231"/>
      <c r="C584" s="232"/>
      <c r="D584" s="217" t="s">
        <v>193</v>
      </c>
      <c r="E584" s="233" t="s">
        <v>21</v>
      </c>
      <c r="F584" s="234" t="s">
        <v>2683</v>
      </c>
      <c r="G584" s="232"/>
      <c r="H584" s="235">
        <v>28.1</v>
      </c>
      <c r="I584" s="236"/>
      <c r="J584" s="232"/>
      <c r="K584" s="232"/>
      <c r="L584" s="237"/>
      <c r="M584" s="238"/>
      <c r="N584" s="239"/>
      <c r="O584" s="239"/>
      <c r="P584" s="239"/>
      <c r="Q584" s="239"/>
      <c r="R584" s="239"/>
      <c r="S584" s="239"/>
      <c r="T584" s="240"/>
      <c r="AT584" s="241" t="s">
        <v>193</v>
      </c>
      <c r="AU584" s="241" t="s">
        <v>83</v>
      </c>
      <c r="AV584" s="13" t="s">
        <v>83</v>
      </c>
      <c r="AW584" s="13" t="s">
        <v>39</v>
      </c>
      <c r="AX584" s="13" t="s">
        <v>75</v>
      </c>
      <c r="AY584" s="241" t="s">
        <v>183</v>
      </c>
    </row>
    <row r="585" spans="2:65" s="14" customFormat="1" ht="13.5">
      <c r="B585" s="242"/>
      <c r="C585" s="243"/>
      <c r="D585" s="244" t="s">
        <v>193</v>
      </c>
      <c r="E585" s="245" t="s">
        <v>21</v>
      </c>
      <c r="F585" s="246" t="s">
        <v>212</v>
      </c>
      <c r="G585" s="243"/>
      <c r="H585" s="247">
        <v>28.1</v>
      </c>
      <c r="I585" s="248"/>
      <c r="J585" s="243"/>
      <c r="K585" s="243"/>
      <c r="L585" s="249"/>
      <c r="M585" s="250"/>
      <c r="N585" s="251"/>
      <c r="O585" s="251"/>
      <c r="P585" s="251"/>
      <c r="Q585" s="251"/>
      <c r="R585" s="251"/>
      <c r="S585" s="251"/>
      <c r="T585" s="252"/>
      <c r="AT585" s="253" t="s">
        <v>193</v>
      </c>
      <c r="AU585" s="253" t="s">
        <v>83</v>
      </c>
      <c r="AV585" s="14" t="s">
        <v>189</v>
      </c>
      <c r="AW585" s="14" t="s">
        <v>39</v>
      </c>
      <c r="AX585" s="14" t="s">
        <v>79</v>
      </c>
      <c r="AY585" s="253" t="s">
        <v>183</v>
      </c>
    </row>
    <row r="586" spans="2:65" s="1" customFormat="1" ht="22.5" customHeight="1">
      <c r="B586" s="42"/>
      <c r="C586" s="205" t="s">
        <v>709</v>
      </c>
      <c r="D586" s="205" t="s">
        <v>185</v>
      </c>
      <c r="E586" s="206" t="s">
        <v>569</v>
      </c>
      <c r="F586" s="207" t="s">
        <v>570</v>
      </c>
      <c r="G586" s="208" t="s">
        <v>188</v>
      </c>
      <c r="H586" s="209">
        <v>49.45</v>
      </c>
      <c r="I586" s="210"/>
      <c r="J586" s="211">
        <f>ROUND(I586*H586,2)</f>
        <v>0</v>
      </c>
      <c r="K586" s="207" t="s">
        <v>200</v>
      </c>
      <c r="L586" s="62"/>
      <c r="M586" s="212" t="s">
        <v>21</v>
      </c>
      <c r="N586" s="213" t="s">
        <v>46</v>
      </c>
      <c r="O586" s="43"/>
      <c r="P586" s="214">
        <f>O586*H586</f>
        <v>0</v>
      </c>
      <c r="Q586" s="214">
        <v>0</v>
      </c>
      <c r="R586" s="214">
        <f>Q586*H586</f>
        <v>0</v>
      </c>
      <c r="S586" s="214">
        <v>1.67E-3</v>
      </c>
      <c r="T586" s="215">
        <f>S586*H586</f>
        <v>8.2581500000000002E-2</v>
      </c>
      <c r="AR586" s="25" t="s">
        <v>292</v>
      </c>
      <c r="AT586" s="25" t="s">
        <v>185</v>
      </c>
      <c r="AU586" s="25" t="s">
        <v>83</v>
      </c>
      <c r="AY586" s="25" t="s">
        <v>183</v>
      </c>
      <c r="BE586" s="216">
        <f>IF(N586="základní",J586,0)</f>
        <v>0</v>
      </c>
      <c r="BF586" s="216">
        <f>IF(N586="snížená",J586,0)</f>
        <v>0</v>
      </c>
      <c r="BG586" s="216">
        <f>IF(N586="zákl. přenesená",J586,0)</f>
        <v>0</v>
      </c>
      <c r="BH586" s="216">
        <f>IF(N586="sníž. přenesená",J586,0)</f>
        <v>0</v>
      </c>
      <c r="BI586" s="216">
        <f>IF(N586="nulová",J586,0)</f>
        <v>0</v>
      </c>
      <c r="BJ586" s="25" t="s">
        <v>79</v>
      </c>
      <c r="BK586" s="216">
        <f>ROUND(I586*H586,2)</f>
        <v>0</v>
      </c>
      <c r="BL586" s="25" t="s">
        <v>292</v>
      </c>
      <c r="BM586" s="25" t="s">
        <v>2684</v>
      </c>
    </row>
    <row r="587" spans="2:65" s="12" customFormat="1" ht="13.5">
      <c r="B587" s="220"/>
      <c r="C587" s="221"/>
      <c r="D587" s="217" t="s">
        <v>193</v>
      </c>
      <c r="E587" s="222" t="s">
        <v>21</v>
      </c>
      <c r="F587" s="223" t="s">
        <v>572</v>
      </c>
      <c r="G587" s="221"/>
      <c r="H587" s="224" t="s">
        <v>21</v>
      </c>
      <c r="I587" s="225"/>
      <c r="J587" s="221"/>
      <c r="K587" s="221"/>
      <c r="L587" s="226"/>
      <c r="M587" s="227"/>
      <c r="N587" s="228"/>
      <c r="O587" s="228"/>
      <c r="P587" s="228"/>
      <c r="Q587" s="228"/>
      <c r="R587" s="228"/>
      <c r="S587" s="228"/>
      <c r="T587" s="229"/>
      <c r="AT587" s="230" t="s">
        <v>193</v>
      </c>
      <c r="AU587" s="230" t="s">
        <v>83</v>
      </c>
      <c r="AV587" s="12" t="s">
        <v>79</v>
      </c>
      <c r="AW587" s="12" t="s">
        <v>39</v>
      </c>
      <c r="AX587" s="12" t="s">
        <v>75</v>
      </c>
      <c r="AY587" s="230" t="s">
        <v>183</v>
      </c>
    </row>
    <row r="588" spans="2:65" s="13" customFormat="1" ht="13.5">
      <c r="B588" s="231"/>
      <c r="C588" s="232"/>
      <c r="D588" s="217" t="s">
        <v>193</v>
      </c>
      <c r="E588" s="233" t="s">
        <v>21</v>
      </c>
      <c r="F588" s="234" t="s">
        <v>2685</v>
      </c>
      <c r="G588" s="232"/>
      <c r="H588" s="235">
        <v>10.8</v>
      </c>
      <c r="I588" s="236"/>
      <c r="J588" s="232"/>
      <c r="K588" s="232"/>
      <c r="L588" s="237"/>
      <c r="M588" s="238"/>
      <c r="N588" s="239"/>
      <c r="O588" s="239"/>
      <c r="P588" s="239"/>
      <c r="Q588" s="239"/>
      <c r="R588" s="239"/>
      <c r="S588" s="239"/>
      <c r="T588" s="240"/>
      <c r="AT588" s="241" t="s">
        <v>193</v>
      </c>
      <c r="AU588" s="241" t="s">
        <v>83</v>
      </c>
      <c r="AV588" s="13" t="s">
        <v>83</v>
      </c>
      <c r="AW588" s="13" t="s">
        <v>39</v>
      </c>
      <c r="AX588" s="13" t="s">
        <v>75</v>
      </c>
      <c r="AY588" s="241" t="s">
        <v>183</v>
      </c>
    </row>
    <row r="589" spans="2:65" s="13" customFormat="1" ht="13.5">
      <c r="B589" s="231"/>
      <c r="C589" s="232"/>
      <c r="D589" s="217" t="s">
        <v>193</v>
      </c>
      <c r="E589" s="233" t="s">
        <v>21</v>
      </c>
      <c r="F589" s="234" t="s">
        <v>1218</v>
      </c>
      <c r="G589" s="232"/>
      <c r="H589" s="235">
        <v>4.8</v>
      </c>
      <c r="I589" s="236"/>
      <c r="J589" s="232"/>
      <c r="K589" s="232"/>
      <c r="L589" s="237"/>
      <c r="M589" s="238"/>
      <c r="N589" s="239"/>
      <c r="O589" s="239"/>
      <c r="P589" s="239"/>
      <c r="Q589" s="239"/>
      <c r="R589" s="239"/>
      <c r="S589" s="239"/>
      <c r="T589" s="240"/>
      <c r="AT589" s="241" t="s">
        <v>193</v>
      </c>
      <c r="AU589" s="241" t="s">
        <v>83</v>
      </c>
      <c r="AV589" s="13" t="s">
        <v>83</v>
      </c>
      <c r="AW589" s="13" t="s">
        <v>39</v>
      </c>
      <c r="AX589" s="13" t="s">
        <v>75</v>
      </c>
      <c r="AY589" s="241" t="s">
        <v>183</v>
      </c>
    </row>
    <row r="590" spans="2:65" s="15" customFormat="1" ht="13.5">
      <c r="B590" s="268"/>
      <c r="C590" s="269"/>
      <c r="D590" s="217" t="s">
        <v>193</v>
      </c>
      <c r="E590" s="270" t="s">
        <v>21</v>
      </c>
      <c r="F590" s="271" t="s">
        <v>265</v>
      </c>
      <c r="G590" s="269"/>
      <c r="H590" s="272">
        <v>15.6</v>
      </c>
      <c r="I590" s="273"/>
      <c r="J590" s="269"/>
      <c r="K590" s="269"/>
      <c r="L590" s="274"/>
      <c r="M590" s="275"/>
      <c r="N590" s="276"/>
      <c r="O590" s="276"/>
      <c r="P590" s="276"/>
      <c r="Q590" s="276"/>
      <c r="R590" s="276"/>
      <c r="S590" s="276"/>
      <c r="T590" s="277"/>
      <c r="AT590" s="278" t="s">
        <v>193</v>
      </c>
      <c r="AU590" s="278" t="s">
        <v>83</v>
      </c>
      <c r="AV590" s="15" t="s">
        <v>91</v>
      </c>
      <c r="AW590" s="15" t="s">
        <v>39</v>
      </c>
      <c r="AX590" s="15" t="s">
        <v>75</v>
      </c>
      <c r="AY590" s="278" t="s">
        <v>183</v>
      </c>
    </row>
    <row r="591" spans="2:65" s="12" customFormat="1" ht="13.5">
      <c r="B591" s="220"/>
      <c r="C591" s="221"/>
      <c r="D591" s="217" t="s">
        <v>193</v>
      </c>
      <c r="E591" s="222" t="s">
        <v>21</v>
      </c>
      <c r="F591" s="223" t="s">
        <v>2686</v>
      </c>
      <c r="G591" s="221"/>
      <c r="H591" s="224" t="s">
        <v>21</v>
      </c>
      <c r="I591" s="225"/>
      <c r="J591" s="221"/>
      <c r="K591" s="221"/>
      <c r="L591" s="226"/>
      <c r="M591" s="227"/>
      <c r="N591" s="228"/>
      <c r="O591" s="228"/>
      <c r="P591" s="228"/>
      <c r="Q591" s="228"/>
      <c r="R591" s="228"/>
      <c r="S591" s="228"/>
      <c r="T591" s="229"/>
      <c r="AT591" s="230" t="s">
        <v>193</v>
      </c>
      <c r="AU591" s="230" t="s">
        <v>83</v>
      </c>
      <c r="AV591" s="12" t="s">
        <v>79</v>
      </c>
      <c r="AW591" s="12" t="s">
        <v>39</v>
      </c>
      <c r="AX591" s="12" t="s">
        <v>75</v>
      </c>
      <c r="AY591" s="230" t="s">
        <v>183</v>
      </c>
    </row>
    <row r="592" spans="2:65" s="13" customFormat="1" ht="13.5">
      <c r="B592" s="231"/>
      <c r="C592" s="232"/>
      <c r="D592" s="217" t="s">
        <v>193</v>
      </c>
      <c r="E592" s="233" t="s">
        <v>21</v>
      </c>
      <c r="F592" s="234" t="s">
        <v>2687</v>
      </c>
      <c r="G592" s="232"/>
      <c r="H592" s="235">
        <v>33.85</v>
      </c>
      <c r="I592" s="236"/>
      <c r="J592" s="232"/>
      <c r="K592" s="232"/>
      <c r="L592" s="237"/>
      <c r="M592" s="238"/>
      <c r="N592" s="239"/>
      <c r="O592" s="239"/>
      <c r="P592" s="239"/>
      <c r="Q592" s="239"/>
      <c r="R592" s="239"/>
      <c r="S592" s="239"/>
      <c r="T592" s="240"/>
      <c r="AT592" s="241" t="s">
        <v>193</v>
      </c>
      <c r="AU592" s="241" t="s">
        <v>83</v>
      </c>
      <c r="AV592" s="13" t="s">
        <v>83</v>
      </c>
      <c r="AW592" s="13" t="s">
        <v>39</v>
      </c>
      <c r="AX592" s="13" t="s">
        <v>75</v>
      </c>
      <c r="AY592" s="241" t="s">
        <v>183</v>
      </c>
    </row>
    <row r="593" spans="2:65" s="15" customFormat="1" ht="13.5">
      <c r="B593" s="268"/>
      <c r="C593" s="269"/>
      <c r="D593" s="217" t="s">
        <v>193</v>
      </c>
      <c r="E593" s="270" t="s">
        <v>21</v>
      </c>
      <c r="F593" s="271" t="s">
        <v>265</v>
      </c>
      <c r="G593" s="269"/>
      <c r="H593" s="272">
        <v>33.85</v>
      </c>
      <c r="I593" s="273"/>
      <c r="J593" s="269"/>
      <c r="K593" s="269"/>
      <c r="L593" s="274"/>
      <c r="M593" s="275"/>
      <c r="N593" s="276"/>
      <c r="O593" s="276"/>
      <c r="P593" s="276"/>
      <c r="Q593" s="276"/>
      <c r="R593" s="276"/>
      <c r="S593" s="276"/>
      <c r="T593" s="277"/>
      <c r="AT593" s="278" t="s">
        <v>193</v>
      </c>
      <c r="AU593" s="278" t="s">
        <v>83</v>
      </c>
      <c r="AV593" s="15" t="s">
        <v>91</v>
      </c>
      <c r="AW593" s="15" t="s">
        <v>39</v>
      </c>
      <c r="AX593" s="15" t="s">
        <v>75</v>
      </c>
      <c r="AY593" s="278" t="s">
        <v>183</v>
      </c>
    </row>
    <row r="594" spans="2:65" s="14" customFormat="1" ht="13.5">
      <c r="B594" s="242"/>
      <c r="C594" s="243"/>
      <c r="D594" s="244" t="s">
        <v>193</v>
      </c>
      <c r="E594" s="245" t="s">
        <v>21</v>
      </c>
      <c r="F594" s="246" t="s">
        <v>212</v>
      </c>
      <c r="G594" s="243"/>
      <c r="H594" s="247">
        <v>49.45</v>
      </c>
      <c r="I594" s="248"/>
      <c r="J594" s="243"/>
      <c r="K594" s="243"/>
      <c r="L594" s="249"/>
      <c r="M594" s="250"/>
      <c r="N594" s="251"/>
      <c r="O594" s="251"/>
      <c r="P594" s="251"/>
      <c r="Q594" s="251"/>
      <c r="R594" s="251"/>
      <c r="S594" s="251"/>
      <c r="T594" s="252"/>
      <c r="AT594" s="253" t="s">
        <v>193</v>
      </c>
      <c r="AU594" s="253" t="s">
        <v>83</v>
      </c>
      <c r="AV594" s="14" t="s">
        <v>189</v>
      </c>
      <c r="AW594" s="14" t="s">
        <v>39</v>
      </c>
      <c r="AX594" s="14" t="s">
        <v>79</v>
      </c>
      <c r="AY594" s="253" t="s">
        <v>183</v>
      </c>
    </row>
    <row r="595" spans="2:65" s="1" customFormat="1" ht="31.5" customHeight="1">
      <c r="B595" s="42"/>
      <c r="C595" s="205" t="s">
        <v>712</v>
      </c>
      <c r="D595" s="205" t="s">
        <v>185</v>
      </c>
      <c r="E595" s="206" t="s">
        <v>1405</v>
      </c>
      <c r="F595" s="207" t="s">
        <v>1406</v>
      </c>
      <c r="G595" s="208" t="s">
        <v>199</v>
      </c>
      <c r="H595" s="209">
        <v>33.787999999999997</v>
      </c>
      <c r="I595" s="210"/>
      <c r="J595" s="211">
        <f>ROUND(I595*H595,2)</f>
        <v>0</v>
      </c>
      <c r="K595" s="207" t="s">
        <v>200</v>
      </c>
      <c r="L595" s="62"/>
      <c r="M595" s="212" t="s">
        <v>21</v>
      </c>
      <c r="N595" s="213" t="s">
        <v>46</v>
      </c>
      <c r="O595" s="43"/>
      <c r="P595" s="214">
        <f>O595*H595</f>
        <v>0</v>
      </c>
      <c r="Q595" s="214">
        <v>0</v>
      </c>
      <c r="R595" s="214">
        <f>Q595*H595</f>
        <v>0</v>
      </c>
      <c r="S595" s="214">
        <v>0</v>
      </c>
      <c r="T595" s="215">
        <f>S595*H595</f>
        <v>0</v>
      </c>
      <c r="AR595" s="25" t="s">
        <v>292</v>
      </c>
      <c r="AT595" s="25" t="s">
        <v>185</v>
      </c>
      <c r="AU595" s="25" t="s">
        <v>83</v>
      </c>
      <c r="AY595" s="25" t="s">
        <v>183</v>
      </c>
      <c r="BE595" s="216">
        <f>IF(N595="základní",J595,0)</f>
        <v>0</v>
      </c>
      <c r="BF595" s="216">
        <f>IF(N595="snížená",J595,0)</f>
        <v>0</v>
      </c>
      <c r="BG595" s="216">
        <f>IF(N595="zákl. přenesená",J595,0)</f>
        <v>0</v>
      </c>
      <c r="BH595" s="216">
        <f>IF(N595="sníž. přenesená",J595,0)</f>
        <v>0</v>
      </c>
      <c r="BI595" s="216">
        <f>IF(N595="nulová",J595,0)</f>
        <v>0</v>
      </c>
      <c r="BJ595" s="25" t="s">
        <v>79</v>
      </c>
      <c r="BK595" s="216">
        <f>ROUND(I595*H595,2)</f>
        <v>0</v>
      </c>
      <c r="BL595" s="25" t="s">
        <v>292</v>
      </c>
      <c r="BM595" s="25" t="s">
        <v>2688</v>
      </c>
    </row>
    <row r="596" spans="2:65" s="12" customFormat="1" ht="13.5">
      <c r="B596" s="220"/>
      <c r="C596" s="221"/>
      <c r="D596" s="217" t="s">
        <v>193</v>
      </c>
      <c r="E596" s="222" t="s">
        <v>21</v>
      </c>
      <c r="F596" s="223" t="s">
        <v>1408</v>
      </c>
      <c r="G596" s="221"/>
      <c r="H596" s="224" t="s">
        <v>21</v>
      </c>
      <c r="I596" s="225"/>
      <c r="J596" s="221"/>
      <c r="K596" s="221"/>
      <c r="L596" s="226"/>
      <c r="M596" s="227"/>
      <c r="N596" s="228"/>
      <c r="O596" s="228"/>
      <c r="P596" s="228"/>
      <c r="Q596" s="228"/>
      <c r="R596" s="228"/>
      <c r="S596" s="228"/>
      <c r="T596" s="229"/>
      <c r="AT596" s="230" t="s">
        <v>193</v>
      </c>
      <c r="AU596" s="230" t="s">
        <v>83</v>
      </c>
      <c r="AV596" s="12" t="s">
        <v>79</v>
      </c>
      <c r="AW596" s="12" t="s">
        <v>39</v>
      </c>
      <c r="AX596" s="12" t="s">
        <v>75</v>
      </c>
      <c r="AY596" s="230" t="s">
        <v>183</v>
      </c>
    </row>
    <row r="597" spans="2:65" s="13" customFormat="1" ht="13.5">
      <c r="B597" s="231"/>
      <c r="C597" s="232"/>
      <c r="D597" s="244" t="s">
        <v>193</v>
      </c>
      <c r="E597" s="254" t="s">
        <v>21</v>
      </c>
      <c r="F597" s="255" t="s">
        <v>2681</v>
      </c>
      <c r="G597" s="232"/>
      <c r="H597" s="256">
        <v>33.787999999999997</v>
      </c>
      <c r="I597" s="236"/>
      <c r="J597" s="232"/>
      <c r="K597" s="232"/>
      <c r="L597" s="237"/>
      <c r="M597" s="238"/>
      <c r="N597" s="239"/>
      <c r="O597" s="239"/>
      <c r="P597" s="239"/>
      <c r="Q597" s="239"/>
      <c r="R597" s="239"/>
      <c r="S597" s="239"/>
      <c r="T597" s="240"/>
      <c r="AT597" s="241" t="s">
        <v>193</v>
      </c>
      <c r="AU597" s="241" t="s">
        <v>83</v>
      </c>
      <c r="AV597" s="13" t="s">
        <v>83</v>
      </c>
      <c r="AW597" s="13" t="s">
        <v>39</v>
      </c>
      <c r="AX597" s="13" t="s">
        <v>79</v>
      </c>
      <c r="AY597" s="241" t="s">
        <v>183</v>
      </c>
    </row>
    <row r="598" spans="2:65" s="1" customFormat="1" ht="31.5" customHeight="1">
      <c r="B598" s="42"/>
      <c r="C598" s="205" t="s">
        <v>717</v>
      </c>
      <c r="D598" s="205" t="s">
        <v>185</v>
      </c>
      <c r="E598" s="206" t="s">
        <v>579</v>
      </c>
      <c r="F598" s="207" t="s">
        <v>580</v>
      </c>
      <c r="G598" s="208" t="s">
        <v>188</v>
      </c>
      <c r="H598" s="209">
        <v>14.98</v>
      </c>
      <c r="I598" s="210"/>
      <c r="J598" s="211">
        <f>ROUND(I598*H598,2)</f>
        <v>0</v>
      </c>
      <c r="K598" s="207" t="s">
        <v>21</v>
      </c>
      <c r="L598" s="62"/>
      <c r="M598" s="212" t="s">
        <v>21</v>
      </c>
      <c r="N598" s="213" t="s">
        <v>46</v>
      </c>
      <c r="O598" s="43"/>
      <c r="P598" s="214">
        <f>O598*H598</f>
        <v>0</v>
      </c>
      <c r="Q598" s="214">
        <v>1.5E-3</v>
      </c>
      <c r="R598" s="214">
        <f>Q598*H598</f>
        <v>2.247E-2</v>
      </c>
      <c r="S598" s="214">
        <v>0</v>
      </c>
      <c r="T598" s="215">
        <f>S598*H598</f>
        <v>0</v>
      </c>
      <c r="AR598" s="25" t="s">
        <v>292</v>
      </c>
      <c r="AT598" s="25" t="s">
        <v>185</v>
      </c>
      <c r="AU598" s="25" t="s">
        <v>83</v>
      </c>
      <c r="AY598" s="25" t="s">
        <v>183</v>
      </c>
      <c r="BE598" s="216">
        <f>IF(N598="základní",J598,0)</f>
        <v>0</v>
      </c>
      <c r="BF598" s="216">
        <f>IF(N598="snížená",J598,0)</f>
        <v>0</v>
      </c>
      <c r="BG598" s="216">
        <f>IF(N598="zákl. přenesená",J598,0)</f>
        <v>0</v>
      </c>
      <c r="BH598" s="216">
        <f>IF(N598="sníž. přenesená",J598,0)</f>
        <v>0</v>
      </c>
      <c r="BI598" s="216">
        <f>IF(N598="nulová",J598,0)</f>
        <v>0</v>
      </c>
      <c r="BJ598" s="25" t="s">
        <v>79</v>
      </c>
      <c r="BK598" s="216">
        <f>ROUND(I598*H598,2)</f>
        <v>0</v>
      </c>
      <c r="BL598" s="25" t="s">
        <v>292</v>
      </c>
      <c r="BM598" s="25" t="s">
        <v>2689</v>
      </c>
    </row>
    <row r="599" spans="2:65" s="12" customFormat="1" ht="13.5">
      <c r="B599" s="220"/>
      <c r="C599" s="221"/>
      <c r="D599" s="217" t="s">
        <v>193</v>
      </c>
      <c r="E599" s="222" t="s">
        <v>21</v>
      </c>
      <c r="F599" s="223" t="s">
        <v>582</v>
      </c>
      <c r="G599" s="221"/>
      <c r="H599" s="224" t="s">
        <v>21</v>
      </c>
      <c r="I599" s="225"/>
      <c r="J599" s="221"/>
      <c r="K599" s="221"/>
      <c r="L599" s="226"/>
      <c r="M599" s="227"/>
      <c r="N599" s="228"/>
      <c r="O599" s="228"/>
      <c r="P599" s="228"/>
      <c r="Q599" s="228"/>
      <c r="R599" s="228"/>
      <c r="S599" s="228"/>
      <c r="T599" s="229"/>
      <c r="AT599" s="230" t="s">
        <v>193</v>
      </c>
      <c r="AU599" s="230" t="s">
        <v>83</v>
      </c>
      <c r="AV599" s="12" t="s">
        <v>79</v>
      </c>
      <c r="AW599" s="12" t="s">
        <v>39</v>
      </c>
      <c r="AX599" s="12" t="s">
        <v>75</v>
      </c>
      <c r="AY599" s="230" t="s">
        <v>183</v>
      </c>
    </row>
    <row r="600" spans="2:65" s="13" customFormat="1" ht="13.5">
      <c r="B600" s="231"/>
      <c r="C600" s="232"/>
      <c r="D600" s="217" t="s">
        <v>193</v>
      </c>
      <c r="E600" s="233" t="s">
        <v>21</v>
      </c>
      <c r="F600" s="234" t="s">
        <v>1398</v>
      </c>
      <c r="G600" s="232"/>
      <c r="H600" s="235">
        <v>10.1</v>
      </c>
      <c r="I600" s="236"/>
      <c r="J600" s="232"/>
      <c r="K600" s="232"/>
      <c r="L600" s="237"/>
      <c r="M600" s="238"/>
      <c r="N600" s="239"/>
      <c r="O600" s="239"/>
      <c r="P600" s="239"/>
      <c r="Q600" s="239"/>
      <c r="R600" s="239"/>
      <c r="S600" s="239"/>
      <c r="T600" s="240"/>
      <c r="AT600" s="241" t="s">
        <v>193</v>
      </c>
      <c r="AU600" s="241" t="s">
        <v>83</v>
      </c>
      <c r="AV600" s="13" t="s">
        <v>83</v>
      </c>
      <c r="AW600" s="13" t="s">
        <v>39</v>
      </c>
      <c r="AX600" s="13" t="s">
        <v>75</v>
      </c>
      <c r="AY600" s="241" t="s">
        <v>183</v>
      </c>
    </row>
    <row r="601" spans="2:65" s="12" customFormat="1" ht="13.5">
      <c r="B601" s="220"/>
      <c r="C601" s="221"/>
      <c r="D601" s="217" t="s">
        <v>193</v>
      </c>
      <c r="E601" s="222" t="s">
        <v>21</v>
      </c>
      <c r="F601" s="223" t="s">
        <v>1411</v>
      </c>
      <c r="G601" s="221"/>
      <c r="H601" s="224" t="s">
        <v>21</v>
      </c>
      <c r="I601" s="225"/>
      <c r="J601" s="221"/>
      <c r="K601" s="221"/>
      <c r="L601" s="226"/>
      <c r="M601" s="227"/>
      <c r="N601" s="228"/>
      <c r="O601" s="228"/>
      <c r="P601" s="228"/>
      <c r="Q601" s="228"/>
      <c r="R601" s="228"/>
      <c r="S601" s="228"/>
      <c r="T601" s="229"/>
      <c r="AT601" s="230" t="s">
        <v>193</v>
      </c>
      <c r="AU601" s="230" t="s">
        <v>83</v>
      </c>
      <c r="AV601" s="12" t="s">
        <v>79</v>
      </c>
      <c r="AW601" s="12" t="s">
        <v>39</v>
      </c>
      <c r="AX601" s="12" t="s">
        <v>75</v>
      </c>
      <c r="AY601" s="230" t="s">
        <v>183</v>
      </c>
    </row>
    <row r="602" spans="2:65" s="13" customFormat="1" ht="13.5">
      <c r="B602" s="231"/>
      <c r="C602" s="232"/>
      <c r="D602" s="217" t="s">
        <v>193</v>
      </c>
      <c r="E602" s="233" t="s">
        <v>21</v>
      </c>
      <c r="F602" s="234" t="s">
        <v>2690</v>
      </c>
      <c r="G602" s="232"/>
      <c r="H602" s="235">
        <v>4.88</v>
      </c>
      <c r="I602" s="236"/>
      <c r="J602" s="232"/>
      <c r="K602" s="232"/>
      <c r="L602" s="237"/>
      <c r="M602" s="238"/>
      <c r="N602" s="239"/>
      <c r="O602" s="239"/>
      <c r="P602" s="239"/>
      <c r="Q602" s="239"/>
      <c r="R602" s="239"/>
      <c r="S602" s="239"/>
      <c r="T602" s="240"/>
      <c r="AT602" s="241" t="s">
        <v>193</v>
      </c>
      <c r="AU602" s="241" t="s">
        <v>83</v>
      </c>
      <c r="AV602" s="13" t="s">
        <v>83</v>
      </c>
      <c r="AW602" s="13" t="s">
        <v>39</v>
      </c>
      <c r="AX602" s="13" t="s">
        <v>75</v>
      </c>
      <c r="AY602" s="241" t="s">
        <v>183</v>
      </c>
    </row>
    <row r="603" spans="2:65" s="14" customFormat="1" ht="13.5">
      <c r="B603" s="242"/>
      <c r="C603" s="243"/>
      <c r="D603" s="244" t="s">
        <v>193</v>
      </c>
      <c r="E603" s="245" t="s">
        <v>21</v>
      </c>
      <c r="F603" s="246" t="s">
        <v>212</v>
      </c>
      <c r="G603" s="243"/>
      <c r="H603" s="247">
        <v>14.98</v>
      </c>
      <c r="I603" s="248"/>
      <c r="J603" s="243"/>
      <c r="K603" s="243"/>
      <c r="L603" s="249"/>
      <c r="M603" s="250"/>
      <c r="N603" s="251"/>
      <c r="O603" s="251"/>
      <c r="P603" s="251"/>
      <c r="Q603" s="251"/>
      <c r="R603" s="251"/>
      <c r="S603" s="251"/>
      <c r="T603" s="252"/>
      <c r="AT603" s="253" t="s">
        <v>193</v>
      </c>
      <c r="AU603" s="253" t="s">
        <v>83</v>
      </c>
      <c r="AV603" s="14" t="s">
        <v>189</v>
      </c>
      <c r="AW603" s="14" t="s">
        <v>39</v>
      </c>
      <c r="AX603" s="14" t="s">
        <v>79</v>
      </c>
      <c r="AY603" s="253" t="s">
        <v>183</v>
      </c>
    </row>
    <row r="604" spans="2:65" s="1" customFormat="1" ht="31.5" customHeight="1">
      <c r="B604" s="42"/>
      <c r="C604" s="205" t="s">
        <v>722</v>
      </c>
      <c r="D604" s="205" t="s">
        <v>185</v>
      </c>
      <c r="E604" s="206" t="s">
        <v>1413</v>
      </c>
      <c r="F604" s="207" t="s">
        <v>1414</v>
      </c>
      <c r="G604" s="208" t="s">
        <v>188</v>
      </c>
      <c r="H604" s="209">
        <v>23</v>
      </c>
      <c r="I604" s="210"/>
      <c r="J604" s="211">
        <f>ROUND(I604*H604,2)</f>
        <v>0</v>
      </c>
      <c r="K604" s="207" t="s">
        <v>200</v>
      </c>
      <c r="L604" s="62"/>
      <c r="M604" s="212" t="s">
        <v>21</v>
      </c>
      <c r="N604" s="213" t="s">
        <v>46</v>
      </c>
      <c r="O604" s="43"/>
      <c r="P604" s="214">
        <f>O604*H604</f>
        <v>0</v>
      </c>
      <c r="Q604" s="214">
        <v>1.98E-3</v>
      </c>
      <c r="R604" s="214">
        <f>Q604*H604</f>
        <v>4.5539999999999997E-2</v>
      </c>
      <c r="S604" s="214">
        <v>0</v>
      </c>
      <c r="T604" s="215">
        <f>S604*H604</f>
        <v>0</v>
      </c>
      <c r="AR604" s="25" t="s">
        <v>189</v>
      </c>
      <c r="AT604" s="25" t="s">
        <v>185</v>
      </c>
      <c r="AU604" s="25" t="s">
        <v>83</v>
      </c>
      <c r="AY604" s="25" t="s">
        <v>183</v>
      </c>
      <c r="BE604" s="216">
        <f>IF(N604="základní",J604,0)</f>
        <v>0</v>
      </c>
      <c r="BF604" s="216">
        <f>IF(N604="snížená",J604,0)</f>
        <v>0</v>
      </c>
      <c r="BG604" s="216">
        <f>IF(N604="zákl. přenesená",J604,0)</f>
        <v>0</v>
      </c>
      <c r="BH604" s="216">
        <f>IF(N604="sníž. přenesená",J604,0)</f>
        <v>0</v>
      </c>
      <c r="BI604" s="216">
        <f>IF(N604="nulová",J604,0)</f>
        <v>0</v>
      </c>
      <c r="BJ604" s="25" t="s">
        <v>79</v>
      </c>
      <c r="BK604" s="216">
        <f>ROUND(I604*H604,2)</f>
        <v>0</v>
      </c>
      <c r="BL604" s="25" t="s">
        <v>189</v>
      </c>
      <c r="BM604" s="25" t="s">
        <v>2691</v>
      </c>
    </row>
    <row r="605" spans="2:65" s="1" customFormat="1" ht="54">
      <c r="B605" s="42"/>
      <c r="C605" s="64"/>
      <c r="D605" s="217" t="s">
        <v>191</v>
      </c>
      <c r="E605" s="64"/>
      <c r="F605" s="218" t="s">
        <v>1416</v>
      </c>
      <c r="G605" s="64"/>
      <c r="H605" s="64"/>
      <c r="I605" s="173"/>
      <c r="J605" s="64"/>
      <c r="K605" s="64"/>
      <c r="L605" s="62"/>
      <c r="M605" s="219"/>
      <c r="N605" s="43"/>
      <c r="O605" s="43"/>
      <c r="P605" s="43"/>
      <c r="Q605" s="43"/>
      <c r="R605" s="43"/>
      <c r="S605" s="43"/>
      <c r="T605" s="79"/>
      <c r="AT605" s="25" t="s">
        <v>191</v>
      </c>
      <c r="AU605" s="25" t="s">
        <v>83</v>
      </c>
    </row>
    <row r="606" spans="2:65" s="12" customFormat="1" ht="13.5">
      <c r="B606" s="220"/>
      <c r="C606" s="221"/>
      <c r="D606" s="217" t="s">
        <v>193</v>
      </c>
      <c r="E606" s="222" t="s">
        <v>21</v>
      </c>
      <c r="F606" s="223" t="s">
        <v>2692</v>
      </c>
      <c r="G606" s="221"/>
      <c r="H606" s="224" t="s">
        <v>21</v>
      </c>
      <c r="I606" s="225"/>
      <c r="J606" s="221"/>
      <c r="K606" s="221"/>
      <c r="L606" s="226"/>
      <c r="M606" s="227"/>
      <c r="N606" s="228"/>
      <c r="O606" s="228"/>
      <c r="P606" s="228"/>
      <c r="Q606" s="228"/>
      <c r="R606" s="228"/>
      <c r="S606" s="228"/>
      <c r="T606" s="229"/>
      <c r="AT606" s="230" t="s">
        <v>193</v>
      </c>
      <c r="AU606" s="230" t="s">
        <v>83</v>
      </c>
      <c r="AV606" s="12" t="s">
        <v>79</v>
      </c>
      <c r="AW606" s="12" t="s">
        <v>39</v>
      </c>
      <c r="AX606" s="12" t="s">
        <v>75</v>
      </c>
      <c r="AY606" s="230" t="s">
        <v>183</v>
      </c>
    </row>
    <row r="607" spans="2:65" s="13" customFormat="1" ht="13.5">
      <c r="B607" s="231"/>
      <c r="C607" s="232"/>
      <c r="D607" s="244" t="s">
        <v>193</v>
      </c>
      <c r="E607" s="254" t="s">
        <v>21</v>
      </c>
      <c r="F607" s="255" t="s">
        <v>338</v>
      </c>
      <c r="G607" s="232"/>
      <c r="H607" s="256">
        <v>23</v>
      </c>
      <c r="I607" s="236"/>
      <c r="J607" s="232"/>
      <c r="K607" s="232"/>
      <c r="L607" s="237"/>
      <c r="M607" s="238"/>
      <c r="N607" s="239"/>
      <c r="O607" s="239"/>
      <c r="P607" s="239"/>
      <c r="Q607" s="239"/>
      <c r="R607" s="239"/>
      <c r="S607" s="239"/>
      <c r="T607" s="240"/>
      <c r="AT607" s="241" t="s">
        <v>193</v>
      </c>
      <c r="AU607" s="241" t="s">
        <v>83</v>
      </c>
      <c r="AV607" s="13" t="s">
        <v>83</v>
      </c>
      <c r="AW607" s="13" t="s">
        <v>39</v>
      </c>
      <c r="AX607" s="13" t="s">
        <v>79</v>
      </c>
      <c r="AY607" s="241" t="s">
        <v>183</v>
      </c>
    </row>
    <row r="608" spans="2:65" s="1" customFormat="1" ht="31.5" customHeight="1">
      <c r="B608" s="42"/>
      <c r="C608" s="205" t="s">
        <v>726</v>
      </c>
      <c r="D608" s="205" t="s">
        <v>185</v>
      </c>
      <c r="E608" s="206" t="s">
        <v>1419</v>
      </c>
      <c r="F608" s="207" t="s">
        <v>1420</v>
      </c>
      <c r="G608" s="208" t="s">
        <v>188</v>
      </c>
      <c r="H608" s="209">
        <v>55.7</v>
      </c>
      <c r="I608" s="210"/>
      <c r="J608" s="211">
        <f>ROUND(I608*H608,2)</f>
        <v>0</v>
      </c>
      <c r="K608" s="207" t="s">
        <v>200</v>
      </c>
      <c r="L608" s="62"/>
      <c r="M608" s="212" t="s">
        <v>21</v>
      </c>
      <c r="N608" s="213" t="s">
        <v>46</v>
      </c>
      <c r="O608" s="43"/>
      <c r="P608" s="214">
        <f>O608*H608</f>
        <v>0</v>
      </c>
      <c r="Q608" s="214">
        <v>2E-3</v>
      </c>
      <c r="R608" s="214">
        <f>Q608*H608</f>
        <v>0.11140000000000001</v>
      </c>
      <c r="S608" s="214">
        <v>0</v>
      </c>
      <c r="T608" s="215">
        <f>S608*H608</f>
        <v>0</v>
      </c>
      <c r="AR608" s="25" t="s">
        <v>292</v>
      </c>
      <c r="AT608" s="25" t="s">
        <v>185</v>
      </c>
      <c r="AU608" s="25" t="s">
        <v>83</v>
      </c>
      <c r="AY608" s="25" t="s">
        <v>183</v>
      </c>
      <c r="BE608" s="216">
        <f>IF(N608="základní",J608,0)</f>
        <v>0</v>
      </c>
      <c r="BF608" s="216">
        <f>IF(N608="snížená",J608,0)</f>
        <v>0</v>
      </c>
      <c r="BG608" s="216">
        <f>IF(N608="zákl. přenesená",J608,0)</f>
        <v>0</v>
      </c>
      <c r="BH608" s="216">
        <f>IF(N608="sníž. přenesená",J608,0)</f>
        <v>0</v>
      </c>
      <c r="BI608" s="216">
        <f>IF(N608="nulová",J608,0)</f>
        <v>0</v>
      </c>
      <c r="BJ608" s="25" t="s">
        <v>79</v>
      </c>
      <c r="BK608" s="216">
        <f>ROUND(I608*H608,2)</f>
        <v>0</v>
      </c>
      <c r="BL608" s="25" t="s">
        <v>292</v>
      </c>
      <c r="BM608" s="25" t="s">
        <v>2693</v>
      </c>
    </row>
    <row r="609" spans="2:65" s="12" customFormat="1" ht="13.5">
      <c r="B609" s="220"/>
      <c r="C609" s="221"/>
      <c r="D609" s="217" t="s">
        <v>193</v>
      </c>
      <c r="E609" s="222" t="s">
        <v>21</v>
      </c>
      <c r="F609" s="223" t="s">
        <v>2694</v>
      </c>
      <c r="G609" s="221"/>
      <c r="H609" s="224" t="s">
        <v>21</v>
      </c>
      <c r="I609" s="225"/>
      <c r="J609" s="221"/>
      <c r="K609" s="221"/>
      <c r="L609" s="226"/>
      <c r="M609" s="227"/>
      <c r="N609" s="228"/>
      <c r="O609" s="228"/>
      <c r="P609" s="228"/>
      <c r="Q609" s="228"/>
      <c r="R609" s="228"/>
      <c r="S609" s="228"/>
      <c r="T609" s="229"/>
      <c r="AT609" s="230" t="s">
        <v>193</v>
      </c>
      <c r="AU609" s="230" t="s">
        <v>83</v>
      </c>
      <c r="AV609" s="12" t="s">
        <v>79</v>
      </c>
      <c r="AW609" s="12" t="s">
        <v>39</v>
      </c>
      <c r="AX609" s="12" t="s">
        <v>75</v>
      </c>
      <c r="AY609" s="230" t="s">
        <v>183</v>
      </c>
    </row>
    <row r="610" spans="2:65" s="13" customFormat="1" ht="13.5">
      <c r="B610" s="231"/>
      <c r="C610" s="232"/>
      <c r="D610" s="217" t="s">
        <v>193</v>
      </c>
      <c r="E610" s="233" t="s">
        <v>21</v>
      </c>
      <c r="F610" s="234" t="s">
        <v>338</v>
      </c>
      <c r="G610" s="232"/>
      <c r="H610" s="235">
        <v>23</v>
      </c>
      <c r="I610" s="236"/>
      <c r="J610" s="232"/>
      <c r="K610" s="232"/>
      <c r="L610" s="237"/>
      <c r="M610" s="238"/>
      <c r="N610" s="239"/>
      <c r="O610" s="239"/>
      <c r="P610" s="239"/>
      <c r="Q610" s="239"/>
      <c r="R610" s="239"/>
      <c r="S610" s="239"/>
      <c r="T610" s="240"/>
      <c r="AT610" s="241" t="s">
        <v>193</v>
      </c>
      <c r="AU610" s="241" t="s">
        <v>83</v>
      </c>
      <c r="AV610" s="13" t="s">
        <v>83</v>
      </c>
      <c r="AW610" s="13" t="s">
        <v>39</v>
      </c>
      <c r="AX610" s="13" t="s">
        <v>75</v>
      </c>
      <c r="AY610" s="241" t="s">
        <v>183</v>
      </c>
    </row>
    <row r="611" spans="2:65" s="12" customFormat="1" ht="13.5">
      <c r="B611" s="220"/>
      <c r="C611" s="221"/>
      <c r="D611" s="217" t="s">
        <v>193</v>
      </c>
      <c r="E611" s="222" t="s">
        <v>21</v>
      </c>
      <c r="F611" s="223" t="s">
        <v>2695</v>
      </c>
      <c r="G611" s="221"/>
      <c r="H611" s="224" t="s">
        <v>21</v>
      </c>
      <c r="I611" s="225"/>
      <c r="J611" s="221"/>
      <c r="K611" s="221"/>
      <c r="L611" s="226"/>
      <c r="M611" s="227"/>
      <c r="N611" s="228"/>
      <c r="O611" s="228"/>
      <c r="P611" s="228"/>
      <c r="Q611" s="228"/>
      <c r="R611" s="228"/>
      <c r="S611" s="228"/>
      <c r="T611" s="229"/>
      <c r="AT611" s="230" t="s">
        <v>193</v>
      </c>
      <c r="AU611" s="230" t="s">
        <v>83</v>
      </c>
      <c r="AV611" s="12" t="s">
        <v>79</v>
      </c>
      <c r="AW611" s="12" t="s">
        <v>39</v>
      </c>
      <c r="AX611" s="12" t="s">
        <v>75</v>
      </c>
      <c r="AY611" s="230" t="s">
        <v>183</v>
      </c>
    </row>
    <row r="612" spans="2:65" s="13" customFormat="1" ht="13.5">
      <c r="B612" s="231"/>
      <c r="C612" s="232"/>
      <c r="D612" s="217" t="s">
        <v>193</v>
      </c>
      <c r="E612" s="233" t="s">
        <v>21</v>
      </c>
      <c r="F612" s="234" t="s">
        <v>2696</v>
      </c>
      <c r="G612" s="232"/>
      <c r="H612" s="235">
        <v>32.700000000000003</v>
      </c>
      <c r="I612" s="236"/>
      <c r="J612" s="232"/>
      <c r="K612" s="232"/>
      <c r="L612" s="237"/>
      <c r="M612" s="238"/>
      <c r="N612" s="239"/>
      <c r="O612" s="239"/>
      <c r="P612" s="239"/>
      <c r="Q612" s="239"/>
      <c r="R612" s="239"/>
      <c r="S612" s="239"/>
      <c r="T612" s="240"/>
      <c r="AT612" s="241" t="s">
        <v>193</v>
      </c>
      <c r="AU612" s="241" t="s">
        <v>83</v>
      </c>
      <c r="AV612" s="13" t="s">
        <v>83</v>
      </c>
      <c r="AW612" s="13" t="s">
        <v>39</v>
      </c>
      <c r="AX612" s="13" t="s">
        <v>75</v>
      </c>
      <c r="AY612" s="241" t="s">
        <v>183</v>
      </c>
    </row>
    <row r="613" spans="2:65" s="14" customFormat="1" ht="13.5">
      <c r="B613" s="242"/>
      <c r="C613" s="243"/>
      <c r="D613" s="244" t="s">
        <v>193</v>
      </c>
      <c r="E613" s="245" t="s">
        <v>21</v>
      </c>
      <c r="F613" s="246" t="s">
        <v>212</v>
      </c>
      <c r="G613" s="243"/>
      <c r="H613" s="247">
        <v>55.7</v>
      </c>
      <c r="I613" s="248"/>
      <c r="J613" s="243"/>
      <c r="K613" s="243"/>
      <c r="L613" s="249"/>
      <c r="M613" s="250"/>
      <c r="N613" s="251"/>
      <c r="O613" s="251"/>
      <c r="P613" s="251"/>
      <c r="Q613" s="251"/>
      <c r="R613" s="251"/>
      <c r="S613" s="251"/>
      <c r="T613" s="252"/>
      <c r="AT613" s="253" t="s">
        <v>193</v>
      </c>
      <c r="AU613" s="253" t="s">
        <v>83</v>
      </c>
      <c r="AV613" s="14" t="s">
        <v>189</v>
      </c>
      <c r="AW613" s="14" t="s">
        <v>39</v>
      </c>
      <c r="AX613" s="14" t="s">
        <v>79</v>
      </c>
      <c r="AY613" s="253" t="s">
        <v>183</v>
      </c>
    </row>
    <row r="614" spans="2:65" s="1" customFormat="1" ht="31.5" customHeight="1">
      <c r="B614" s="42"/>
      <c r="C614" s="205" t="s">
        <v>733</v>
      </c>
      <c r="D614" s="205" t="s">
        <v>185</v>
      </c>
      <c r="E614" s="206" t="s">
        <v>1425</v>
      </c>
      <c r="F614" s="207" t="s">
        <v>1426</v>
      </c>
      <c r="G614" s="208" t="s">
        <v>188</v>
      </c>
      <c r="H614" s="209">
        <v>0</v>
      </c>
      <c r="I614" s="210"/>
      <c r="J614" s="211">
        <f>ROUND(I614*H614,2)</f>
        <v>0</v>
      </c>
      <c r="K614" s="207" t="s">
        <v>200</v>
      </c>
      <c r="L614" s="62"/>
      <c r="M614" s="212" t="s">
        <v>21</v>
      </c>
      <c r="N614" s="213" t="s">
        <v>46</v>
      </c>
      <c r="O614" s="43"/>
      <c r="P614" s="214">
        <f>O614*H614</f>
        <v>0</v>
      </c>
      <c r="Q614" s="214">
        <v>4.4799999999999996E-3</v>
      </c>
      <c r="R614" s="214">
        <f>Q614*H614</f>
        <v>0</v>
      </c>
      <c r="S614" s="214">
        <v>0</v>
      </c>
      <c r="T614" s="215">
        <f>S614*H614</f>
        <v>0</v>
      </c>
      <c r="AR614" s="25" t="s">
        <v>292</v>
      </c>
      <c r="AT614" s="25" t="s">
        <v>185</v>
      </c>
      <c r="AU614" s="25" t="s">
        <v>83</v>
      </c>
      <c r="AY614" s="25" t="s">
        <v>183</v>
      </c>
      <c r="BE614" s="216">
        <f>IF(N614="základní",J614,0)</f>
        <v>0</v>
      </c>
      <c r="BF614" s="216">
        <f>IF(N614="snížená",J614,0)</f>
        <v>0</v>
      </c>
      <c r="BG614" s="216">
        <f>IF(N614="zákl. přenesená",J614,0)</f>
        <v>0</v>
      </c>
      <c r="BH614" s="216">
        <f>IF(N614="sníž. přenesená",J614,0)</f>
        <v>0</v>
      </c>
      <c r="BI614" s="216">
        <f>IF(N614="nulová",J614,0)</f>
        <v>0</v>
      </c>
      <c r="BJ614" s="25" t="s">
        <v>79</v>
      </c>
      <c r="BK614" s="216">
        <f>ROUND(I614*H614,2)</f>
        <v>0</v>
      </c>
      <c r="BL614" s="25" t="s">
        <v>292</v>
      </c>
      <c r="BM614" s="25" t="s">
        <v>2697</v>
      </c>
    </row>
    <row r="615" spans="2:65" s="1" customFormat="1" ht="31.5" customHeight="1">
      <c r="B615" s="42"/>
      <c r="C615" s="205" t="s">
        <v>741</v>
      </c>
      <c r="D615" s="205" t="s">
        <v>185</v>
      </c>
      <c r="E615" s="206" t="s">
        <v>1428</v>
      </c>
      <c r="F615" s="207" t="s">
        <v>1429</v>
      </c>
      <c r="G615" s="208" t="s">
        <v>188</v>
      </c>
      <c r="H615" s="209">
        <v>69.849999999999994</v>
      </c>
      <c r="I615" s="210"/>
      <c r="J615" s="211">
        <f>ROUND(I615*H615,2)</f>
        <v>0</v>
      </c>
      <c r="K615" s="207" t="s">
        <v>200</v>
      </c>
      <c r="L615" s="62"/>
      <c r="M615" s="212" t="s">
        <v>21</v>
      </c>
      <c r="N615" s="213" t="s">
        <v>46</v>
      </c>
      <c r="O615" s="43"/>
      <c r="P615" s="214">
        <f>O615*H615</f>
        <v>0</v>
      </c>
      <c r="Q615" s="214">
        <v>2.96E-3</v>
      </c>
      <c r="R615" s="214">
        <f>Q615*H615</f>
        <v>0.20675599999999997</v>
      </c>
      <c r="S615" s="214">
        <v>0</v>
      </c>
      <c r="T615" s="215">
        <f>S615*H615</f>
        <v>0</v>
      </c>
      <c r="AR615" s="25" t="s">
        <v>292</v>
      </c>
      <c r="AT615" s="25" t="s">
        <v>185</v>
      </c>
      <c r="AU615" s="25" t="s">
        <v>83</v>
      </c>
      <c r="AY615" s="25" t="s">
        <v>183</v>
      </c>
      <c r="BE615" s="216">
        <f>IF(N615="základní",J615,0)</f>
        <v>0</v>
      </c>
      <c r="BF615" s="216">
        <f>IF(N615="snížená",J615,0)</f>
        <v>0</v>
      </c>
      <c r="BG615" s="216">
        <f>IF(N615="zákl. přenesená",J615,0)</f>
        <v>0</v>
      </c>
      <c r="BH615" s="216">
        <f>IF(N615="sníž. přenesená",J615,0)</f>
        <v>0</v>
      </c>
      <c r="BI615" s="216">
        <f>IF(N615="nulová",J615,0)</f>
        <v>0</v>
      </c>
      <c r="BJ615" s="25" t="s">
        <v>79</v>
      </c>
      <c r="BK615" s="216">
        <f>ROUND(I615*H615,2)</f>
        <v>0</v>
      </c>
      <c r="BL615" s="25" t="s">
        <v>292</v>
      </c>
      <c r="BM615" s="25" t="s">
        <v>2698</v>
      </c>
    </row>
    <row r="616" spans="2:65" s="12" customFormat="1" ht="13.5">
      <c r="B616" s="220"/>
      <c r="C616" s="221"/>
      <c r="D616" s="217" t="s">
        <v>193</v>
      </c>
      <c r="E616" s="222" t="s">
        <v>21</v>
      </c>
      <c r="F616" s="223" t="s">
        <v>615</v>
      </c>
      <c r="G616" s="221"/>
      <c r="H616" s="224" t="s">
        <v>21</v>
      </c>
      <c r="I616" s="225"/>
      <c r="J616" s="221"/>
      <c r="K616" s="221"/>
      <c r="L616" s="226"/>
      <c r="M616" s="227"/>
      <c r="N616" s="228"/>
      <c r="O616" s="228"/>
      <c r="P616" s="228"/>
      <c r="Q616" s="228"/>
      <c r="R616" s="228"/>
      <c r="S616" s="228"/>
      <c r="T616" s="229"/>
      <c r="AT616" s="230" t="s">
        <v>193</v>
      </c>
      <c r="AU616" s="230" t="s">
        <v>83</v>
      </c>
      <c r="AV616" s="12" t="s">
        <v>79</v>
      </c>
      <c r="AW616" s="12" t="s">
        <v>39</v>
      </c>
      <c r="AX616" s="12" t="s">
        <v>75</v>
      </c>
      <c r="AY616" s="230" t="s">
        <v>183</v>
      </c>
    </row>
    <row r="617" spans="2:65" s="13" customFormat="1" ht="13.5">
      <c r="B617" s="231"/>
      <c r="C617" s="232"/>
      <c r="D617" s="217" t="s">
        <v>193</v>
      </c>
      <c r="E617" s="233" t="s">
        <v>21</v>
      </c>
      <c r="F617" s="234" t="s">
        <v>324</v>
      </c>
      <c r="G617" s="232"/>
      <c r="H617" s="235">
        <v>31.2</v>
      </c>
      <c r="I617" s="236"/>
      <c r="J617" s="232"/>
      <c r="K617" s="232"/>
      <c r="L617" s="237"/>
      <c r="M617" s="238"/>
      <c r="N617" s="239"/>
      <c r="O617" s="239"/>
      <c r="P617" s="239"/>
      <c r="Q617" s="239"/>
      <c r="R617" s="239"/>
      <c r="S617" s="239"/>
      <c r="T617" s="240"/>
      <c r="AT617" s="241" t="s">
        <v>193</v>
      </c>
      <c r="AU617" s="241" t="s">
        <v>83</v>
      </c>
      <c r="AV617" s="13" t="s">
        <v>83</v>
      </c>
      <c r="AW617" s="13" t="s">
        <v>39</v>
      </c>
      <c r="AX617" s="13" t="s">
        <v>75</v>
      </c>
      <c r="AY617" s="241" t="s">
        <v>183</v>
      </c>
    </row>
    <row r="618" spans="2:65" s="12" customFormat="1" ht="13.5">
      <c r="B618" s="220"/>
      <c r="C618" s="221"/>
      <c r="D618" s="217" t="s">
        <v>193</v>
      </c>
      <c r="E618" s="222" t="s">
        <v>21</v>
      </c>
      <c r="F618" s="223" t="s">
        <v>605</v>
      </c>
      <c r="G618" s="221"/>
      <c r="H618" s="224" t="s">
        <v>21</v>
      </c>
      <c r="I618" s="225"/>
      <c r="J618" s="221"/>
      <c r="K618" s="221"/>
      <c r="L618" s="226"/>
      <c r="M618" s="227"/>
      <c r="N618" s="228"/>
      <c r="O618" s="228"/>
      <c r="P618" s="228"/>
      <c r="Q618" s="228"/>
      <c r="R618" s="228"/>
      <c r="S618" s="228"/>
      <c r="T618" s="229"/>
      <c r="AT618" s="230" t="s">
        <v>193</v>
      </c>
      <c r="AU618" s="230" t="s">
        <v>83</v>
      </c>
      <c r="AV618" s="12" t="s">
        <v>79</v>
      </c>
      <c r="AW618" s="12" t="s">
        <v>39</v>
      </c>
      <c r="AX618" s="12" t="s">
        <v>75</v>
      </c>
      <c r="AY618" s="230" t="s">
        <v>183</v>
      </c>
    </row>
    <row r="619" spans="2:65" s="13" customFormat="1" ht="13.5">
      <c r="B619" s="231"/>
      <c r="C619" s="232"/>
      <c r="D619" s="217" t="s">
        <v>193</v>
      </c>
      <c r="E619" s="233" t="s">
        <v>21</v>
      </c>
      <c r="F619" s="234" t="s">
        <v>1218</v>
      </c>
      <c r="G619" s="232"/>
      <c r="H619" s="235">
        <v>4.8</v>
      </c>
      <c r="I619" s="236"/>
      <c r="J619" s="232"/>
      <c r="K619" s="232"/>
      <c r="L619" s="237"/>
      <c r="M619" s="238"/>
      <c r="N619" s="239"/>
      <c r="O619" s="239"/>
      <c r="P619" s="239"/>
      <c r="Q619" s="239"/>
      <c r="R619" s="239"/>
      <c r="S619" s="239"/>
      <c r="T619" s="240"/>
      <c r="AT619" s="241" t="s">
        <v>193</v>
      </c>
      <c r="AU619" s="241" t="s">
        <v>83</v>
      </c>
      <c r="AV619" s="13" t="s">
        <v>83</v>
      </c>
      <c r="AW619" s="13" t="s">
        <v>39</v>
      </c>
      <c r="AX619" s="13" t="s">
        <v>75</v>
      </c>
      <c r="AY619" s="241" t="s">
        <v>183</v>
      </c>
    </row>
    <row r="620" spans="2:65" s="12" customFormat="1" ht="13.5">
      <c r="B620" s="220"/>
      <c r="C620" s="221"/>
      <c r="D620" s="217" t="s">
        <v>193</v>
      </c>
      <c r="E620" s="222" t="s">
        <v>21</v>
      </c>
      <c r="F620" s="223" t="s">
        <v>1397</v>
      </c>
      <c r="G620" s="221"/>
      <c r="H620" s="224" t="s">
        <v>21</v>
      </c>
      <c r="I620" s="225"/>
      <c r="J620" s="221"/>
      <c r="K620" s="221"/>
      <c r="L620" s="226"/>
      <c r="M620" s="227"/>
      <c r="N620" s="228"/>
      <c r="O620" s="228"/>
      <c r="P620" s="228"/>
      <c r="Q620" s="228"/>
      <c r="R620" s="228"/>
      <c r="S620" s="228"/>
      <c r="T620" s="229"/>
      <c r="AT620" s="230" t="s">
        <v>193</v>
      </c>
      <c r="AU620" s="230" t="s">
        <v>83</v>
      </c>
      <c r="AV620" s="12" t="s">
        <v>79</v>
      </c>
      <c r="AW620" s="12" t="s">
        <v>39</v>
      </c>
      <c r="AX620" s="12" t="s">
        <v>75</v>
      </c>
      <c r="AY620" s="230" t="s">
        <v>183</v>
      </c>
    </row>
    <row r="621" spans="2:65" s="13" customFormat="1" ht="13.5">
      <c r="B621" s="231"/>
      <c r="C621" s="232"/>
      <c r="D621" s="217" t="s">
        <v>193</v>
      </c>
      <c r="E621" s="233" t="s">
        <v>21</v>
      </c>
      <c r="F621" s="234" t="s">
        <v>2699</v>
      </c>
      <c r="G621" s="232"/>
      <c r="H621" s="235">
        <v>5.05</v>
      </c>
      <c r="I621" s="236"/>
      <c r="J621" s="232"/>
      <c r="K621" s="232"/>
      <c r="L621" s="237"/>
      <c r="M621" s="238"/>
      <c r="N621" s="239"/>
      <c r="O621" s="239"/>
      <c r="P621" s="239"/>
      <c r="Q621" s="239"/>
      <c r="R621" s="239"/>
      <c r="S621" s="239"/>
      <c r="T621" s="240"/>
      <c r="AT621" s="241" t="s">
        <v>193</v>
      </c>
      <c r="AU621" s="241" t="s">
        <v>83</v>
      </c>
      <c r="AV621" s="13" t="s">
        <v>83</v>
      </c>
      <c r="AW621" s="13" t="s">
        <v>39</v>
      </c>
      <c r="AX621" s="13" t="s">
        <v>75</v>
      </c>
      <c r="AY621" s="241" t="s">
        <v>183</v>
      </c>
    </row>
    <row r="622" spans="2:65" s="12" customFormat="1" ht="13.5">
      <c r="B622" s="220"/>
      <c r="C622" s="221"/>
      <c r="D622" s="217" t="s">
        <v>193</v>
      </c>
      <c r="E622" s="222" t="s">
        <v>21</v>
      </c>
      <c r="F622" s="223" t="s">
        <v>1399</v>
      </c>
      <c r="G622" s="221"/>
      <c r="H622" s="224" t="s">
        <v>21</v>
      </c>
      <c r="I622" s="225"/>
      <c r="J622" s="221"/>
      <c r="K622" s="221"/>
      <c r="L622" s="226"/>
      <c r="M622" s="227"/>
      <c r="N622" s="228"/>
      <c r="O622" s="228"/>
      <c r="P622" s="228"/>
      <c r="Q622" s="228"/>
      <c r="R622" s="228"/>
      <c r="S622" s="228"/>
      <c r="T622" s="229"/>
      <c r="AT622" s="230" t="s">
        <v>193</v>
      </c>
      <c r="AU622" s="230" t="s">
        <v>83</v>
      </c>
      <c r="AV622" s="12" t="s">
        <v>79</v>
      </c>
      <c r="AW622" s="12" t="s">
        <v>39</v>
      </c>
      <c r="AX622" s="12" t="s">
        <v>75</v>
      </c>
      <c r="AY622" s="230" t="s">
        <v>183</v>
      </c>
    </row>
    <row r="623" spans="2:65" s="13" customFormat="1" ht="13.5">
      <c r="B623" s="231"/>
      <c r="C623" s="232"/>
      <c r="D623" s="217" t="s">
        <v>193</v>
      </c>
      <c r="E623" s="233" t="s">
        <v>21</v>
      </c>
      <c r="F623" s="234" t="s">
        <v>2700</v>
      </c>
      <c r="G623" s="232"/>
      <c r="H623" s="235">
        <v>28.8</v>
      </c>
      <c r="I623" s="236"/>
      <c r="J623" s="232"/>
      <c r="K623" s="232"/>
      <c r="L623" s="237"/>
      <c r="M623" s="238"/>
      <c r="N623" s="239"/>
      <c r="O623" s="239"/>
      <c r="P623" s="239"/>
      <c r="Q623" s="239"/>
      <c r="R623" s="239"/>
      <c r="S623" s="239"/>
      <c r="T623" s="240"/>
      <c r="AT623" s="241" t="s">
        <v>193</v>
      </c>
      <c r="AU623" s="241" t="s">
        <v>83</v>
      </c>
      <c r="AV623" s="13" t="s">
        <v>83</v>
      </c>
      <c r="AW623" s="13" t="s">
        <v>39</v>
      </c>
      <c r="AX623" s="13" t="s">
        <v>75</v>
      </c>
      <c r="AY623" s="241" t="s">
        <v>183</v>
      </c>
    </row>
    <row r="624" spans="2:65" s="14" customFormat="1" ht="13.5">
      <c r="B624" s="242"/>
      <c r="C624" s="243"/>
      <c r="D624" s="244" t="s">
        <v>193</v>
      </c>
      <c r="E624" s="245" t="s">
        <v>21</v>
      </c>
      <c r="F624" s="246" t="s">
        <v>212</v>
      </c>
      <c r="G624" s="243"/>
      <c r="H624" s="247">
        <v>69.849999999999994</v>
      </c>
      <c r="I624" s="248"/>
      <c r="J624" s="243"/>
      <c r="K624" s="243"/>
      <c r="L624" s="249"/>
      <c r="M624" s="250"/>
      <c r="N624" s="251"/>
      <c r="O624" s="251"/>
      <c r="P624" s="251"/>
      <c r="Q624" s="251"/>
      <c r="R624" s="251"/>
      <c r="S624" s="251"/>
      <c r="T624" s="252"/>
      <c r="AT624" s="253" t="s">
        <v>193</v>
      </c>
      <c r="AU624" s="253" t="s">
        <v>83</v>
      </c>
      <c r="AV624" s="14" t="s">
        <v>189</v>
      </c>
      <c r="AW624" s="14" t="s">
        <v>39</v>
      </c>
      <c r="AX624" s="14" t="s">
        <v>79</v>
      </c>
      <c r="AY624" s="253" t="s">
        <v>183</v>
      </c>
    </row>
    <row r="625" spans="2:65" s="1" customFormat="1" ht="31.5" customHeight="1">
      <c r="B625" s="42"/>
      <c r="C625" s="205" t="s">
        <v>745</v>
      </c>
      <c r="D625" s="205" t="s">
        <v>185</v>
      </c>
      <c r="E625" s="206" t="s">
        <v>1431</v>
      </c>
      <c r="F625" s="207" t="s">
        <v>1432</v>
      </c>
      <c r="G625" s="208" t="s">
        <v>188</v>
      </c>
      <c r="H625" s="209">
        <v>35.75</v>
      </c>
      <c r="I625" s="210"/>
      <c r="J625" s="211">
        <f>ROUND(I625*H625,2)</f>
        <v>0</v>
      </c>
      <c r="K625" s="207" t="s">
        <v>200</v>
      </c>
      <c r="L625" s="62"/>
      <c r="M625" s="212" t="s">
        <v>21</v>
      </c>
      <c r="N625" s="213" t="s">
        <v>46</v>
      </c>
      <c r="O625" s="43"/>
      <c r="P625" s="214">
        <f>O625*H625</f>
        <v>0</v>
      </c>
      <c r="Q625" s="214">
        <v>1.9499999999999999E-3</v>
      </c>
      <c r="R625" s="214">
        <f>Q625*H625</f>
        <v>6.9712499999999997E-2</v>
      </c>
      <c r="S625" s="214">
        <v>0</v>
      </c>
      <c r="T625" s="215">
        <f>S625*H625</f>
        <v>0</v>
      </c>
      <c r="AR625" s="25" t="s">
        <v>292</v>
      </c>
      <c r="AT625" s="25" t="s">
        <v>185</v>
      </c>
      <c r="AU625" s="25" t="s">
        <v>83</v>
      </c>
      <c r="AY625" s="25" t="s">
        <v>183</v>
      </c>
      <c r="BE625" s="216">
        <f>IF(N625="základní",J625,0)</f>
        <v>0</v>
      </c>
      <c r="BF625" s="216">
        <f>IF(N625="snížená",J625,0)</f>
        <v>0</v>
      </c>
      <c r="BG625" s="216">
        <f>IF(N625="zákl. přenesená",J625,0)</f>
        <v>0</v>
      </c>
      <c r="BH625" s="216">
        <f>IF(N625="sníž. přenesená",J625,0)</f>
        <v>0</v>
      </c>
      <c r="BI625" s="216">
        <f>IF(N625="nulová",J625,0)</f>
        <v>0</v>
      </c>
      <c r="BJ625" s="25" t="s">
        <v>79</v>
      </c>
      <c r="BK625" s="216">
        <f>ROUND(I625*H625,2)</f>
        <v>0</v>
      </c>
      <c r="BL625" s="25" t="s">
        <v>292</v>
      </c>
      <c r="BM625" s="25" t="s">
        <v>2701</v>
      </c>
    </row>
    <row r="626" spans="2:65" s="12" customFormat="1" ht="13.5">
      <c r="B626" s="220"/>
      <c r="C626" s="221"/>
      <c r="D626" s="217" t="s">
        <v>193</v>
      </c>
      <c r="E626" s="222" t="s">
        <v>21</v>
      </c>
      <c r="F626" s="223" t="s">
        <v>599</v>
      </c>
      <c r="G626" s="221"/>
      <c r="H626" s="224" t="s">
        <v>21</v>
      </c>
      <c r="I626" s="225"/>
      <c r="J626" s="221"/>
      <c r="K626" s="221"/>
      <c r="L626" s="226"/>
      <c r="M626" s="227"/>
      <c r="N626" s="228"/>
      <c r="O626" s="228"/>
      <c r="P626" s="228"/>
      <c r="Q626" s="228"/>
      <c r="R626" s="228"/>
      <c r="S626" s="228"/>
      <c r="T626" s="229"/>
      <c r="AT626" s="230" t="s">
        <v>193</v>
      </c>
      <c r="AU626" s="230" t="s">
        <v>83</v>
      </c>
      <c r="AV626" s="12" t="s">
        <v>79</v>
      </c>
      <c r="AW626" s="12" t="s">
        <v>39</v>
      </c>
      <c r="AX626" s="12" t="s">
        <v>75</v>
      </c>
      <c r="AY626" s="230" t="s">
        <v>183</v>
      </c>
    </row>
    <row r="627" spans="2:65" s="13" customFormat="1" ht="13.5">
      <c r="B627" s="231"/>
      <c r="C627" s="232"/>
      <c r="D627" s="217" t="s">
        <v>193</v>
      </c>
      <c r="E627" s="233" t="s">
        <v>21</v>
      </c>
      <c r="F627" s="234" t="s">
        <v>2702</v>
      </c>
      <c r="G627" s="232"/>
      <c r="H627" s="235">
        <v>7.75</v>
      </c>
      <c r="I627" s="236"/>
      <c r="J627" s="232"/>
      <c r="K627" s="232"/>
      <c r="L627" s="237"/>
      <c r="M627" s="238"/>
      <c r="N627" s="239"/>
      <c r="O627" s="239"/>
      <c r="P627" s="239"/>
      <c r="Q627" s="239"/>
      <c r="R627" s="239"/>
      <c r="S627" s="239"/>
      <c r="T627" s="240"/>
      <c r="AT627" s="241" t="s">
        <v>193</v>
      </c>
      <c r="AU627" s="241" t="s">
        <v>83</v>
      </c>
      <c r="AV627" s="13" t="s">
        <v>83</v>
      </c>
      <c r="AW627" s="13" t="s">
        <v>39</v>
      </c>
      <c r="AX627" s="13" t="s">
        <v>75</v>
      </c>
      <c r="AY627" s="241" t="s">
        <v>183</v>
      </c>
    </row>
    <row r="628" spans="2:65" s="12" customFormat="1" ht="13.5">
      <c r="B628" s="220"/>
      <c r="C628" s="221"/>
      <c r="D628" s="217" t="s">
        <v>193</v>
      </c>
      <c r="E628" s="222" t="s">
        <v>21</v>
      </c>
      <c r="F628" s="223" t="s">
        <v>1435</v>
      </c>
      <c r="G628" s="221"/>
      <c r="H628" s="224" t="s">
        <v>21</v>
      </c>
      <c r="I628" s="225"/>
      <c r="J628" s="221"/>
      <c r="K628" s="221"/>
      <c r="L628" s="226"/>
      <c r="M628" s="227"/>
      <c r="N628" s="228"/>
      <c r="O628" s="228"/>
      <c r="P628" s="228"/>
      <c r="Q628" s="228"/>
      <c r="R628" s="228"/>
      <c r="S628" s="228"/>
      <c r="T628" s="229"/>
      <c r="AT628" s="230" t="s">
        <v>193</v>
      </c>
      <c r="AU628" s="230" t="s">
        <v>83</v>
      </c>
      <c r="AV628" s="12" t="s">
        <v>79</v>
      </c>
      <c r="AW628" s="12" t="s">
        <v>39</v>
      </c>
      <c r="AX628" s="12" t="s">
        <v>75</v>
      </c>
      <c r="AY628" s="230" t="s">
        <v>183</v>
      </c>
    </row>
    <row r="629" spans="2:65" s="13" customFormat="1" ht="13.5">
      <c r="B629" s="231"/>
      <c r="C629" s="232"/>
      <c r="D629" s="217" t="s">
        <v>193</v>
      </c>
      <c r="E629" s="233" t="s">
        <v>21</v>
      </c>
      <c r="F629" s="234" t="s">
        <v>370</v>
      </c>
      <c r="G629" s="232"/>
      <c r="H629" s="235">
        <v>28</v>
      </c>
      <c r="I629" s="236"/>
      <c r="J629" s="232"/>
      <c r="K629" s="232"/>
      <c r="L629" s="237"/>
      <c r="M629" s="238"/>
      <c r="N629" s="239"/>
      <c r="O629" s="239"/>
      <c r="P629" s="239"/>
      <c r="Q629" s="239"/>
      <c r="R629" s="239"/>
      <c r="S629" s="239"/>
      <c r="T629" s="240"/>
      <c r="AT629" s="241" t="s">
        <v>193</v>
      </c>
      <c r="AU629" s="241" t="s">
        <v>83</v>
      </c>
      <c r="AV629" s="13" t="s">
        <v>83</v>
      </c>
      <c r="AW629" s="13" t="s">
        <v>39</v>
      </c>
      <c r="AX629" s="13" t="s">
        <v>75</v>
      </c>
      <c r="AY629" s="241" t="s">
        <v>183</v>
      </c>
    </row>
    <row r="630" spans="2:65" s="14" customFormat="1" ht="13.5">
      <c r="B630" s="242"/>
      <c r="C630" s="243"/>
      <c r="D630" s="244" t="s">
        <v>193</v>
      </c>
      <c r="E630" s="245" t="s">
        <v>21</v>
      </c>
      <c r="F630" s="246" t="s">
        <v>212</v>
      </c>
      <c r="G630" s="243"/>
      <c r="H630" s="247">
        <v>35.75</v>
      </c>
      <c r="I630" s="248"/>
      <c r="J630" s="243"/>
      <c r="K630" s="243"/>
      <c r="L630" s="249"/>
      <c r="M630" s="250"/>
      <c r="N630" s="251"/>
      <c r="O630" s="251"/>
      <c r="P630" s="251"/>
      <c r="Q630" s="251"/>
      <c r="R630" s="251"/>
      <c r="S630" s="251"/>
      <c r="T630" s="252"/>
      <c r="AT630" s="253" t="s">
        <v>193</v>
      </c>
      <c r="AU630" s="253" t="s">
        <v>83</v>
      </c>
      <c r="AV630" s="14" t="s">
        <v>189</v>
      </c>
      <c r="AW630" s="14" t="s">
        <v>39</v>
      </c>
      <c r="AX630" s="14" t="s">
        <v>79</v>
      </c>
      <c r="AY630" s="253" t="s">
        <v>183</v>
      </c>
    </row>
    <row r="631" spans="2:65" s="1" customFormat="1" ht="31.5" customHeight="1">
      <c r="B631" s="42"/>
      <c r="C631" s="205" t="s">
        <v>749</v>
      </c>
      <c r="D631" s="205" t="s">
        <v>185</v>
      </c>
      <c r="E631" s="206" t="s">
        <v>1441</v>
      </c>
      <c r="F631" s="207" t="s">
        <v>1442</v>
      </c>
      <c r="G631" s="208" t="s">
        <v>498</v>
      </c>
      <c r="H631" s="209">
        <v>0.51600000000000001</v>
      </c>
      <c r="I631" s="210"/>
      <c r="J631" s="211">
        <f>ROUND(I631*H631,2)</f>
        <v>0</v>
      </c>
      <c r="K631" s="207" t="s">
        <v>200</v>
      </c>
      <c r="L631" s="62"/>
      <c r="M631" s="212" t="s">
        <v>21</v>
      </c>
      <c r="N631" s="213" t="s">
        <v>46</v>
      </c>
      <c r="O631" s="43"/>
      <c r="P631" s="214">
        <f>O631*H631</f>
        <v>0</v>
      </c>
      <c r="Q631" s="214">
        <v>0</v>
      </c>
      <c r="R631" s="214">
        <f>Q631*H631</f>
        <v>0</v>
      </c>
      <c r="S631" s="214">
        <v>0</v>
      </c>
      <c r="T631" s="215">
        <f>S631*H631</f>
        <v>0</v>
      </c>
      <c r="AR631" s="25" t="s">
        <v>292</v>
      </c>
      <c r="AT631" s="25" t="s">
        <v>185</v>
      </c>
      <c r="AU631" s="25" t="s">
        <v>83</v>
      </c>
      <c r="AY631" s="25" t="s">
        <v>183</v>
      </c>
      <c r="BE631" s="216">
        <f>IF(N631="základní",J631,0)</f>
        <v>0</v>
      </c>
      <c r="BF631" s="216">
        <f>IF(N631="snížená",J631,0)</f>
        <v>0</v>
      </c>
      <c r="BG631" s="216">
        <f>IF(N631="zákl. přenesená",J631,0)</f>
        <v>0</v>
      </c>
      <c r="BH631" s="216">
        <f>IF(N631="sníž. přenesená",J631,0)</f>
        <v>0</v>
      </c>
      <c r="BI631" s="216">
        <f>IF(N631="nulová",J631,0)</f>
        <v>0</v>
      </c>
      <c r="BJ631" s="25" t="s">
        <v>79</v>
      </c>
      <c r="BK631" s="216">
        <f>ROUND(I631*H631,2)</f>
        <v>0</v>
      </c>
      <c r="BL631" s="25" t="s">
        <v>292</v>
      </c>
      <c r="BM631" s="25" t="s">
        <v>2703</v>
      </c>
    </row>
    <row r="632" spans="2:65" s="1" customFormat="1" ht="121.5">
      <c r="B632" s="42"/>
      <c r="C632" s="64"/>
      <c r="D632" s="217" t="s">
        <v>191</v>
      </c>
      <c r="E632" s="64"/>
      <c r="F632" s="218" t="s">
        <v>620</v>
      </c>
      <c r="G632" s="64"/>
      <c r="H632" s="64"/>
      <c r="I632" s="173"/>
      <c r="J632" s="64"/>
      <c r="K632" s="64"/>
      <c r="L632" s="62"/>
      <c r="M632" s="219"/>
      <c r="N632" s="43"/>
      <c r="O632" s="43"/>
      <c r="P632" s="43"/>
      <c r="Q632" s="43"/>
      <c r="R632" s="43"/>
      <c r="S632" s="43"/>
      <c r="T632" s="79"/>
      <c r="AT632" s="25" t="s">
        <v>191</v>
      </c>
      <c r="AU632" s="25" t="s">
        <v>83</v>
      </c>
    </row>
    <row r="633" spans="2:65" s="11" customFormat="1" ht="29.85" customHeight="1">
      <c r="B633" s="188"/>
      <c r="C633" s="189"/>
      <c r="D633" s="202" t="s">
        <v>74</v>
      </c>
      <c r="E633" s="203" t="s">
        <v>621</v>
      </c>
      <c r="F633" s="203" t="s">
        <v>622</v>
      </c>
      <c r="G633" s="189"/>
      <c r="H633" s="189"/>
      <c r="I633" s="192"/>
      <c r="J633" s="204">
        <f>BK633</f>
        <v>0</v>
      </c>
      <c r="K633" s="189"/>
      <c r="L633" s="194"/>
      <c r="M633" s="195"/>
      <c r="N633" s="196"/>
      <c r="O633" s="196"/>
      <c r="P633" s="197">
        <f>SUM(P634:P660)</f>
        <v>0</v>
      </c>
      <c r="Q633" s="196"/>
      <c r="R633" s="197">
        <f>SUM(R634:R660)</f>
        <v>1.3919999999999999</v>
      </c>
      <c r="S633" s="196"/>
      <c r="T633" s="198">
        <f>SUM(T634:T660)</f>
        <v>0.01</v>
      </c>
      <c r="AR633" s="199" t="s">
        <v>83</v>
      </c>
      <c r="AT633" s="200" t="s">
        <v>74</v>
      </c>
      <c r="AU633" s="200" t="s">
        <v>79</v>
      </c>
      <c r="AY633" s="199" t="s">
        <v>183</v>
      </c>
      <c r="BK633" s="201">
        <f>SUM(BK634:BK660)</f>
        <v>0</v>
      </c>
    </row>
    <row r="634" spans="2:65" s="1" customFormat="1" ht="22.5" customHeight="1">
      <c r="B634" s="42"/>
      <c r="C634" s="205" t="s">
        <v>757</v>
      </c>
      <c r="D634" s="205" t="s">
        <v>185</v>
      </c>
      <c r="E634" s="206" t="s">
        <v>2704</v>
      </c>
      <c r="F634" s="207" t="s">
        <v>2705</v>
      </c>
      <c r="G634" s="208" t="s">
        <v>626</v>
      </c>
      <c r="H634" s="209">
        <v>2</v>
      </c>
      <c r="I634" s="210"/>
      <c r="J634" s="211">
        <f>ROUND(I634*H634,2)</f>
        <v>0</v>
      </c>
      <c r="K634" s="207" t="s">
        <v>200</v>
      </c>
      <c r="L634" s="62"/>
      <c r="M634" s="212" t="s">
        <v>21</v>
      </c>
      <c r="N634" s="213" t="s">
        <v>46</v>
      </c>
      <c r="O634" s="43"/>
      <c r="P634" s="214">
        <f>O634*H634</f>
        <v>0</v>
      </c>
      <c r="Q634" s="214">
        <v>0</v>
      </c>
      <c r="R634" s="214">
        <f>Q634*H634</f>
        <v>0</v>
      </c>
      <c r="S634" s="214">
        <v>5.0000000000000001E-3</v>
      </c>
      <c r="T634" s="215">
        <f>S634*H634</f>
        <v>0.01</v>
      </c>
      <c r="AR634" s="25" t="s">
        <v>292</v>
      </c>
      <c r="AT634" s="25" t="s">
        <v>185</v>
      </c>
      <c r="AU634" s="25" t="s">
        <v>83</v>
      </c>
      <c r="AY634" s="25" t="s">
        <v>183</v>
      </c>
      <c r="BE634" s="216">
        <f>IF(N634="základní",J634,0)</f>
        <v>0</v>
      </c>
      <c r="BF634" s="216">
        <f>IF(N634="snížená",J634,0)</f>
        <v>0</v>
      </c>
      <c r="BG634" s="216">
        <f>IF(N634="zákl. přenesená",J634,0)</f>
        <v>0</v>
      </c>
      <c r="BH634" s="216">
        <f>IF(N634="sníž. přenesená",J634,0)</f>
        <v>0</v>
      </c>
      <c r="BI634" s="216">
        <f>IF(N634="nulová",J634,0)</f>
        <v>0</v>
      </c>
      <c r="BJ634" s="25" t="s">
        <v>79</v>
      </c>
      <c r="BK634" s="216">
        <f>ROUND(I634*H634,2)</f>
        <v>0</v>
      </c>
      <c r="BL634" s="25" t="s">
        <v>292</v>
      </c>
      <c r="BM634" s="25" t="s">
        <v>2706</v>
      </c>
    </row>
    <row r="635" spans="2:65" s="12" customFormat="1" ht="13.5">
      <c r="B635" s="220"/>
      <c r="C635" s="221"/>
      <c r="D635" s="217" t="s">
        <v>193</v>
      </c>
      <c r="E635" s="222" t="s">
        <v>21</v>
      </c>
      <c r="F635" s="223" t="s">
        <v>2707</v>
      </c>
      <c r="G635" s="221"/>
      <c r="H635" s="224" t="s">
        <v>21</v>
      </c>
      <c r="I635" s="225"/>
      <c r="J635" s="221"/>
      <c r="K635" s="221"/>
      <c r="L635" s="226"/>
      <c r="M635" s="227"/>
      <c r="N635" s="228"/>
      <c r="O635" s="228"/>
      <c r="P635" s="228"/>
      <c r="Q635" s="228"/>
      <c r="R635" s="228"/>
      <c r="S635" s="228"/>
      <c r="T635" s="229"/>
      <c r="AT635" s="230" t="s">
        <v>193</v>
      </c>
      <c r="AU635" s="230" t="s">
        <v>83</v>
      </c>
      <c r="AV635" s="12" t="s">
        <v>79</v>
      </c>
      <c r="AW635" s="12" t="s">
        <v>39</v>
      </c>
      <c r="AX635" s="12" t="s">
        <v>75</v>
      </c>
      <c r="AY635" s="230" t="s">
        <v>183</v>
      </c>
    </row>
    <row r="636" spans="2:65" s="13" customFormat="1" ht="13.5">
      <c r="B636" s="231"/>
      <c r="C636" s="232"/>
      <c r="D636" s="244" t="s">
        <v>193</v>
      </c>
      <c r="E636" s="254" t="s">
        <v>21</v>
      </c>
      <c r="F636" s="255" t="s">
        <v>83</v>
      </c>
      <c r="G636" s="232"/>
      <c r="H636" s="256">
        <v>2</v>
      </c>
      <c r="I636" s="236"/>
      <c r="J636" s="232"/>
      <c r="K636" s="232"/>
      <c r="L636" s="237"/>
      <c r="M636" s="238"/>
      <c r="N636" s="239"/>
      <c r="O636" s="239"/>
      <c r="P636" s="239"/>
      <c r="Q636" s="239"/>
      <c r="R636" s="239"/>
      <c r="S636" s="239"/>
      <c r="T636" s="240"/>
      <c r="AT636" s="241" t="s">
        <v>193</v>
      </c>
      <c r="AU636" s="241" t="s">
        <v>83</v>
      </c>
      <c r="AV636" s="13" t="s">
        <v>83</v>
      </c>
      <c r="AW636" s="13" t="s">
        <v>39</v>
      </c>
      <c r="AX636" s="13" t="s">
        <v>79</v>
      </c>
      <c r="AY636" s="241" t="s">
        <v>183</v>
      </c>
    </row>
    <row r="637" spans="2:65" s="1" customFormat="1" ht="31.5" customHeight="1">
      <c r="B637" s="42"/>
      <c r="C637" s="205" t="s">
        <v>764</v>
      </c>
      <c r="D637" s="205" t="s">
        <v>185</v>
      </c>
      <c r="E637" s="206" t="s">
        <v>2708</v>
      </c>
      <c r="F637" s="207" t="s">
        <v>2709</v>
      </c>
      <c r="G637" s="208" t="s">
        <v>199</v>
      </c>
      <c r="H637" s="209">
        <v>38.64</v>
      </c>
      <c r="I637" s="210"/>
      <c r="J637" s="211">
        <f>ROUND(I637*H637,2)</f>
        <v>0</v>
      </c>
      <c r="K637" s="207" t="s">
        <v>200</v>
      </c>
      <c r="L637" s="62"/>
      <c r="M637" s="212" t="s">
        <v>21</v>
      </c>
      <c r="N637" s="213" t="s">
        <v>46</v>
      </c>
      <c r="O637" s="43"/>
      <c r="P637" s="214">
        <f>O637*H637</f>
        <v>0</v>
      </c>
      <c r="Q637" s="214">
        <v>2.5000000000000001E-4</v>
      </c>
      <c r="R637" s="214">
        <f>Q637*H637</f>
        <v>9.6600000000000002E-3</v>
      </c>
      <c r="S637" s="214">
        <v>0</v>
      </c>
      <c r="T637" s="215">
        <f>S637*H637</f>
        <v>0</v>
      </c>
      <c r="AR637" s="25" t="s">
        <v>292</v>
      </c>
      <c r="AT637" s="25" t="s">
        <v>185</v>
      </c>
      <c r="AU637" s="25" t="s">
        <v>83</v>
      </c>
      <c r="AY637" s="25" t="s">
        <v>183</v>
      </c>
      <c r="BE637" s="216">
        <f>IF(N637="základní",J637,0)</f>
        <v>0</v>
      </c>
      <c r="BF637" s="216">
        <f>IF(N637="snížená",J637,0)</f>
        <v>0</v>
      </c>
      <c r="BG637" s="216">
        <f>IF(N637="zákl. přenesená",J637,0)</f>
        <v>0</v>
      </c>
      <c r="BH637" s="216">
        <f>IF(N637="sníž. přenesená",J637,0)</f>
        <v>0</v>
      </c>
      <c r="BI637" s="216">
        <f>IF(N637="nulová",J637,0)</f>
        <v>0</v>
      </c>
      <c r="BJ637" s="25" t="s">
        <v>79</v>
      </c>
      <c r="BK637" s="216">
        <f>ROUND(I637*H637,2)</f>
        <v>0</v>
      </c>
      <c r="BL637" s="25" t="s">
        <v>292</v>
      </c>
      <c r="BM637" s="25" t="s">
        <v>2710</v>
      </c>
    </row>
    <row r="638" spans="2:65" s="1" customFormat="1" ht="94.5">
      <c r="B638" s="42"/>
      <c r="C638" s="64"/>
      <c r="D638" s="217" t="s">
        <v>191</v>
      </c>
      <c r="E638" s="64"/>
      <c r="F638" s="218" t="s">
        <v>1447</v>
      </c>
      <c r="G638" s="64"/>
      <c r="H638" s="64"/>
      <c r="I638" s="173"/>
      <c r="J638" s="64"/>
      <c r="K638" s="64"/>
      <c r="L638" s="62"/>
      <c r="M638" s="219"/>
      <c r="N638" s="43"/>
      <c r="O638" s="43"/>
      <c r="P638" s="43"/>
      <c r="Q638" s="43"/>
      <c r="R638" s="43"/>
      <c r="S638" s="43"/>
      <c r="T638" s="79"/>
      <c r="AT638" s="25" t="s">
        <v>191</v>
      </c>
      <c r="AU638" s="25" t="s">
        <v>83</v>
      </c>
    </row>
    <row r="639" spans="2:65" s="12" customFormat="1" ht="13.5">
      <c r="B639" s="220"/>
      <c r="C639" s="221"/>
      <c r="D639" s="217" t="s">
        <v>193</v>
      </c>
      <c r="E639" s="222" t="s">
        <v>21</v>
      </c>
      <c r="F639" s="223" t="s">
        <v>2711</v>
      </c>
      <c r="G639" s="221"/>
      <c r="H639" s="224" t="s">
        <v>21</v>
      </c>
      <c r="I639" s="225"/>
      <c r="J639" s="221"/>
      <c r="K639" s="221"/>
      <c r="L639" s="226"/>
      <c r="M639" s="227"/>
      <c r="N639" s="228"/>
      <c r="O639" s="228"/>
      <c r="P639" s="228"/>
      <c r="Q639" s="228"/>
      <c r="R639" s="228"/>
      <c r="S639" s="228"/>
      <c r="T639" s="229"/>
      <c r="AT639" s="230" t="s">
        <v>193</v>
      </c>
      <c r="AU639" s="230" t="s">
        <v>83</v>
      </c>
      <c r="AV639" s="12" t="s">
        <v>79</v>
      </c>
      <c r="AW639" s="12" t="s">
        <v>39</v>
      </c>
      <c r="AX639" s="12" t="s">
        <v>75</v>
      </c>
      <c r="AY639" s="230" t="s">
        <v>183</v>
      </c>
    </row>
    <row r="640" spans="2:65" s="13" customFormat="1" ht="13.5">
      <c r="B640" s="231"/>
      <c r="C640" s="232"/>
      <c r="D640" s="217" t="s">
        <v>193</v>
      </c>
      <c r="E640" s="233" t="s">
        <v>21</v>
      </c>
      <c r="F640" s="234" t="s">
        <v>2549</v>
      </c>
      <c r="G640" s="232"/>
      <c r="H640" s="235">
        <v>19.440000000000001</v>
      </c>
      <c r="I640" s="236"/>
      <c r="J640" s="232"/>
      <c r="K640" s="232"/>
      <c r="L640" s="237"/>
      <c r="M640" s="238"/>
      <c r="N640" s="239"/>
      <c r="O640" s="239"/>
      <c r="P640" s="239"/>
      <c r="Q640" s="239"/>
      <c r="R640" s="239"/>
      <c r="S640" s="239"/>
      <c r="T640" s="240"/>
      <c r="AT640" s="241" t="s">
        <v>193</v>
      </c>
      <c r="AU640" s="241" t="s">
        <v>83</v>
      </c>
      <c r="AV640" s="13" t="s">
        <v>83</v>
      </c>
      <c r="AW640" s="13" t="s">
        <v>39</v>
      </c>
      <c r="AX640" s="13" t="s">
        <v>75</v>
      </c>
      <c r="AY640" s="241" t="s">
        <v>183</v>
      </c>
    </row>
    <row r="641" spans="2:65" s="12" customFormat="1" ht="13.5">
      <c r="B641" s="220"/>
      <c r="C641" s="221"/>
      <c r="D641" s="217" t="s">
        <v>193</v>
      </c>
      <c r="E641" s="222" t="s">
        <v>21</v>
      </c>
      <c r="F641" s="223" t="s">
        <v>2712</v>
      </c>
      <c r="G641" s="221"/>
      <c r="H641" s="224" t="s">
        <v>21</v>
      </c>
      <c r="I641" s="225"/>
      <c r="J641" s="221"/>
      <c r="K641" s="221"/>
      <c r="L641" s="226"/>
      <c r="M641" s="227"/>
      <c r="N641" s="228"/>
      <c r="O641" s="228"/>
      <c r="P641" s="228"/>
      <c r="Q641" s="228"/>
      <c r="R641" s="228"/>
      <c r="S641" s="228"/>
      <c r="T641" s="229"/>
      <c r="AT641" s="230" t="s">
        <v>193</v>
      </c>
      <c r="AU641" s="230" t="s">
        <v>83</v>
      </c>
      <c r="AV641" s="12" t="s">
        <v>79</v>
      </c>
      <c r="AW641" s="12" t="s">
        <v>39</v>
      </c>
      <c r="AX641" s="12" t="s">
        <v>75</v>
      </c>
      <c r="AY641" s="230" t="s">
        <v>183</v>
      </c>
    </row>
    <row r="642" spans="2:65" s="13" customFormat="1" ht="13.5">
      <c r="B642" s="231"/>
      <c r="C642" s="232"/>
      <c r="D642" s="217" t="s">
        <v>193</v>
      </c>
      <c r="E642" s="233" t="s">
        <v>21</v>
      </c>
      <c r="F642" s="234" t="s">
        <v>2550</v>
      </c>
      <c r="G642" s="232"/>
      <c r="H642" s="235">
        <v>19.2</v>
      </c>
      <c r="I642" s="236"/>
      <c r="J642" s="232"/>
      <c r="K642" s="232"/>
      <c r="L642" s="237"/>
      <c r="M642" s="238"/>
      <c r="N642" s="239"/>
      <c r="O642" s="239"/>
      <c r="P642" s="239"/>
      <c r="Q642" s="239"/>
      <c r="R642" s="239"/>
      <c r="S642" s="239"/>
      <c r="T642" s="240"/>
      <c r="AT642" s="241" t="s">
        <v>193</v>
      </c>
      <c r="AU642" s="241" t="s">
        <v>83</v>
      </c>
      <c r="AV642" s="13" t="s">
        <v>83</v>
      </c>
      <c r="AW642" s="13" t="s">
        <v>39</v>
      </c>
      <c r="AX642" s="13" t="s">
        <v>75</v>
      </c>
      <c r="AY642" s="241" t="s">
        <v>183</v>
      </c>
    </row>
    <row r="643" spans="2:65" s="14" customFormat="1" ht="13.5">
      <c r="B643" s="242"/>
      <c r="C643" s="243"/>
      <c r="D643" s="244" t="s">
        <v>193</v>
      </c>
      <c r="E643" s="245" t="s">
        <v>21</v>
      </c>
      <c r="F643" s="246" t="s">
        <v>212</v>
      </c>
      <c r="G643" s="243"/>
      <c r="H643" s="247">
        <v>38.64</v>
      </c>
      <c r="I643" s="248"/>
      <c r="J643" s="243"/>
      <c r="K643" s="243"/>
      <c r="L643" s="249"/>
      <c r="M643" s="250"/>
      <c r="N643" s="251"/>
      <c r="O643" s="251"/>
      <c r="P643" s="251"/>
      <c r="Q643" s="251"/>
      <c r="R643" s="251"/>
      <c r="S643" s="251"/>
      <c r="T643" s="252"/>
      <c r="AT643" s="253" t="s">
        <v>193</v>
      </c>
      <c r="AU643" s="253" t="s">
        <v>83</v>
      </c>
      <c r="AV643" s="14" t="s">
        <v>189</v>
      </c>
      <c r="AW643" s="14" t="s">
        <v>39</v>
      </c>
      <c r="AX643" s="14" t="s">
        <v>79</v>
      </c>
      <c r="AY643" s="253" t="s">
        <v>183</v>
      </c>
    </row>
    <row r="644" spans="2:65" s="1" customFormat="1" ht="22.5" customHeight="1">
      <c r="B644" s="42"/>
      <c r="C644" s="257" t="s">
        <v>1452</v>
      </c>
      <c r="D644" s="257" t="s">
        <v>223</v>
      </c>
      <c r="E644" s="258" t="s">
        <v>1449</v>
      </c>
      <c r="F644" s="259" t="s">
        <v>2713</v>
      </c>
      <c r="G644" s="260" t="s">
        <v>626</v>
      </c>
      <c r="H644" s="261">
        <v>9</v>
      </c>
      <c r="I644" s="262"/>
      <c r="J644" s="263">
        <f>ROUND(I644*H644,2)</f>
        <v>0</v>
      </c>
      <c r="K644" s="259" t="s">
        <v>21</v>
      </c>
      <c r="L644" s="264"/>
      <c r="M644" s="265" t="s">
        <v>21</v>
      </c>
      <c r="N644" s="266" t="s">
        <v>46</v>
      </c>
      <c r="O644" s="43"/>
      <c r="P644" s="214">
        <f>O644*H644</f>
        <v>0</v>
      </c>
      <c r="Q644" s="214">
        <v>3.8899999999999997E-2</v>
      </c>
      <c r="R644" s="214">
        <f>Q644*H644</f>
        <v>0.35009999999999997</v>
      </c>
      <c r="S644" s="214">
        <v>0</v>
      </c>
      <c r="T644" s="215">
        <f>S644*H644</f>
        <v>0</v>
      </c>
      <c r="AR644" s="25" t="s">
        <v>393</v>
      </c>
      <c r="AT644" s="25" t="s">
        <v>223</v>
      </c>
      <c r="AU644" s="25" t="s">
        <v>83</v>
      </c>
      <c r="AY644" s="25" t="s">
        <v>183</v>
      </c>
      <c r="BE644" s="216">
        <f>IF(N644="základní",J644,0)</f>
        <v>0</v>
      </c>
      <c r="BF644" s="216">
        <f>IF(N644="snížená",J644,0)</f>
        <v>0</v>
      </c>
      <c r="BG644" s="216">
        <f>IF(N644="zákl. přenesená",J644,0)</f>
        <v>0</v>
      </c>
      <c r="BH644" s="216">
        <f>IF(N644="sníž. přenesená",J644,0)</f>
        <v>0</v>
      </c>
      <c r="BI644" s="216">
        <f>IF(N644="nulová",J644,0)</f>
        <v>0</v>
      </c>
      <c r="BJ644" s="25" t="s">
        <v>79</v>
      </c>
      <c r="BK644" s="216">
        <f>ROUND(I644*H644,2)</f>
        <v>0</v>
      </c>
      <c r="BL644" s="25" t="s">
        <v>292</v>
      </c>
      <c r="BM644" s="25" t="s">
        <v>2714</v>
      </c>
    </row>
    <row r="645" spans="2:65" s="1" customFormat="1" ht="22.5" customHeight="1">
      <c r="B645" s="42"/>
      <c r="C645" s="257" t="s">
        <v>1456</v>
      </c>
      <c r="D645" s="257" t="s">
        <v>223</v>
      </c>
      <c r="E645" s="258" t="s">
        <v>2715</v>
      </c>
      <c r="F645" s="259" t="s">
        <v>2716</v>
      </c>
      <c r="G645" s="260" t="s">
        <v>626</v>
      </c>
      <c r="H645" s="261">
        <v>8</v>
      </c>
      <c r="I645" s="262"/>
      <c r="J645" s="263">
        <f>ROUND(I645*H645,2)</f>
        <v>0</v>
      </c>
      <c r="K645" s="259" t="s">
        <v>21</v>
      </c>
      <c r="L645" s="264"/>
      <c r="M645" s="265" t="s">
        <v>21</v>
      </c>
      <c r="N645" s="266" t="s">
        <v>46</v>
      </c>
      <c r="O645" s="43"/>
      <c r="P645" s="214">
        <f>O645*H645</f>
        <v>0</v>
      </c>
      <c r="Q645" s="214">
        <v>4.6699999999999998E-2</v>
      </c>
      <c r="R645" s="214">
        <f>Q645*H645</f>
        <v>0.37359999999999999</v>
      </c>
      <c r="S645" s="214">
        <v>0</v>
      </c>
      <c r="T645" s="215">
        <f>S645*H645</f>
        <v>0</v>
      </c>
      <c r="AR645" s="25" t="s">
        <v>393</v>
      </c>
      <c r="AT645" s="25" t="s">
        <v>223</v>
      </c>
      <c r="AU645" s="25" t="s">
        <v>83</v>
      </c>
      <c r="AY645" s="25" t="s">
        <v>183</v>
      </c>
      <c r="BE645" s="216">
        <f>IF(N645="základní",J645,0)</f>
        <v>0</v>
      </c>
      <c r="BF645" s="216">
        <f>IF(N645="snížená",J645,0)</f>
        <v>0</v>
      </c>
      <c r="BG645" s="216">
        <f>IF(N645="zákl. přenesená",J645,0)</f>
        <v>0</v>
      </c>
      <c r="BH645" s="216">
        <f>IF(N645="sníž. přenesená",J645,0)</f>
        <v>0</v>
      </c>
      <c r="BI645" s="216">
        <f>IF(N645="nulová",J645,0)</f>
        <v>0</v>
      </c>
      <c r="BJ645" s="25" t="s">
        <v>79</v>
      </c>
      <c r="BK645" s="216">
        <f>ROUND(I645*H645,2)</f>
        <v>0</v>
      </c>
      <c r="BL645" s="25" t="s">
        <v>292</v>
      </c>
      <c r="BM645" s="25" t="s">
        <v>2717</v>
      </c>
    </row>
    <row r="646" spans="2:65" s="1" customFormat="1" ht="31.5" customHeight="1">
      <c r="B646" s="42"/>
      <c r="C646" s="205" t="s">
        <v>1460</v>
      </c>
      <c r="D646" s="205" t="s">
        <v>185</v>
      </c>
      <c r="E646" s="206" t="s">
        <v>1453</v>
      </c>
      <c r="F646" s="207" t="s">
        <v>1454</v>
      </c>
      <c r="G646" s="208" t="s">
        <v>626</v>
      </c>
      <c r="H646" s="209">
        <v>8</v>
      </c>
      <c r="I646" s="210"/>
      <c r="J646" s="211">
        <f>ROUND(I646*H646,2)</f>
        <v>0</v>
      </c>
      <c r="K646" s="207" t="s">
        <v>200</v>
      </c>
      <c r="L646" s="62"/>
      <c r="M646" s="212" t="s">
        <v>21</v>
      </c>
      <c r="N646" s="213" t="s">
        <v>46</v>
      </c>
      <c r="O646" s="43"/>
      <c r="P646" s="214">
        <f>O646*H646</f>
        <v>0</v>
      </c>
      <c r="Q646" s="214">
        <v>2.5000000000000001E-4</v>
      </c>
      <c r="R646" s="214">
        <f>Q646*H646</f>
        <v>2E-3</v>
      </c>
      <c r="S646" s="214">
        <v>0</v>
      </c>
      <c r="T646" s="215">
        <f>S646*H646</f>
        <v>0</v>
      </c>
      <c r="AR646" s="25" t="s">
        <v>292</v>
      </c>
      <c r="AT646" s="25" t="s">
        <v>185</v>
      </c>
      <c r="AU646" s="25" t="s">
        <v>83</v>
      </c>
      <c r="AY646" s="25" t="s">
        <v>183</v>
      </c>
      <c r="BE646" s="216">
        <f>IF(N646="základní",J646,0)</f>
        <v>0</v>
      </c>
      <c r="BF646" s="216">
        <f>IF(N646="snížená",J646,0)</f>
        <v>0</v>
      </c>
      <c r="BG646" s="216">
        <f>IF(N646="zákl. přenesená",J646,0)</f>
        <v>0</v>
      </c>
      <c r="BH646" s="216">
        <f>IF(N646="sníž. přenesená",J646,0)</f>
        <v>0</v>
      </c>
      <c r="BI646" s="216">
        <f>IF(N646="nulová",J646,0)</f>
        <v>0</v>
      </c>
      <c r="BJ646" s="25" t="s">
        <v>79</v>
      </c>
      <c r="BK646" s="216">
        <f>ROUND(I646*H646,2)</f>
        <v>0</v>
      </c>
      <c r="BL646" s="25" t="s">
        <v>292</v>
      </c>
      <c r="BM646" s="25" t="s">
        <v>2718</v>
      </c>
    </row>
    <row r="647" spans="2:65" s="1" customFormat="1" ht="94.5">
      <c r="B647" s="42"/>
      <c r="C647" s="64"/>
      <c r="D647" s="217" t="s">
        <v>191</v>
      </c>
      <c r="E647" s="64"/>
      <c r="F647" s="218" t="s">
        <v>1447</v>
      </c>
      <c r="G647" s="64"/>
      <c r="H647" s="64"/>
      <c r="I647" s="173"/>
      <c r="J647" s="64"/>
      <c r="K647" s="64"/>
      <c r="L647" s="62"/>
      <c r="M647" s="219"/>
      <c r="N647" s="43"/>
      <c r="O647" s="43"/>
      <c r="P647" s="43"/>
      <c r="Q647" s="43"/>
      <c r="R647" s="43"/>
      <c r="S647" s="43"/>
      <c r="T647" s="79"/>
      <c r="AT647" s="25" t="s">
        <v>191</v>
      </c>
      <c r="AU647" s="25" t="s">
        <v>83</v>
      </c>
    </row>
    <row r="648" spans="2:65" s="12" customFormat="1" ht="13.5">
      <c r="B648" s="220"/>
      <c r="C648" s="221"/>
      <c r="D648" s="217" t="s">
        <v>193</v>
      </c>
      <c r="E648" s="222" t="s">
        <v>21</v>
      </c>
      <c r="F648" s="223" t="s">
        <v>2719</v>
      </c>
      <c r="G648" s="221"/>
      <c r="H648" s="224" t="s">
        <v>21</v>
      </c>
      <c r="I648" s="225"/>
      <c r="J648" s="221"/>
      <c r="K648" s="221"/>
      <c r="L648" s="226"/>
      <c r="M648" s="227"/>
      <c r="N648" s="228"/>
      <c r="O648" s="228"/>
      <c r="P648" s="228"/>
      <c r="Q648" s="228"/>
      <c r="R648" s="228"/>
      <c r="S648" s="228"/>
      <c r="T648" s="229"/>
      <c r="AT648" s="230" t="s">
        <v>193</v>
      </c>
      <c r="AU648" s="230" t="s">
        <v>83</v>
      </c>
      <c r="AV648" s="12" t="s">
        <v>79</v>
      </c>
      <c r="AW648" s="12" t="s">
        <v>39</v>
      </c>
      <c r="AX648" s="12" t="s">
        <v>75</v>
      </c>
      <c r="AY648" s="230" t="s">
        <v>183</v>
      </c>
    </row>
    <row r="649" spans="2:65" s="13" customFormat="1" ht="13.5">
      <c r="B649" s="231"/>
      <c r="C649" s="232"/>
      <c r="D649" s="244" t="s">
        <v>193</v>
      </c>
      <c r="E649" s="254" t="s">
        <v>21</v>
      </c>
      <c r="F649" s="255" t="s">
        <v>226</v>
      </c>
      <c r="G649" s="232"/>
      <c r="H649" s="256">
        <v>8</v>
      </c>
      <c r="I649" s="236"/>
      <c r="J649" s="232"/>
      <c r="K649" s="232"/>
      <c r="L649" s="237"/>
      <c r="M649" s="238"/>
      <c r="N649" s="239"/>
      <c r="O649" s="239"/>
      <c r="P649" s="239"/>
      <c r="Q649" s="239"/>
      <c r="R649" s="239"/>
      <c r="S649" s="239"/>
      <c r="T649" s="240"/>
      <c r="AT649" s="241" t="s">
        <v>193</v>
      </c>
      <c r="AU649" s="241" t="s">
        <v>83</v>
      </c>
      <c r="AV649" s="13" t="s">
        <v>83</v>
      </c>
      <c r="AW649" s="13" t="s">
        <v>39</v>
      </c>
      <c r="AX649" s="13" t="s">
        <v>79</v>
      </c>
      <c r="AY649" s="241" t="s">
        <v>183</v>
      </c>
    </row>
    <row r="650" spans="2:65" s="1" customFormat="1" ht="22.5" customHeight="1">
      <c r="B650" s="42"/>
      <c r="C650" s="257" t="s">
        <v>1464</v>
      </c>
      <c r="D650" s="257" t="s">
        <v>223</v>
      </c>
      <c r="E650" s="258" t="s">
        <v>1461</v>
      </c>
      <c r="F650" s="259" t="s">
        <v>2720</v>
      </c>
      <c r="G650" s="260" t="s">
        <v>626</v>
      </c>
      <c r="H650" s="261">
        <v>8</v>
      </c>
      <c r="I650" s="262"/>
      <c r="J650" s="263">
        <f>ROUND(I650*H650,2)</f>
        <v>0</v>
      </c>
      <c r="K650" s="259" t="s">
        <v>200</v>
      </c>
      <c r="L650" s="264"/>
      <c r="M650" s="265" t="s">
        <v>21</v>
      </c>
      <c r="N650" s="266" t="s">
        <v>46</v>
      </c>
      <c r="O650" s="43"/>
      <c r="P650" s="214">
        <f>O650*H650</f>
        <v>0</v>
      </c>
      <c r="Q650" s="214">
        <v>7.1999999999999998E-3</v>
      </c>
      <c r="R650" s="214">
        <f>Q650*H650</f>
        <v>5.7599999999999998E-2</v>
      </c>
      <c r="S650" s="214">
        <v>0</v>
      </c>
      <c r="T650" s="215">
        <f>S650*H650</f>
        <v>0</v>
      </c>
      <c r="AR650" s="25" t="s">
        <v>393</v>
      </c>
      <c r="AT650" s="25" t="s">
        <v>223</v>
      </c>
      <c r="AU650" s="25" t="s">
        <v>83</v>
      </c>
      <c r="AY650" s="25" t="s">
        <v>183</v>
      </c>
      <c r="BE650" s="216">
        <f>IF(N650="základní",J650,0)</f>
        <v>0</v>
      </c>
      <c r="BF650" s="216">
        <f>IF(N650="snížená",J650,0)</f>
        <v>0</v>
      </c>
      <c r="BG650" s="216">
        <f>IF(N650="zákl. přenesená",J650,0)</f>
        <v>0</v>
      </c>
      <c r="BH650" s="216">
        <f>IF(N650="sníž. přenesená",J650,0)</f>
        <v>0</v>
      </c>
      <c r="BI650" s="216">
        <f>IF(N650="nulová",J650,0)</f>
        <v>0</v>
      </c>
      <c r="BJ650" s="25" t="s">
        <v>79</v>
      </c>
      <c r="BK650" s="216">
        <f>ROUND(I650*H650,2)</f>
        <v>0</v>
      </c>
      <c r="BL650" s="25" t="s">
        <v>292</v>
      </c>
      <c r="BM650" s="25" t="s">
        <v>2721</v>
      </c>
    </row>
    <row r="651" spans="2:65" s="1" customFormat="1" ht="31.5" customHeight="1">
      <c r="B651" s="42"/>
      <c r="C651" s="205" t="s">
        <v>1468</v>
      </c>
      <c r="D651" s="205" t="s">
        <v>185</v>
      </c>
      <c r="E651" s="206" t="s">
        <v>634</v>
      </c>
      <c r="F651" s="207" t="s">
        <v>635</v>
      </c>
      <c r="G651" s="208" t="s">
        <v>626</v>
      </c>
      <c r="H651" s="209">
        <v>8</v>
      </c>
      <c r="I651" s="210"/>
      <c r="J651" s="211">
        <f>ROUND(I651*H651,2)</f>
        <v>0</v>
      </c>
      <c r="K651" s="207" t="s">
        <v>200</v>
      </c>
      <c r="L651" s="62"/>
      <c r="M651" s="212" t="s">
        <v>21</v>
      </c>
      <c r="N651" s="213" t="s">
        <v>46</v>
      </c>
      <c r="O651" s="43"/>
      <c r="P651" s="214">
        <f>O651*H651</f>
        <v>0</v>
      </c>
      <c r="Q651" s="214">
        <v>8.8000000000000003E-4</v>
      </c>
      <c r="R651" s="214">
        <f>Q651*H651</f>
        <v>7.0400000000000003E-3</v>
      </c>
      <c r="S651" s="214">
        <v>0</v>
      </c>
      <c r="T651" s="215">
        <f>S651*H651</f>
        <v>0</v>
      </c>
      <c r="AR651" s="25" t="s">
        <v>292</v>
      </c>
      <c r="AT651" s="25" t="s">
        <v>185</v>
      </c>
      <c r="AU651" s="25" t="s">
        <v>83</v>
      </c>
      <c r="AY651" s="25" t="s">
        <v>183</v>
      </c>
      <c r="BE651" s="216">
        <f>IF(N651="základní",J651,0)</f>
        <v>0</v>
      </c>
      <c r="BF651" s="216">
        <f>IF(N651="snížená",J651,0)</f>
        <v>0</v>
      </c>
      <c r="BG651" s="216">
        <f>IF(N651="zákl. přenesená",J651,0)</f>
        <v>0</v>
      </c>
      <c r="BH651" s="216">
        <f>IF(N651="sníž. přenesená",J651,0)</f>
        <v>0</v>
      </c>
      <c r="BI651" s="216">
        <f>IF(N651="nulová",J651,0)</f>
        <v>0</v>
      </c>
      <c r="BJ651" s="25" t="s">
        <v>79</v>
      </c>
      <c r="BK651" s="216">
        <f>ROUND(I651*H651,2)</f>
        <v>0</v>
      </c>
      <c r="BL651" s="25" t="s">
        <v>292</v>
      </c>
      <c r="BM651" s="25" t="s">
        <v>2722</v>
      </c>
    </row>
    <row r="652" spans="2:65" s="1" customFormat="1" ht="148.5">
      <c r="B652" s="42"/>
      <c r="C652" s="64"/>
      <c r="D652" s="217" t="s">
        <v>191</v>
      </c>
      <c r="E652" s="64"/>
      <c r="F652" s="218" t="s">
        <v>628</v>
      </c>
      <c r="G652" s="64"/>
      <c r="H652" s="64"/>
      <c r="I652" s="173"/>
      <c r="J652" s="64"/>
      <c r="K652" s="64"/>
      <c r="L652" s="62"/>
      <c r="M652" s="219"/>
      <c r="N652" s="43"/>
      <c r="O652" s="43"/>
      <c r="P652" s="43"/>
      <c r="Q652" s="43"/>
      <c r="R652" s="43"/>
      <c r="S652" s="43"/>
      <c r="T652" s="79"/>
      <c r="AT652" s="25" t="s">
        <v>191</v>
      </c>
      <c r="AU652" s="25" t="s">
        <v>83</v>
      </c>
    </row>
    <row r="653" spans="2:65" s="12" customFormat="1" ht="13.5">
      <c r="B653" s="220"/>
      <c r="C653" s="221"/>
      <c r="D653" s="217" t="s">
        <v>193</v>
      </c>
      <c r="E653" s="222" t="s">
        <v>21</v>
      </c>
      <c r="F653" s="223" t="s">
        <v>637</v>
      </c>
      <c r="G653" s="221"/>
      <c r="H653" s="224" t="s">
        <v>21</v>
      </c>
      <c r="I653" s="225"/>
      <c r="J653" s="221"/>
      <c r="K653" s="221"/>
      <c r="L653" s="226"/>
      <c r="M653" s="227"/>
      <c r="N653" s="228"/>
      <c r="O653" s="228"/>
      <c r="P653" s="228"/>
      <c r="Q653" s="228"/>
      <c r="R653" s="228"/>
      <c r="S653" s="228"/>
      <c r="T653" s="229"/>
      <c r="AT653" s="230" t="s">
        <v>193</v>
      </c>
      <c r="AU653" s="230" t="s">
        <v>83</v>
      </c>
      <c r="AV653" s="12" t="s">
        <v>79</v>
      </c>
      <c r="AW653" s="12" t="s">
        <v>39</v>
      </c>
      <c r="AX653" s="12" t="s">
        <v>75</v>
      </c>
      <c r="AY653" s="230" t="s">
        <v>183</v>
      </c>
    </row>
    <row r="654" spans="2:65" s="13" customFormat="1" ht="13.5">
      <c r="B654" s="231"/>
      <c r="C654" s="232"/>
      <c r="D654" s="217" t="s">
        <v>193</v>
      </c>
      <c r="E654" s="233" t="s">
        <v>21</v>
      </c>
      <c r="F654" s="234" t="s">
        <v>189</v>
      </c>
      <c r="G654" s="232"/>
      <c r="H654" s="235">
        <v>4</v>
      </c>
      <c r="I654" s="236"/>
      <c r="J654" s="232"/>
      <c r="K654" s="232"/>
      <c r="L654" s="237"/>
      <c r="M654" s="238"/>
      <c r="N654" s="239"/>
      <c r="O654" s="239"/>
      <c r="P654" s="239"/>
      <c r="Q654" s="239"/>
      <c r="R654" s="239"/>
      <c r="S654" s="239"/>
      <c r="T654" s="240"/>
      <c r="AT654" s="241" t="s">
        <v>193</v>
      </c>
      <c r="AU654" s="241" t="s">
        <v>83</v>
      </c>
      <c r="AV654" s="13" t="s">
        <v>83</v>
      </c>
      <c r="AW654" s="13" t="s">
        <v>39</v>
      </c>
      <c r="AX654" s="13" t="s">
        <v>75</v>
      </c>
      <c r="AY654" s="241" t="s">
        <v>183</v>
      </c>
    </row>
    <row r="655" spans="2:65" s="12" customFormat="1" ht="13.5">
      <c r="B655" s="220"/>
      <c r="C655" s="221"/>
      <c r="D655" s="217" t="s">
        <v>193</v>
      </c>
      <c r="E655" s="222" t="s">
        <v>21</v>
      </c>
      <c r="F655" s="223" t="s">
        <v>2723</v>
      </c>
      <c r="G655" s="221"/>
      <c r="H655" s="224" t="s">
        <v>21</v>
      </c>
      <c r="I655" s="225"/>
      <c r="J655" s="221"/>
      <c r="K655" s="221"/>
      <c r="L655" s="226"/>
      <c r="M655" s="227"/>
      <c r="N655" s="228"/>
      <c r="O655" s="228"/>
      <c r="P655" s="228"/>
      <c r="Q655" s="228"/>
      <c r="R655" s="228"/>
      <c r="S655" s="228"/>
      <c r="T655" s="229"/>
      <c r="AT655" s="230" t="s">
        <v>193</v>
      </c>
      <c r="AU655" s="230" t="s">
        <v>83</v>
      </c>
      <c r="AV655" s="12" t="s">
        <v>79</v>
      </c>
      <c r="AW655" s="12" t="s">
        <v>39</v>
      </c>
      <c r="AX655" s="12" t="s">
        <v>75</v>
      </c>
      <c r="AY655" s="230" t="s">
        <v>183</v>
      </c>
    </row>
    <row r="656" spans="2:65" s="13" customFormat="1" ht="13.5">
      <c r="B656" s="231"/>
      <c r="C656" s="232"/>
      <c r="D656" s="217" t="s">
        <v>193</v>
      </c>
      <c r="E656" s="233" t="s">
        <v>21</v>
      </c>
      <c r="F656" s="234" t="s">
        <v>189</v>
      </c>
      <c r="G656" s="232"/>
      <c r="H656" s="235">
        <v>4</v>
      </c>
      <c r="I656" s="236"/>
      <c r="J656" s="232"/>
      <c r="K656" s="232"/>
      <c r="L656" s="237"/>
      <c r="M656" s="238"/>
      <c r="N656" s="239"/>
      <c r="O656" s="239"/>
      <c r="P656" s="239"/>
      <c r="Q656" s="239"/>
      <c r="R656" s="239"/>
      <c r="S656" s="239"/>
      <c r="T656" s="240"/>
      <c r="AT656" s="241" t="s">
        <v>193</v>
      </c>
      <c r="AU656" s="241" t="s">
        <v>83</v>
      </c>
      <c r="AV656" s="13" t="s">
        <v>83</v>
      </c>
      <c r="AW656" s="13" t="s">
        <v>39</v>
      </c>
      <c r="AX656" s="13" t="s">
        <v>75</v>
      </c>
      <c r="AY656" s="241" t="s">
        <v>183</v>
      </c>
    </row>
    <row r="657" spans="2:65" s="14" customFormat="1" ht="13.5">
      <c r="B657" s="242"/>
      <c r="C657" s="243"/>
      <c r="D657" s="244" t="s">
        <v>193</v>
      </c>
      <c r="E657" s="245" t="s">
        <v>21</v>
      </c>
      <c r="F657" s="246" t="s">
        <v>212</v>
      </c>
      <c r="G657" s="243"/>
      <c r="H657" s="247">
        <v>8</v>
      </c>
      <c r="I657" s="248"/>
      <c r="J657" s="243"/>
      <c r="K657" s="243"/>
      <c r="L657" s="249"/>
      <c r="M657" s="250"/>
      <c r="N657" s="251"/>
      <c r="O657" s="251"/>
      <c r="P657" s="251"/>
      <c r="Q657" s="251"/>
      <c r="R657" s="251"/>
      <c r="S657" s="251"/>
      <c r="T657" s="252"/>
      <c r="AT657" s="253" t="s">
        <v>193</v>
      </c>
      <c r="AU657" s="253" t="s">
        <v>83</v>
      </c>
      <c r="AV657" s="14" t="s">
        <v>189</v>
      </c>
      <c r="AW657" s="14" t="s">
        <v>39</v>
      </c>
      <c r="AX657" s="14" t="s">
        <v>79</v>
      </c>
      <c r="AY657" s="253" t="s">
        <v>183</v>
      </c>
    </row>
    <row r="658" spans="2:65" s="1" customFormat="1" ht="22.5" customHeight="1">
      <c r="B658" s="42"/>
      <c r="C658" s="257" t="s">
        <v>1472</v>
      </c>
      <c r="D658" s="257" t="s">
        <v>223</v>
      </c>
      <c r="E658" s="258" t="s">
        <v>639</v>
      </c>
      <c r="F658" s="259" t="s">
        <v>2724</v>
      </c>
      <c r="G658" s="260" t="s">
        <v>626</v>
      </c>
      <c r="H658" s="261">
        <v>8</v>
      </c>
      <c r="I658" s="262"/>
      <c r="J658" s="263">
        <f>ROUND(I658*H658,2)</f>
        <v>0</v>
      </c>
      <c r="K658" s="259" t="s">
        <v>21</v>
      </c>
      <c r="L658" s="264"/>
      <c r="M658" s="265" t="s">
        <v>21</v>
      </c>
      <c r="N658" s="266" t="s">
        <v>46</v>
      </c>
      <c r="O658" s="43"/>
      <c r="P658" s="214">
        <f>O658*H658</f>
        <v>0</v>
      </c>
      <c r="Q658" s="214">
        <v>7.3999999999999996E-2</v>
      </c>
      <c r="R658" s="214">
        <f>Q658*H658</f>
        <v>0.59199999999999997</v>
      </c>
      <c r="S658" s="214">
        <v>0</v>
      </c>
      <c r="T658" s="215">
        <f>S658*H658</f>
        <v>0</v>
      </c>
      <c r="AR658" s="25" t="s">
        <v>393</v>
      </c>
      <c r="AT658" s="25" t="s">
        <v>223</v>
      </c>
      <c r="AU658" s="25" t="s">
        <v>83</v>
      </c>
      <c r="AY658" s="25" t="s">
        <v>183</v>
      </c>
      <c r="BE658" s="216">
        <f>IF(N658="základní",J658,0)</f>
        <v>0</v>
      </c>
      <c r="BF658" s="216">
        <f>IF(N658="snížená",J658,0)</f>
        <v>0</v>
      </c>
      <c r="BG658" s="216">
        <f>IF(N658="zákl. přenesená",J658,0)</f>
        <v>0</v>
      </c>
      <c r="BH658" s="216">
        <f>IF(N658="sníž. přenesená",J658,0)</f>
        <v>0</v>
      </c>
      <c r="BI658" s="216">
        <f>IF(N658="nulová",J658,0)</f>
        <v>0</v>
      </c>
      <c r="BJ658" s="25" t="s">
        <v>79</v>
      </c>
      <c r="BK658" s="216">
        <f>ROUND(I658*H658,2)</f>
        <v>0</v>
      </c>
      <c r="BL658" s="25" t="s">
        <v>292</v>
      </c>
      <c r="BM658" s="25" t="s">
        <v>2725</v>
      </c>
    </row>
    <row r="659" spans="2:65" s="1" customFormat="1" ht="31.5" customHeight="1">
      <c r="B659" s="42"/>
      <c r="C659" s="205" t="s">
        <v>1476</v>
      </c>
      <c r="D659" s="205" t="s">
        <v>185</v>
      </c>
      <c r="E659" s="206" t="s">
        <v>1504</v>
      </c>
      <c r="F659" s="207" t="s">
        <v>1505</v>
      </c>
      <c r="G659" s="208" t="s">
        <v>645</v>
      </c>
      <c r="H659" s="282"/>
      <c r="I659" s="210"/>
      <c r="J659" s="211">
        <f>ROUND(I659*H659,2)</f>
        <v>0</v>
      </c>
      <c r="K659" s="207" t="s">
        <v>200</v>
      </c>
      <c r="L659" s="62"/>
      <c r="M659" s="212" t="s">
        <v>21</v>
      </c>
      <c r="N659" s="213" t="s">
        <v>46</v>
      </c>
      <c r="O659" s="43"/>
      <c r="P659" s="214">
        <f>O659*H659</f>
        <v>0</v>
      </c>
      <c r="Q659" s="214">
        <v>0</v>
      </c>
      <c r="R659" s="214">
        <f>Q659*H659</f>
        <v>0</v>
      </c>
      <c r="S659" s="214">
        <v>0</v>
      </c>
      <c r="T659" s="215">
        <f>S659*H659</f>
        <v>0</v>
      </c>
      <c r="AR659" s="25" t="s">
        <v>292</v>
      </c>
      <c r="AT659" s="25" t="s">
        <v>185</v>
      </c>
      <c r="AU659" s="25" t="s">
        <v>83</v>
      </c>
      <c r="AY659" s="25" t="s">
        <v>183</v>
      </c>
      <c r="BE659" s="216">
        <f>IF(N659="základní",J659,0)</f>
        <v>0</v>
      </c>
      <c r="BF659" s="216">
        <f>IF(N659="snížená",J659,0)</f>
        <v>0</v>
      </c>
      <c r="BG659" s="216">
        <f>IF(N659="zákl. přenesená",J659,0)</f>
        <v>0</v>
      </c>
      <c r="BH659" s="216">
        <f>IF(N659="sníž. přenesená",J659,0)</f>
        <v>0</v>
      </c>
      <c r="BI659" s="216">
        <f>IF(N659="nulová",J659,0)</f>
        <v>0</v>
      </c>
      <c r="BJ659" s="25" t="s">
        <v>79</v>
      </c>
      <c r="BK659" s="216">
        <f>ROUND(I659*H659,2)</f>
        <v>0</v>
      </c>
      <c r="BL659" s="25" t="s">
        <v>292</v>
      </c>
      <c r="BM659" s="25" t="s">
        <v>2726</v>
      </c>
    </row>
    <row r="660" spans="2:65" s="1" customFormat="1" ht="121.5">
      <c r="B660" s="42"/>
      <c r="C660" s="64"/>
      <c r="D660" s="217" t="s">
        <v>191</v>
      </c>
      <c r="E660" s="64"/>
      <c r="F660" s="218" t="s">
        <v>647</v>
      </c>
      <c r="G660" s="64"/>
      <c r="H660" s="64"/>
      <c r="I660" s="173"/>
      <c r="J660" s="64"/>
      <c r="K660" s="64"/>
      <c r="L660" s="62"/>
      <c r="M660" s="219"/>
      <c r="N660" s="43"/>
      <c r="O660" s="43"/>
      <c r="P660" s="43"/>
      <c r="Q660" s="43"/>
      <c r="R660" s="43"/>
      <c r="S660" s="43"/>
      <c r="T660" s="79"/>
      <c r="AT660" s="25" t="s">
        <v>191</v>
      </c>
      <c r="AU660" s="25" t="s">
        <v>83</v>
      </c>
    </row>
    <row r="661" spans="2:65" s="11" customFormat="1" ht="29.85" customHeight="1">
      <c r="B661" s="188"/>
      <c r="C661" s="189"/>
      <c r="D661" s="202" t="s">
        <v>74</v>
      </c>
      <c r="E661" s="203" t="s">
        <v>648</v>
      </c>
      <c r="F661" s="203" t="s">
        <v>649</v>
      </c>
      <c r="G661" s="189"/>
      <c r="H661" s="189"/>
      <c r="I661" s="192"/>
      <c r="J661" s="204">
        <f>BK661</f>
        <v>0</v>
      </c>
      <c r="K661" s="189"/>
      <c r="L661" s="194"/>
      <c r="M661" s="195"/>
      <c r="N661" s="196"/>
      <c r="O661" s="196"/>
      <c r="P661" s="197">
        <f>SUM(P662:P684)</f>
        <v>0</v>
      </c>
      <c r="Q661" s="196"/>
      <c r="R661" s="197">
        <f>SUM(R662:R684)</f>
        <v>2.12196E-3</v>
      </c>
      <c r="S661" s="196"/>
      <c r="T661" s="198">
        <f>SUM(T662:T684)</f>
        <v>0</v>
      </c>
      <c r="AR661" s="199" t="s">
        <v>83</v>
      </c>
      <c r="AT661" s="200" t="s">
        <v>74</v>
      </c>
      <c r="AU661" s="200" t="s">
        <v>79</v>
      </c>
      <c r="AY661" s="199" t="s">
        <v>183</v>
      </c>
      <c r="BK661" s="201">
        <f>SUM(BK662:BK684)</f>
        <v>0</v>
      </c>
    </row>
    <row r="662" spans="2:65" s="1" customFormat="1" ht="22.5" customHeight="1">
      <c r="B662" s="42"/>
      <c r="C662" s="205" t="s">
        <v>1483</v>
      </c>
      <c r="D662" s="205" t="s">
        <v>185</v>
      </c>
      <c r="E662" s="206" t="s">
        <v>658</v>
      </c>
      <c r="F662" s="207" t="s">
        <v>659</v>
      </c>
      <c r="G662" s="208" t="s">
        <v>188</v>
      </c>
      <c r="H662" s="209">
        <v>10.88</v>
      </c>
      <c r="I662" s="210"/>
      <c r="J662" s="211">
        <f>ROUND(I662*H662,2)</f>
        <v>0</v>
      </c>
      <c r="K662" s="207" t="s">
        <v>200</v>
      </c>
      <c r="L662" s="62"/>
      <c r="M662" s="212" t="s">
        <v>21</v>
      </c>
      <c r="N662" s="213" t="s">
        <v>46</v>
      </c>
      <c r="O662" s="43"/>
      <c r="P662" s="214">
        <f>O662*H662</f>
        <v>0</v>
      </c>
      <c r="Q662" s="214">
        <v>6.0000000000000002E-5</v>
      </c>
      <c r="R662" s="214">
        <f>Q662*H662</f>
        <v>6.5280000000000004E-4</v>
      </c>
      <c r="S662" s="214">
        <v>0</v>
      </c>
      <c r="T662" s="215">
        <f>S662*H662</f>
        <v>0</v>
      </c>
      <c r="AR662" s="25" t="s">
        <v>292</v>
      </c>
      <c r="AT662" s="25" t="s">
        <v>185</v>
      </c>
      <c r="AU662" s="25" t="s">
        <v>83</v>
      </c>
      <c r="AY662" s="25" t="s">
        <v>183</v>
      </c>
      <c r="BE662" s="216">
        <f>IF(N662="základní",J662,0)</f>
        <v>0</v>
      </c>
      <c r="BF662" s="216">
        <f>IF(N662="snížená",J662,0)</f>
        <v>0</v>
      </c>
      <c r="BG662" s="216">
        <f>IF(N662="zákl. přenesená",J662,0)</f>
        <v>0</v>
      </c>
      <c r="BH662" s="216">
        <f>IF(N662="sníž. přenesená",J662,0)</f>
        <v>0</v>
      </c>
      <c r="BI662" s="216">
        <f>IF(N662="nulová",J662,0)</f>
        <v>0</v>
      </c>
      <c r="BJ662" s="25" t="s">
        <v>79</v>
      </c>
      <c r="BK662" s="216">
        <f>ROUND(I662*H662,2)</f>
        <v>0</v>
      </c>
      <c r="BL662" s="25" t="s">
        <v>292</v>
      </c>
      <c r="BM662" s="25" t="s">
        <v>2727</v>
      </c>
    </row>
    <row r="663" spans="2:65" s="1" customFormat="1" ht="121.5">
      <c r="B663" s="42"/>
      <c r="C663" s="64"/>
      <c r="D663" s="217" t="s">
        <v>191</v>
      </c>
      <c r="E663" s="64"/>
      <c r="F663" s="218" t="s">
        <v>661</v>
      </c>
      <c r="G663" s="64"/>
      <c r="H663" s="64"/>
      <c r="I663" s="173"/>
      <c r="J663" s="64"/>
      <c r="K663" s="64"/>
      <c r="L663" s="62"/>
      <c r="M663" s="219"/>
      <c r="N663" s="43"/>
      <c r="O663" s="43"/>
      <c r="P663" s="43"/>
      <c r="Q663" s="43"/>
      <c r="R663" s="43"/>
      <c r="S663" s="43"/>
      <c r="T663" s="79"/>
      <c r="AT663" s="25" t="s">
        <v>191</v>
      </c>
      <c r="AU663" s="25" t="s">
        <v>83</v>
      </c>
    </row>
    <row r="664" spans="2:65" s="12" customFormat="1" ht="13.5">
      <c r="B664" s="220"/>
      <c r="C664" s="221"/>
      <c r="D664" s="217" t="s">
        <v>193</v>
      </c>
      <c r="E664" s="222" t="s">
        <v>21</v>
      </c>
      <c r="F664" s="223" t="s">
        <v>1509</v>
      </c>
      <c r="G664" s="221"/>
      <c r="H664" s="224" t="s">
        <v>21</v>
      </c>
      <c r="I664" s="225"/>
      <c r="J664" s="221"/>
      <c r="K664" s="221"/>
      <c r="L664" s="226"/>
      <c r="M664" s="227"/>
      <c r="N664" s="228"/>
      <c r="O664" s="228"/>
      <c r="P664" s="228"/>
      <c r="Q664" s="228"/>
      <c r="R664" s="228"/>
      <c r="S664" s="228"/>
      <c r="T664" s="229"/>
      <c r="AT664" s="230" t="s">
        <v>193</v>
      </c>
      <c r="AU664" s="230" t="s">
        <v>83</v>
      </c>
      <c r="AV664" s="12" t="s">
        <v>79</v>
      </c>
      <c r="AW664" s="12" t="s">
        <v>39</v>
      </c>
      <c r="AX664" s="12" t="s">
        <v>75</v>
      </c>
      <c r="AY664" s="230" t="s">
        <v>183</v>
      </c>
    </row>
    <row r="665" spans="2:65" s="13" customFormat="1" ht="13.5">
      <c r="B665" s="231"/>
      <c r="C665" s="232"/>
      <c r="D665" s="217" t="s">
        <v>193</v>
      </c>
      <c r="E665" s="233" t="s">
        <v>21</v>
      </c>
      <c r="F665" s="234" t="s">
        <v>1214</v>
      </c>
      <c r="G665" s="232"/>
      <c r="H665" s="235">
        <v>5.05</v>
      </c>
      <c r="I665" s="236"/>
      <c r="J665" s="232"/>
      <c r="K665" s="232"/>
      <c r="L665" s="237"/>
      <c r="M665" s="238"/>
      <c r="N665" s="239"/>
      <c r="O665" s="239"/>
      <c r="P665" s="239"/>
      <c r="Q665" s="239"/>
      <c r="R665" s="239"/>
      <c r="S665" s="239"/>
      <c r="T665" s="240"/>
      <c r="AT665" s="241" t="s">
        <v>193</v>
      </c>
      <c r="AU665" s="241" t="s">
        <v>83</v>
      </c>
      <c r="AV665" s="13" t="s">
        <v>83</v>
      </c>
      <c r="AW665" s="13" t="s">
        <v>39</v>
      </c>
      <c r="AX665" s="13" t="s">
        <v>75</v>
      </c>
      <c r="AY665" s="241" t="s">
        <v>183</v>
      </c>
    </row>
    <row r="666" spans="2:65" s="12" customFormat="1" ht="13.5">
      <c r="B666" s="220"/>
      <c r="C666" s="221"/>
      <c r="D666" s="217" t="s">
        <v>193</v>
      </c>
      <c r="E666" s="222" t="s">
        <v>21</v>
      </c>
      <c r="F666" s="223" t="s">
        <v>1510</v>
      </c>
      <c r="G666" s="221"/>
      <c r="H666" s="224" t="s">
        <v>21</v>
      </c>
      <c r="I666" s="225"/>
      <c r="J666" s="221"/>
      <c r="K666" s="221"/>
      <c r="L666" s="226"/>
      <c r="M666" s="227"/>
      <c r="N666" s="228"/>
      <c r="O666" s="228"/>
      <c r="P666" s="228"/>
      <c r="Q666" s="228"/>
      <c r="R666" s="228"/>
      <c r="S666" s="228"/>
      <c r="T666" s="229"/>
      <c r="AT666" s="230" t="s">
        <v>193</v>
      </c>
      <c r="AU666" s="230" t="s">
        <v>83</v>
      </c>
      <c r="AV666" s="12" t="s">
        <v>79</v>
      </c>
      <c r="AW666" s="12" t="s">
        <v>39</v>
      </c>
      <c r="AX666" s="12" t="s">
        <v>75</v>
      </c>
      <c r="AY666" s="230" t="s">
        <v>183</v>
      </c>
    </row>
    <row r="667" spans="2:65" s="13" customFormat="1" ht="13.5">
      <c r="B667" s="231"/>
      <c r="C667" s="232"/>
      <c r="D667" s="217" t="s">
        <v>193</v>
      </c>
      <c r="E667" s="233" t="s">
        <v>21</v>
      </c>
      <c r="F667" s="234" t="s">
        <v>1511</v>
      </c>
      <c r="G667" s="232"/>
      <c r="H667" s="235">
        <v>0.94</v>
      </c>
      <c r="I667" s="236"/>
      <c r="J667" s="232"/>
      <c r="K667" s="232"/>
      <c r="L667" s="237"/>
      <c r="M667" s="238"/>
      <c r="N667" s="239"/>
      <c r="O667" s="239"/>
      <c r="P667" s="239"/>
      <c r="Q667" s="239"/>
      <c r="R667" s="239"/>
      <c r="S667" s="239"/>
      <c r="T667" s="240"/>
      <c r="AT667" s="241" t="s">
        <v>193</v>
      </c>
      <c r="AU667" s="241" t="s">
        <v>83</v>
      </c>
      <c r="AV667" s="13" t="s">
        <v>83</v>
      </c>
      <c r="AW667" s="13" t="s">
        <v>39</v>
      </c>
      <c r="AX667" s="13" t="s">
        <v>75</v>
      </c>
      <c r="AY667" s="241" t="s">
        <v>183</v>
      </c>
    </row>
    <row r="668" spans="2:65" s="12" customFormat="1" ht="13.5">
      <c r="B668" s="220"/>
      <c r="C668" s="221"/>
      <c r="D668" s="217" t="s">
        <v>193</v>
      </c>
      <c r="E668" s="222" t="s">
        <v>21</v>
      </c>
      <c r="F668" s="223" t="s">
        <v>2728</v>
      </c>
      <c r="G668" s="221"/>
      <c r="H668" s="224" t="s">
        <v>21</v>
      </c>
      <c r="I668" s="225"/>
      <c r="J668" s="221"/>
      <c r="K668" s="221"/>
      <c r="L668" s="226"/>
      <c r="M668" s="227"/>
      <c r="N668" s="228"/>
      <c r="O668" s="228"/>
      <c r="P668" s="228"/>
      <c r="Q668" s="228"/>
      <c r="R668" s="228"/>
      <c r="S668" s="228"/>
      <c r="T668" s="229"/>
      <c r="AT668" s="230" t="s">
        <v>193</v>
      </c>
      <c r="AU668" s="230" t="s">
        <v>83</v>
      </c>
      <c r="AV668" s="12" t="s">
        <v>79</v>
      </c>
      <c r="AW668" s="12" t="s">
        <v>39</v>
      </c>
      <c r="AX668" s="12" t="s">
        <v>75</v>
      </c>
      <c r="AY668" s="230" t="s">
        <v>183</v>
      </c>
    </row>
    <row r="669" spans="2:65" s="13" customFormat="1" ht="13.5">
      <c r="B669" s="231"/>
      <c r="C669" s="232"/>
      <c r="D669" s="217" t="s">
        <v>193</v>
      </c>
      <c r="E669" s="233" t="s">
        <v>21</v>
      </c>
      <c r="F669" s="234" t="s">
        <v>2729</v>
      </c>
      <c r="G669" s="232"/>
      <c r="H669" s="235">
        <v>4.8899999999999997</v>
      </c>
      <c r="I669" s="236"/>
      <c r="J669" s="232"/>
      <c r="K669" s="232"/>
      <c r="L669" s="237"/>
      <c r="M669" s="238"/>
      <c r="N669" s="239"/>
      <c r="O669" s="239"/>
      <c r="P669" s="239"/>
      <c r="Q669" s="239"/>
      <c r="R669" s="239"/>
      <c r="S669" s="239"/>
      <c r="T669" s="240"/>
      <c r="AT669" s="241" t="s">
        <v>193</v>
      </c>
      <c r="AU669" s="241" t="s">
        <v>83</v>
      </c>
      <c r="AV669" s="13" t="s">
        <v>83</v>
      </c>
      <c r="AW669" s="13" t="s">
        <v>39</v>
      </c>
      <c r="AX669" s="13" t="s">
        <v>75</v>
      </c>
      <c r="AY669" s="241" t="s">
        <v>183</v>
      </c>
    </row>
    <row r="670" spans="2:65" s="14" customFormat="1" ht="13.5">
      <c r="B670" s="242"/>
      <c r="C670" s="243"/>
      <c r="D670" s="244" t="s">
        <v>193</v>
      </c>
      <c r="E670" s="245" t="s">
        <v>21</v>
      </c>
      <c r="F670" s="246" t="s">
        <v>212</v>
      </c>
      <c r="G670" s="243"/>
      <c r="H670" s="247">
        <v>10.88</v>
      </c>
      <c r="I670" s="248"/>
      <c r="J670" s="243"/>
      <c r="K670" s="243"/>
      <c r="L670" s="249"/>
      <c r="M670" s="250"/>
      <c r="N670" s="251"/>
      <c r="O670" s="251"/>
      <c r="P670" s="251"/>
      <c r="Q670" s="251"/>
      <c r="R670" s="251"/>
      <c r="S670" s="251"/>
      <c r="T670" s="252"/>
      <c r="AT670" s="253" t="s">
        <v>193</v>
      </c>
      <c r="AU670" s="253" t="s">
        <v>83</v>
      </c>
      <c r="AV670" s="14" t="s">
        <v>189</v>
      </c>
      <c r="AW670" s="14" t="s">
        <v>39</v>
      </c>
      <c r="AX670" s="14" t="s">
        <v>79</v>
      </c>
      <c r="AY670" s="253" t="s">
        <v>183</v>
      </c>
    </row>
    <row r="671" spans="2:65" s="1" customFormat="1" ht="22.5" customHeight="1">
      <c r="B671" s="42"/>
      <c r="C671" s="257" t="s">
        <v>1487</v>
      </c>
      <c r="D671" s="257" t="s">
        <v>223</v>
      </c>
      <c r="E671" s="258" t="s">
        <v>665</v>
      </c>
      <c r="F671" s="259" t="s">
        <v>666</v>
      </c>
      <c r="G671" s="260" t="s">
        <v>551</v>
      </c>
      <c r="H671" s="261">
        <v>1</v>
      </c>
      <c r="I671" s="262"/>
      <c r="J671" s="263">
        <f>ROUND(I671*H671,2)</f>
        <v>0</v>
      </c>
      <c r="K671" s="259" t="s">
        <v>21</v>
      </c>
      <c r="L671" s="264"/>
      <c r="M671" s="265" t="s">
        <v>21</v>
      </c>
      <c r="N671" s="266" t="s">
        <v>46</v>
      </c>
      <c r="O671" s="43"/>
      <c r="P671" s="214">
        <f>O671*H671</f>
        <v>0</v>
      </c>
      <c r="Q671" s="214">
        <v>0</v>
      </c>
      <c r="R671" s="214">
        <f>Q671*H671</f>
        <v>0</v>
      </c>
      <c r="S671" s="214">
        <v>0</v>
      </c>
      <c r="T671" s="215">
        <f>S671*H671</f>
        <v>0</v>
      </c>
      <c r="AR671" s="25" t="s">
        <v>393</v>
      </c>
      <c r="AT671" s="25" t="s">
        <v>223</v>
      </c>
      <c r="AU671" s="25" t="s">
        <v>83</v>
      </c>
      <c r="AY671" s="25" t="s">
        <v>183</v>
      </c>
      <c r="BE671" s="216">
        <f>IF(N671="základní",J671,0)</f>
        <v>0</v>
      </c>
      <c r="BF671" s="216">
        <f>IF(N671="snížená",J671,0)</f>
        <v>0</v>
      </c>
      <c r="BG671" s="216">
        <f>IF(N671="zákl. přenesená",J671,0)</f>
        <v>0</v>
      </c>
      <c r="BH671" s="216">
        <f>IF(N671="sníž. přenesená",J671,0)</f>
        <v>0</v>
      </c>
      <c r="BI671" s="216">
        <f>IF(N671="nulová",J671,0)</f>
        <v>0</v>
      </c>
      <c r="BJ671" s="25" t="s">
        <v>79</v>
      </c>
      <c r="BK671" s="216">
        <f>ROUND(I671*H671,2)</f>
        <v>0</v>
      </c>
      <c r="BL671" s="25" t="s">
        <v>292</v>
      </c>
      <c r="BM671" s="25" t="s">
        <v>2730</v>
      </c>
    </row>
    <row r="672" spans="2:65" s="1" customFormat="1" ht="22.5" customHeight="1">
      <c r="B672" s="42"/>
      <c r="C672" s="257" t="s">
        <v>1490</v>
      </c>
      <c r="D672" s="257" t="s">
        <v>223</v>
      </c>
      <c r="E672" s="258" t="s">
        <v>1519</v>
      </c>
      <c r="F672" s="259" t="s">
        <v>666</v>
      </c>
      <c r="G672" s="260" t="s">
        <v>551</v>
      </c>
      <c r="H672" s="261">
        <v>1</v>
      </c>
      <c r="I672" s="262"/>
      <c r="J672" s="263">
        <f>ROUND(I672*H672,2)</f>
        <v>0</v>
      </c>
      <c r="K672" s="259" t="s">
        <v>21</v>
      </c>
      <c r="L672" s="264"/>
      <c r="M672" s="265" t="s">
        <v>21</v>
      </c>
      <c r="N672" s="266" t="s">
        <v>46</v>
      </c>
      <c r="O672" s="43"/>
      <c r="P672" s="214">
        <f>O672*H672</f>
        <v>0</v>
      </c>
      <c r="Q672" s="214">
        <v>0</v>
      </c>
      <c r="R672" s="214">
        <f>Q672*H672</f>
        <v>0</v>
      </c>
      <c r="S672" s="214">
        <v>0</v>
      </c>
      <c r="T672" s="215">
        <f>S672*H672</f>
        <v>0</v>
      </c>
      <c r="AR672" s="25" t="s">
        <v>393</v>
      </c>
      <c r="AT672" s="25" t="s">
        <v>223</v>
      </c>
      <c r="AU672" s="25" t="s">
        <v>83</v>
      </c>
      <c r="AY672" s="25" t="s">
        <v>183</v>
      </c>
      <c r="BE672" s="216">
        <f>IF(N672="základní",J672,0)</f>
        <v>0</v>
      </c>
      <c r="BF672" s="216">
        <f>IF(N672="snížená",J672,0)</f>
        <v>0</v>
      </c>
      <c r="BG672" s="216">
        <f>IF(N672="zákl. přenesená",J672,0)</f>
        <v>0</v>
      </c>
      <c r="BH672" s="216">
        <f>IF(N672="sníž. přenesená",J672,0)</f>
        <v>0</v>
      </c>
      <c r="BI672" s="216">
        <f>IF(N672="nulová",J672,0)</f>
        <v>0</v>
      </c>
      <c r="BJ672" s="25" t="s">
        <v>79</v>
      </c>
      <c r="BK672" s="216">
        <f>ROUND(I672*H672,2)</f>
        <v>0</v>
      </c>
      <c r="BL672" s="25" t="s">
        <v>292</v>
      </c>
      <c r="BM672" s="25" t="s">
        <v>2731</v>
      </c>
    </row>
    <row r="673" spans="2:65" s="1" customFormat="1" ht="22.5" customHeight="1">
      <c r="B673" s="42"/>
      <c r="C673" s="257" t="s">
        <v>1494</v>
      </c>
      <c r="D673" s="257" t="s">
        <v>223</v>
      </c>
      <c r="E673" s="258" t="s">
        <v>1522</v>
      </c>
      <c r="F673" s="259" t="s">
        <v>666</v>
      </c>
      <c r="G673" s="260" t="s">
        <v>551</v>
      </c>
      <c r="H673" s="261">
        <v>1</v>
      </c>
      <c r="I673" s="262"/>
      <c r="J673" s="263">
        <f>ROUND(I673*H673,2)</f>
        <v>0</v>
      </c>
      <c r="K673" s="259" t="s">
        <v>21</v>
      </c>
      <c r="L673" s="264"/>
      <c r="M673" s="265" t="s">
        <v>21</v>
      </c>
      <c r="N673" s="266" t="s">
        <v>46</v>
      </c>
      <c r="O673" s="43"/>
      <c r="P673" s="214">
        <f>O673*H673</f>
        <v>0</v>
      </c>
      <c r="Q673" s="214">
        <v>0</v>
      </c>
      <c r="R673" s="214">
        <f>Q673*H673</f>
        <v>0</v>
      </c>
      <c r="S673" s="214">
        <v>0</v>
      </c>
      <c r="T673" s="215">
        <f>S673*H673</f>
        <v>0</v>
      </c>
      <c r="AR673" s="25" t="s">
        <v>393</v>
      </c>
      <c r="AT673" s="25" t="s">
        <v>223</v>
      </c>
      <c r="AU673" s="25" t="s">
        <v>83</v>
      </c>
      <c r="AY673" s="25" t="s">
        <v>183</v>
      </c>
      <c r="BE673" s="216">
        <f>IF(N673="základní",J673,0)</f>
        <v>0</v>
      </c>
      <c r="BF673" s="216">
        <f>IF(N673="snížená",J673,0)</f>
        <v>0</v>
      </c>
      <c r="BG673" s="216">
        <f>IF(N673="zákl. přenesená",J673,0)</f>
        <v>0</v>
      </c>
      <c r="BH673" s="216">
        <f>IF(N673="sníž. přenesená",J673,0)</f>
        <v>0</v>
      </c>
      <c r="BI673" s="216">
        <f>IF(N673="nulová",J673,0)</f>
        <v>0</v>
      </c>
      <c r="BJ673" s="25" t="s">
        <v>79</v>
      </c>
      <c r="BK673" s="216">
        <f>ROUND(I673*H673,2)</f>
        <v>0</v>
      </c>
      <c r="BL673" s="25" t="s">
        <v>292</v>
      </c>
      <c r="BM673" s="25" t="s">
        <v>2732</v>
      </c>
    </row>
    <row r="674" spans="2:65" s="1" customFormat="1" ht="22.5" customHeight="1">
      <c r="B674" s="42"/>
      <c r="C674" s="205" t="s">
        <v>1498</v>
      </c>
      <c r="D674" s="205" t="s">
        <v>185</v>
      </c>
      <c r="E674" s="206" t="s">
        <v>2733</v>
      </c>
      <c r="F674" s="207" t="s">
        <v>2734</v>
      </c>
      <c r="G674" s="208" t="s">
        <v>199</v>
      </c>
      <c r="H674" s="209">
        <v>16.324000000000002</v>
      </c>
      <c r="I674" s="210"/>
      <c r="J674" s="211">
        <f>ROUND(I674*H674,2)</f>
        <v>0</v>
      </c>
      <c r="K674" s="207" t="s">
        <v>200</v>
      </c>
      <c r="L674" s="62"/>
      <c r="M674" s="212" t="s">
        <v>21</v>
      </c>
      <c r="N674" s="213" t="s">
        <v>46</v>
      </c>
      <c r="O674" s="43"/>
      <c r="P674" s="214">
        <f>O674*H674</f>
        <v>0</v>
      </c>
      <c r="Q674" s="214">
        <v>9.0000000000000006E-5</v>
      </c>
      <c r="R674" s="214">
        <f>Q674*H674</f>
        <v>1.4691600000000002E-3</v>
      </c>
      <c r="S674" s="214">
        <v>0</v>
      </c>
      <c r="T674" s="215">
        <f>S674*H674</f>
        <v>0</v>
      </c>
      <c r="AR674" s="25" t="s">
        <v>292</v>
      </c>
      <c r="AT674" s="25" t="s">
        <v>185</v>
      </c>
      <c r="AU674" s="25" t="s">
        <v>83</v>
      </c>
      <c r="AY674" s="25" t="s">
        <v>183</v>
      </c>
      <c r="BE674" s="216">
        <f>IF(N674="základní",J674,0)</f>
        <v>0</v>
      </c>
      <c r="BF674" s="216">
        <f>IF(N674="snížená",J674,0)</f>
        <v>0</v>
      </c>
      <c r="BG674" s="216">
        <f>IF(N674="zákl. přenesená",J674,0)</f>
        <v>0</v>
      </c>
      <c r="BH674" s="216">
        <f>IF(N674="sníž. přenesená",J674,0)</f>
        <v>0</v>
      </c>
      <c r="BI674" s="216">
        <f>IF(N674="nulová",J674,0)</f>
        <v>0</v>
      </c>
      <c r="BJ674" s="25" t="s">
        <v>79</v>
      </c>
      <c r="BK674" s="216">
        <f>ROUND(I674*H674,2)</f>
        <v>0</v>
      </c>
      <c r="BL674" s="25" t="s">
        <v>292</v>
      </c>
      <c r="BM674" s="25" t="s">
        <v>2735</v>
      </c>
    </row>
    <row r="675" spans="2:65" s="1" customFormat="1" ht="67.5">
      <c r="B675" s="42"/>
      <c r="C675" s="64"/>
      <c r="D675" s="217" t="s">
        <v>191</v>
      </c>
      <c r="E675" s="64"/>
      <c r="F675" s="218" t="s">
        <v>2736</v>
      </c>
      <c r="G675" s="64"/>
      <c r="H675" s="64"/>
      <c r="I675" s="173"/>
      <c r="J675" s="64"/>
      <c r="K675" s="64"/>
      <c r="L675" s="62"/>
      <c r="M675" s="219"/>
      <c r="N675" s="43"/>
      <c r="O675" s="43"/>
      <c r="P675" s="43"/>
      <c r="Q675" s="43"/>
      <c r="R675" s="43"/>
      <c r="S675" s="43"/>
      <c r="T675" s="79"/>
      <c r="AT675" s="25" t="s">
        <v>191</v>
      </c>
      <c r="AU675" s="25" t="s">
        <v>83</v>
      </c>
    </row>
    <row r="676" spans="2:65" s="12" customFormat="1" ht="13.5">
      <c r="B676" s="220"/>
      <c r="C676" s="221"/>
      <c r="D676" s="217" t="s">
        <v>193</v>
      </c>
      <c r="E676" s="222" t="s">
        <v>21</v>
      </c>
      <c r="F676" s="223" t="s">
        <v>2737</v>
      </c>
      <c r="G676" s="221"/>
      <c r="H676" s="224" t="s">
        <v>21</v>
      </c>
      <c r="I676" s="225"/>
      <c r="J676" s="221"/>
      <c r="K676" s="221"/>
      <c r="L676" s="226"/>
      <c r="M676" s="227"/>
      <c r="N676" s="228"/>
      <c r="O676" s="228"/>
      <c r="P676" s="228"/>
      <c r="Q676" s="228"/>
      <c r="R676" s="228"/>
      <c r="S676" s="228"/>
      <c r="T676" s="229"/>
      <c r="AT676" s="230" t="s">
        <v>193</v>
      </c>
      <c r="AU676" s="230" t="s">
        <v>83</v>
      </c>
      <c r="AV676" s="12" t="s">
        <v>79</v>
      </c>
      <c r="AW676" s="12" t="s">
        <v>39</v>
      </c>
      <c r="AX676" s="12" t="s">
        <v>75</v>
      </c>
      <c r="AY676" s="230" t="s">
        <v>183</v>
      </c>
    </row>
    <row r="677" spans="2:65" s="13" customFormat="1" ht="13.5">
      <c r="B677" s="231"/>
      <c r="C677" s="232"/>
      <c r="D677" s="217" t="s">
        <v>193</v>
      </c>
      <c r="E677" s="233" t="s">
        <v>21</v>
      </c>
      <c r="F677" s="234" t="s">
        <v>2738</v>
      </c>
      <c r="G677" s="232"/>
      <c r="H677" s="235">
        <v>13.692</v>
      </c>
      <c r="I677" s="236"/>
      <c r="J677" s="232"/>
      <c r="K677" s="232"/>
      <c r="L677" s="237"/>
      <c r="M677" s="238"/>
      <c r="N677" s="239"/>
      <c r="O677" s="239"/>
      <c r="P677" s="239"/>
      <c r="Q677" s="239"/>
      <c r="R677" s="239"/>
      <c r="S677" s="239"/>
      <c r="T677" s="240"/>
      <c r="AT677" s="241" t="s">
        <v>193</v>
      </c>
      <c r="AU677" s="241" t="s">
        <v>83</v>
      </c>
      <c r="AV677" s="13" t="s">
        <v>83</v>
      </c>
      <c r="AW677" s="13" t="s">
        <v>39</v>
      </c>
      <c r="AX677" s="13" t="s">
        <v>75</v>
      </c>
      <c r="AY677" s="241" t="s">
        <v>183</v>
      </c>
    </row>
    <row r="678" spans="2:65" s="12" customFormat="1" ht="13.5">
      <c r="B678" s="220"/>
      <c r="C678" s="221"/>
      <c r="D678" s="217" t="s">
        <v>193</v>
      </c>
      <c r="E678" s="222" t="s">
        <v>21</v>
      </c>
      <c r="F678" s="223" t="s">
        <v>2739</v>
      </c>
      <c r="G678" s="221"/>
      <c r="H678" s="224" t="s">
        <v>21</v>
      </c>
      <c r="I678" s="225"/>
      <c r="J678" s="221"/>
      <c r="K678" s="221"/>
      <c r="L678" s="226"/>
      <c r="M678" s="227"/>
      <c r="N678" s="228"/>
      <c r="O678" s="228"/>
      <c r="P678" s="228"/>
      <c r="Q678" s="228"/>
      <c r="R678" s="228"/>
      <c r="S678" s="228"/>
      <c r="T678" s="229"/>
      <c r="AT678" s="230" t="s">
        <v>193</v>
      </c>
      <c r="AU678" s="230" t="s">
        <v>83</v>
      </c>
      <c r="AV678" s="12" t="s">
        <v>79</v>
      </c>
      <c r="AW678" s="12" t="s">
        <v>39</v>
      </c>
      <c r="AX678" s="12" t="s">
        <v>75</v>
      </c>
      <c r="AY678" s="230" t="s">
        <v>183</v>
      </c>
    </row>
    <row r="679" spans="2:65" s="13" customFormat="1" ht="13.5">
      <c r="B679" s="231"/>
      <c r="C679" s="232"/>
      <c r="D679" s="217" t="s">
        <v>193</v>
      </c>
      <c r="E679" s="233" t="s">
        <v>21</v>
      </c>
      <c r="F679" s="234" t="s">
        <v>2740</v>
      </c>
      <c r="G679" s="232"/>
      <c r="H679" s="235">
        <v>2.6320000000000001</v>
      </c>
      <c r="I679" s="236"/>
      <c r="J679" s="232"/>
      <c r="K679" s="232"/>
      <c r="L679" s="237"/>
      <c r="M679" s="238"/>
      <c r="N679" s="239"/>
      <c r="O679" s="239"/>
      <c r="P679" s="239"/>
      <c r="Q679" s="239"/>
      <c r="R679" s="239"/>
      <c r="S679" s="239"/>
      <c r="T679" s="240"/>
      <c r="AT679" s="241" t="s">
        <v>193</v>
      </c>
      <c r="AU679" s="241" t="s">
        <v>83</v>
      </c>
      <c r="AV679" s="13" t="s">
        <v>83</v>
      </c>
      <c r="AW679" s="13" t="s">
        <v>39</v>
      </c>
      <c r="AX679" s="13" t="s">
        <v>75</v>
      </c>
      <c r="AY679" s="241" t="s">
        <v>183</v>
      </c>
    </row>
    <row r="680" spans="2:65" s="14" customFormat="1" ht="13.5">
      <c r="B680" s="242"/>
      <c r="C680" s="243"/>
      <c r="D680" s="244" t="s">
        <v>193</v>
      </c>
      <c r="E680" s="245" t="s">
        <v>21</v>
      </c>
      <c r="F680" s="246" t="s">
        <v>212</v>
      </c>
      <c r="G680" s="243"/>
      <c r="H680" s="247">
        <v>16.324000000000002</v>
      </c>
      <c r="I680" s="248"/>
      <c r="J680" s="243"/>
      <c r="K680" s="243"/>
      <c r="L680" s="249"/>
      <c r="M680" s="250"/>
      <c r="N680" s="251"/>
      <c r="O680" s="251"/>
      <c r="P680" s="251"/>
      <c r="Q680" s="251"/>
      <c r="R680" s="251"/>
      <c r="S680" s="251"/>
      <c r="T680" s="252"/>
      <c r="AT680" s="253" t="s">
        <v>193</v>
      </c>
      <c r="AU680" s="253" t="s">
        <v>83</v>
      </c>
      <c r="AV680" s="14" t="s">
        <v>189</v>
      </c>
      <c r="AW680" s="14" t="s">
        <v>39</v>
      </c>
      <c r="AX680" s="14" t="s">
        <v>79</v>
      </c>
      <c r="AY680" s="253" t="s">
        <v>183</v>
      </c>
    </row>
    <row r="681" spans="2:65" s="1" customFormat="1" ht="22.5" customHeight="1">
      <c r="B681" s="42"/>
      <c r="C681" s="257" t="s">
        <v>1500</v>
      </c>
      <c r="D681" s="257" t="s">
        <v>223</v>
      </c>
      <c r="E681" s="258" t="s">
        <v>251</v>
      </c>
      <c r="F681" s="259" t="s">
        <v>2741</v>
      </c>
      <c r="G681" s="260" t="s">
        <v>551</v>
      </c>
      <c r="H681" s="261">
        <v>1</v>
      </c>
      <c r="I681" s="262"/>
      <c r="J681" s="263">
        <f>ROUND(I681*H681,2)</f>
        <v>0</v>
      </c>
      <c r="K681" s="259" t="s">
        <v>21</v>
      </c>
      <c r="L681" s="264"/>
      <c r="M681" s="265" t="s">
        <v>21</v>
      </c>
      <c r="N681" s="266" t="s">
        <v>46</v>
      </c>
      <c r="O681" s="43"/>
      <c r="P681" s="214">
        <f>O681*H681</f>
        <v>0</v>
      </c>
      <c r="Q681" s="214">
        <v>0</v>
      </c>
      <c r="R681" s="214">
        <f>Q681*H681</f>
        <v>0</v>
      </c>
      <c r="S681" s="214">
        <v>0</v>
      </c>
      <c r="T681" s="215">
        <f>S681*H681</f>
        <v>0</v>
      </c>
      <c r="AR681" s="25" t="s">
        <v>393</v>
      </c>
      <c r="AT681" s="25" t="s">
        <v>223</v>
      </c>
      <c r="AU681" s="25" t="s">
        <v>83</v>
      </c>
      <c r="AY681" s="25" t="s">
        <v>183</v>
      </c>
      <c r="BE681" s="216">
        <f>IF(N681="základní",J681,0)</f>
        <v>0</v>
      </c>
      <c r="BF681" s="216">
        <f>IF(N681="snížená",J681,0)</f>
        <v>0</v>
      </c>
      <c r="BG681" s="216">
        <f>IF(N681="zákl. přenesená",J681,0)</f>
        <v>0</v>
      </c>
      <c r="BH681" s="216">
        <f>IF(N681="sníž. přenesená",J681,0)</f>
        <v>0</v>
      </c>
      <c r="BI681" s="216">
        <f>IF(N681="nulová",J681,0)</f>
        <v>0</v>
      </c>
      <c r="BJ681" s="25" t="s">
        <v>79</v>
      </c>
      <c r="BK681" s="216">
        <f>ROUND(I681*H681,2)</f>
        <v>0</v>
      </c>
      <c r="BL681" s="25" t="s">
        <v>292</v>
      </c>
      <c r="BM681" s="25" t="s">
        <v>2742</v>
      </c>
    </row>
    <row r="682" spans="2:65" s="1" customFormat="1" ht="22.5" customHeight="1">
      <c r="B682" s="42"/>
      <c r="C682" s="257" t="s">
        <v>1503</v>
      </c>
      <c r="D682" s="257" t="s">
        <v>223</v>
      </c>
      <c r="E682" s="258" t="s">
        <v>271</v>
      </c>
      <c r="F682" s="259" t="s">
        <v>2741</v>
      </c>
      <c r="G682" s="260" t="s">
        <v>551</v>
      </c>
      <c r="H682" s="261">
        <v>1</v>
      </c>
      <c r="I682" s="262"/>
      <c r="J682" s="263">
        <f>ROUND(I682*H682,2)</f>
        <v>0</v>
      </c>
      <c r="K682" s="259" t="s">
        <v>21</v>
      </c>
      <c r="L682" s="264"/>
      <c r="M682" s="265" t="s">
        <v>21</v>
      </c>
      <c r="N682" s="266" t="s">
        <v>46</v>
      </c>
      <c r="O682" s="43"/>
      <c r="P682" s="214">
        <f>O682*H682</f>
        <v>0</v>
      </c>
      <c r="Q682" s="214">
        <v>0</v>
      </c>
      <c r="R682" s="214">
        <f>Q682*H682</f>
        <v>0</v>
      </c>
      <c r="S682" s="214">
        <v>0</v>
      </c>
      <c r="T682" s="215">
        <f>S682*H682</f>
        <v>0</v>
      </c>
      <c r="AR682" s="25" t="s">
        <v>393</v>
      </c>
      <c r="AT682" s="25" t="s">
        <v>223</v>
      </c>
      <c r="AU682" s="25" t="s">
        <v>83</v>
      </c>
      <c r="AY682" s="25" t="s">
        <v>183</v>
      </c>
      <c r="BE682" s="216">
        <f>IF(N682="základní",J682,0)</f>
        <v>0</v>
      </c>
      <c r="BF682" s="216">
        <f>IF(N682="snížená",J682,0)</f>
        <v>0</v>
      </c>
      <c r="BG682" s="216">
        <f>IF(N682="zákl. přenesená",J682,0)</f>
        <v>0</v>
      </c>
      <c r="BH682" s="216">
        <f>IF(N682="sníž. přenesená",J682,0)</f>
        <v>0</v>
      </c>
      <c r="BI682" s="216">
        <f>IF(N682="nulová",J682,0)</f>
        <v>0</v>
      </c>
      <c r="BJ682" s="25" t="s">
        <v>79</v>
      </c>
      <c r="BK682" s="216">
        <f>ROUND(I682*H682,2)</f>
        <v>0</v>
      </c>
      <c r="BL682" s="25" t="s">
        <v>292</v>
      </c>
      <c r="BM682" s="25" t="s">
        <v>2743</v>
      </c>
    </row>
    <row r="683" spans="2:65" s="1" customFormat="1" ht="31.5" customHeight="1">
      <c r="B683" s="42"/>
      <c r="C683" s="205" t="s">
        <v>1507</v>
      </c>
      <c r="D683" s="205" t="s">
        <v>185</v>
      </c>
      <c r="E683" s="206" t="s">
        <v>1535</v>
      </c>
      <c r="F683" s="207" t="s">
        <v>1536</v>
      </c>
      <c r="G683" s="208" t="s">
        <v>645</v>
      </c>
      <c r="H683" s="282"/>
      <c r="I683" s="210"/>
      <c r="J683" s="211">
        <f>ROUND(I683*H683,2)</f>
        <v>0</v>
      </c>
      <c r="K683" s="207" t="s">
        <v>200</v>
      </c>
      <c r="L683" s="62"/>
      <c r="M683" s="212" t="s">
        <v>21</v>
      </c>
      <c r="N683" s="213" t="s">
        <v>46</v>
      </c>
      <c r="O683" s="43"/>
      <c r="P683" s="214">
        <f>O683*H683</f>
        <v>0</v>
      </c>
      <c r="Q683" s="214">
        <v>0</v>
      </c>
      <c r="R683" s="214">
        <f>Q683*H683</f>
        <v>0</v>
      </c>
      <c r="S683" s="214">
        <v>0</v>
      </c>
      <c r="T683" s="215">
        <f>S683*H683</f>
        <v>0</v>
      </c>
      <c r="AR683" s="25" t="s">
        <v>292</v>
      </c>
      <c r="AT683" s="25" t="s">
        <v>185</v>
      </c>
      <c r="AU683" s="25" t="s">
        <v>83</v>
      </c>
      <c r="AY683" s="25" t="s">
        <v>183</v>
      </c>
      <c r="BE683" s="216">
        <f>IF(N683="základní",J683,0)</f>
        <v>0</v>
      </c>
      <c r="BF683" s="216">
        <f>IF(N683="snížená",J683,0)</f>
        <v>0</v>
      </c>
      <c r="BG683" s="216">
        <f>IF(N683="zákl. přenesená",J683,0)</f>
        <v>0</v>
      </c>
      <c r="BH683" s="216">
        <f>IF(N683="sníž. přenesená",J683,0)</f>
        <v>0</v>
      </c>
      <c r="BI683" s="216">
        <f>IF(N683="nulová",J683,0)</f>
        <v>0</v>
      </c>
      <c r="BJ683" s="25" t="s">
        <v>79</v>
      </c>
      <c r="BK683" s="216">
        <f>ROUND(I683*H683,2)</f>
        <v>0</v>
      </c>
      <c r="BL683" s="25" t="s">
        <v>292</v>
      </c>
      <c r="BM683" s="25" t="s">
        <v>2744</v>
      </c>
    </row>
    <row r="684" spans="2:65" s="1" customFormat="1" ht="121.5">
      <c r="B684" s="42"/>
      <c r="C684" s="64"/>
      <c r="D684" s="217" t="s">
        <v>191</v>
      </c>
      <c r="E684" s="64"/>
      <c r="F684" s="218" t="s">
        <v>689</v>
      </c>
      <c r="G684" s="64"/>
      <c r="H684" s="64"/>
      <c r="I684" s="173"/>
      <c r="J684" s="64"/>
      <c r="K684" s="64"/>
      <c r="L684" s="62"/>
      <c r="M684" s="219"/>
      <c r="N684" s="43"/>
      <c r="O684" s="43"/>
      <c r="P684" s="43"/>
      <c r="Q684" s="43"/>
      <c r="R684" s="43"/>
      <c r="S684" s="43"/>
      <c r="T684" s="79"/>
      <c r="AT684" s="25" t="s">
        <v>191</v>
      </c>
      <c r="AU684" s="25" t="s">
        <v>83</v>
      </c>
    </row>
    <row r="685" spans="2:65" s="11" customFormat="1" ht="29.85" customHeight="1">
      <c r="B685" s="188"/>
      <c r="C685" s="189"/>
      <c r="D685" s="202" t="s">
        <v>74</v>
      </c>
      <c r="E685" s="203" t="s">
        <v>690</v>
      </c>
      <c r="F685" s="203" t="s">
        <v>691</v>
      </c>
      <c r="G685" s="189"/>
      <c r="H685" s="189"/>
      <c r="I685" s="192"/>
      <c r="J685" s="204">
        <f>BK685</f>
        <v>0</v>
      </c>
      <c r="K685" s="189"/>
      <c r="L685" s="194"/>
      <c r="M685" s="195"/>
      <c r="N685" s="196"/>
      <c r="O685" s="196"/>
      <c r="P685" s="197">
        <f>SUM(P686:P715)</f>
        <v>0</v>
      </c>
      <c r="Q685" s="196"/>
      <c r="R685" s="197">
        <f>SUM(R686:R715)</f>
        <v>0.78167152000000006</v>
      </c>
      <c r="S685" s="196"/>
      <c r="T685" s="198">
        <f>SUM(T686:T715)</f>
        <v>0.69213996</v>
      </c>
      <c r="AR685" s="199" t="s">
        <v>83</v>
      </c>
      <c r="AT685" s="200" t="s">
        <v>74</v>
      </c>
      <c r="AU685" s="200" t="s">
        <v>79</v>
      </c>
      <c r="AY685" s="199" t="s">
        <v>183</v>
      </c>
      <c r="BK685" s="201">
        <f>SUM(BK686:BK715)</f>
        <v>0</v>
      </c>
    </row>
    <row r="686" spans="2:65" s="1" customFormat="1" ht="22.5" customHeight="1">
      <c r="B686" s="42"/>
      <c r="C686" s="205" t="s">
        <v>1516</v>
      </c>
      <c r="D686" s="205" t="s">
        <v>185</v>
      </c>
      <c r="E686" s="206" t="s">
        <v>1539</v>
      </c>
      <c r="F686" s="207" t="s">
        <v>1540</v>
      </c>
      <c r="G686" s="208" t="s">
        <v>188</v>
      </c>
      <c r="H686" s="209">
        <v>13.9</v>
      </c>
      <c r="I686" s="210"/>
      <c r="J686" s="211">
        <f>ROUND(I686*H686,2)</f>
        <v>0</v>
      </c>
      <c r="K686" s="207" t="s">
        <v>200</v>
      </c>
      <c r="L686" s="62"/>
      <c r="M686" s="212" t="s">
        <v>21</v>
      </c>
      <c r="N686" s="213" t="s">
        <v>46</v>
      </c>
      <c r="O686" s="43"/>
      <c r="P686" s="214">
        <f>O686*H686</f>
        <v>0</v>
      </c>
      <c r="Q686" s="214">
        <v>0</v>
      </c>
      <c r="R686" s="214">
        <f>Q686*H686</f>
        <v>0</v>
      </c>
      <c r="S686" s="214">
        <v>3.2499999999999999E-3</v>
      </c>
      <c r="T686" s="215">
        <f>S686*H686</f>
        <v>4.5175E-2</v>
      </c>
      <c r="AR686" s="25" t="s">
        <v>292</v>
      </c>
      <c r="AT686" s="25" t="s">
        <v>185</v>
      </c>
      <c r="AU686" s="25" t="s">
        <v>83</v>
      </c>
      <c r="AY686" s="25" t="s">
        <v>183</v>
      </c>
      <c r="BE686" s="216">
        <f>IF(N686="základní",J686,0)</f>
        <v>0</v>
      </c>
      <c r="BF686" s="216">
        <f>IF(N686="snížená",J686,0)</f>
        <v>0</v>
      </c>
      <c r="BG686" s="216">
        <f>IF(N686="zákl. přenesená",J686,0)</f>
        <v>0</v>
      </c>
      <c r="BH686" s="216">
        <f>IF(N686="sníž. přenesená",J686,0)</f>
        <v>0</v>
      </c>
      <c r="BI686" s="216">
        <f>IF(N686="nulová",J686,0)</f>
        <v>0</v>
      </c>
      <c r="BJ686" s="25" t="s">
        <v>79</v>
      </c>
      <c r="BK686" s="216">
        <f>ROUND(I686*H686,2)</f>
        <v>0</v>
      </c>
      <c r="BL686" s="25" t="s">
        <v>292</v>
      </c>
      <c r="BM686" s="25" t="s">
        <v>2745</v>
      </c>
    </row>
    <row r="687" spans="2:65" s="12" customFormat="1" ht="13.5">
      <c r="B687" s="220"/>
      <c r="C687" s="221"/>
      <c r="D687" s="217" t="s">
        <v>193</v>
      </c>
      <c r="E687" s="222" t="s">
        <v>21</v>
      </c>
      <c r="F687" s="223" t="s">
        <v>1542</v>
      </c>
      <c r="G687" s="221"/>
      <c r="H687" s="224" t="s">
        <v>21</v>
      </c>
      <c r="I687" s="225"/>
      <c r="J687" s="221"/>
      <c r="K687" s="221"/>
      <c r="L687" s="226"/>
      <c r="M687" s="227"/>
      <c r="N687" s="228"/>
      <c r="O687" s="228"/>
      <c r="P687" s="228"/>
      <c r="Q687" s="228"/>
      <c r="R687" s="228"/>
      <c r="S687" s="228"/>
      <c r="T687" s="229"/>
      <c r="AT687" s="230" t="s">
        <v>193</v>
      </c>
      <c r="AU687" s="230" t="s">
        <v>83</v>
      </c>
      <c r="AV687" s="12" t="s">
        <v>79</v>
      </c>
      <c r="AW687" s="12" t="s">
        <v>39</v>
      </c>
      <c r="AX687" s="12" t="s">
        <v>75</v>
      </c>
      <c r="AY687" s="230" t="s">
        <v>183</v>
      </c>
    </row>
    <row r="688" spans="2:65" s="13" customFormat="1" ht="13.5">
      <c r="B688" s="231"/>
      <c r="C688" s="232"/>
      <c r="D688" s="244" t="s">
        <v>193</v>
      </c>
      <c r="E688" s="254" t="s">
        <v>21</v>
      </c>
      <c r="F688" s="255" t="s">
        <v>2746</v>
      </c>
      <c r="G688" s="232"/>
      <c r="H688" s="256">
        <v>13.9</v>
      </c>
      <c r="I688" s="236"/>
      <c r="J688" s="232"/>
      <c r="K688" s="232"/>
      <c r="L688" s="237"/>
      <c r="M688" s="238"/>
      <c r="N688" s="239"/>
      <c r="O688" s="239"/>
      <c r="P688" s="239"/>
      <c r="Q688" s="239"/>
      <c r="R688" s="239"/>
      <c r="S688" s="239"/>
      <c r="T688" s="240"/>
      <c r="AT688" s="241" t="s">
        <v>193</v>
      </c>
      <c r="AU688" s="241" t="s">
        <v>83</v>
      </c>
      <c r="AV688" s="13" t="s">
        <v>83</v>
      </c>
      <c r="AW688" s="13" t="s">
        <v>39</v>
      </c>
      <c r="AX688" s="13" t="s">
        <v>79</v>
      </c>
      <c r="AY688" s="241" t="s">
        <v>183</v>
      </c>
    </row>
    <row r="689" spans="2:65" s="1" customFormat="1" ht="31.5" customHeight="1">
      <c r="B689" s="42"/>
      <c r="C689" s="205" t="s">
        <v>1518</v>
      </c>
      <c r="D689" s="205" t="s">
        <v>185</v>
      </c>
      <c r="E689" s="206" t="s">
        <v>693</v>
      </c>
      <c r="F689" s="207" t="s">
        <v>694</v>
      </c>
      <c r="G689" s="208" t="s">
        <v>188</v>
      </c>
      <c r="H689" s="209">
        <v>13.9</v>
      </c>
      <c r="I689" s="210"/>
      <c r="J689" s="211">
        <f>ROUND(I689*H689,2)</f>
        <v>0</v>
      </c>
      <c r="K689" s="207" t="s">
        <v>200</v>
      </c>
      <c r="L689" s="62"/>
      <c r="M689" s="212" t="s">
        <v>21</v>
      </c>
      <c r="N689" s="213" t="s">
        <v>46</v>
      </c>
      <c r="O689" s="43"/>
      <c r="P689" s="214">
        <f>O689*H689</f>
        <v>0</v>
      </c>
      <c r="Q689" s="214">
        <v>4.6000000000000001E-4</v>
      </c>
      <c r="R689" s="214">
        <f>Q689*H689</f>
        <v>6.3940000000000004E-3</v>
      </c>
      <c r="S689" s="214">
        <v>0</v>
      </c>
      <c r="T689" s="215">
        <f>S689*H689</f>
        <v>0</v>
      </c>
      <c r="AR689" s="25" t="s">
        <v>292</v>
      </c>
      <c r="AT689" s="25" t="s">
        <v>185</v>
      </c>
      <c r="AU689" s="25" t="s">
        <v>83</v>
      </c>
      <c r="AY689" s="25" t="s">
        <v>183</v>
      </c>
      <c r="BE689" s="216">
        <f>IF(N689="základní",J689,0)</f>
        <v>0</v>
      </c>
      <c r="BF689" s="216">
        <f>IF(N689="snížená",J689,0)</f>
        <v>0</v>
      </c>
      <c r="BG689" s="216">
        <f>IF(N689="zákl. přenesená",J689,0)</f>
        <v>0</v>
      </c>
      <c r="BH689" s="216">
        <f>IF(N689="sníž. přenesená",J689,0)</f>
        <v>0</v>
      </c>
      <c r="BI689" s="216">
        <f>IF(N689="nulová",J689,0)</f>
        <v>0</v>
      </c>
      <c r="BJ689" s="25" t="s">
        <v>79</v>
      </c>
      <c r="BK689" s="216">
        <f>ROUND(I689*H689,2)</f>
        <v>0</v>
      </c>
      <c r="BL689" s="25" t="s">
        <v>292</v>
      </c>
      <c r="BM689" s="25" t="s">
        <v>2747</v>
      </c>
    </row>
    <row r="690" spans="2:65" s="12" customFormat="1" ht="13.5">
      <c r="B690" s="220"/>
      <c r="C690" s="221"/>
      <c r="D690" s="217" t="s">
        <v>193</v>
      </c>
      <c r="E690" s="222" t="s">
        <v>21</v>
      </c>
      <c r="F690" s="223" t="s">
        <v>1542</v>
      </c>
      <c r="G690" s="221"/>
      <c r="H690" s="224" t="s">
        <v>21</v>
      </c>
      <c r="I690" s="225"/>
      <c r="J690" s="221"/>
      <c r="K690" s="221"/>
      <c r="L690" s="226"/>
      <c r="M690" s="227"/>
      <c r="N690" s="228"/>
      <c r="O690" s="228"/>
      <c r="P690" s="228"/>
      <c r="Q690" s="228"/>
      <c r="R690" s="228"/>
      <c r="S690" s="228"/>
      <c r="T690" s="229"/>
      <c r="AT690" s="230" t="s">
        <v>193</v>
      </c>
      <c r="AU690" s="230" t="s">
        <v>83</v>
      </c>
      <c r="AV690" s="12" t="s">
        <v>79</v>
      </c>
      <c r="AW690" s="12" t="s">
        <v>39</v>
      </c>
      <c r="AX690" s="12" t="s">
        <v>75</v>
      </c>
      <c r="AY690" s="230" t="s">
        <v>183</v>
      </c>
    </row>
    <row r="691" spans="2:65" s="13" customFormat="1" ht="13.5">
      <c r="B691" s="231"/>
      <c r="C691" s="232"/>
      <c r="D691" s="244" t="s">
        <v>193</v>
      </c>
      <c r="E691" s="254" t="s">
        <v>21</v>
      </c>
      <c r="F691" s="255" t="s">
        <v>2746</v>
      </c>
      <c r="G691" s="232"/>
      <c r="H691" s="256">
        <v>13.9</v>
      </c>
      <c r="I691" s="236"/>
      <c r="J691" s="232"/>
      <c r="K691" s="232"/>
      <c r="L691" s="237"/>
      <c r="M691" s="238"/>
      <c r="N691" s="239"/>
      <c r="O691" s="239"/>
      <c r="P691" s="239"/>
      <c r="Q691" s="239"/>
      <c r="R691" s="239"/>
      <c r="S691" s="239"/>
      <c r="T691" s="240"/>
      <c r="AT691" s="241" t="s">
        <v>193</v>
      </c>
      <c r="AU691" s="241" t="s">
        <v>83</v>
      </c>
      <c r="AV691" s="13" t="s">
        <v>83</v>
      </c>
      <c r="AW691" s="13" t="s">
        <v>39</v>
      </c>
      <c r="AX691" s="13" t="s">
        <v>79</v>
      </c>
      <c r="AY691" s="241" t="s">
        <v>183</v>
      </c>
    </row>
    <row r="692" spans="2:65" s="1" customFormat="1" ht="22.5" customHeight="1">
      <c r="B692" s="42"/>
      <c r="C692" s="257" t="s">
        <v>1521</v>
      </c>
      <c r="D692" s="257" t="s">
        <v>223</v>
      </c>
      <c r="E692" s="258" t="s">
        <v>699</v>
      </c>
      <c r="F692" s="259" t="s">
        <v>700</v>
      </c>
      <c r="G692" s="260" t="s">
        <v>199</v>
      </c>
      <c r="H692" s="261">
        <v>1.3759999999999999</v>
      </c>
      <c r="I692" s="262"/>
      <c r="J692" s="263">
        <f>ROUND(I692*H692,2)</f>
        <v>0</v>
      </c>
      <c r="K692" s="259" t="s">
        <v>200</v>
      </c>
      <c r="L692" s="264"/>
      <c r="M692" s="265" t="s">
        <v>21</v>
      </c>
      <c r="N692" s="266" t="s">
        <v>46</v>
      </c>
      <c r="O692" s="43"/>
      <c r="P692" s="214">
        <f>O692*H692</f>
        <v>0</v>
      </c>
      <c r="Q692" s="214">
        <v>1.9199999999999998E-2</v>
      </c>
      <c r="R692" s="214">
        <f>Q692*H692</f>
        <v>2.6419199999999997E-2</v>
      </c>
      <c r="S692" s="214">
        <v>0</v>
      </c>
      <c r="T692" s="215">
        <f>S692*H692</f>
        <v>0</v>
      </c>
      <c r="AR692" s="25" t="s">
        <v>393</v>
      </c>
      <c r="AT692" s="25" t="s">
        <v>223</v>
      </c>
      <c r="AU692" s="25" t="s">
        <v>83</v>
      </c>
      <c r="AY692" s="25" t="s">
        <v>183</v>
      </c>
      <c r="BE692" s="216">
        <f>IF(N692="základní",J692,0)</f>
        <v>0</v>
      </c>
      <c r="BF692" s="216">
        <f>IF(N692="snížená",J692,0)</f>
        <v>0</v>
      </c>
      <c r="BG692" s="216">
        <f>IF(N692="zákl. přenesená",J692,0)</f>
        <v>0</v>
      </c>
      <c r="BH692" s="216">
        <f>IF(N692="sníž. přenesená",J692,0)</f>
        <v>0</v>
      </c>
      <c r="BI692" s="216">
        <f>IF(N692="nulová",J692,0)</f>
        <v>0</v>
      </c>
      <c r="BJ692" s="25" t="s">
        <v>79</v>
      </c>
      <c r="BK692" s="216">
        <f>ROUND(I692*H692,2)</f>
        <v>0</v>
      </c>
      <c r="BL692" s="25" t="s">
        <v>292</v>
      </c>
      <c r="BM692" s="25" t="s">
        <v>2748</v>
      </c>
    </row>
    <row r="693" spans="2:65" s="13" customFormat="1" ht="13.5">
      <c r="B693" s="231"/>
      <c r="C693" s="232"/>
      <c r="D693" s="217" t="s">
        <v>193</v>
      </c>
      <c r="E693" s="233" t="s">
        <v>21</v>
      </c>
      <c r="F693" s="234" t="s">
        <v>2749</v>
      </c>
      <c r="G693" s="232"/>
      <c r="H693" s="235">
        <v>1.2509999999999999</v>
      </c>
      <c r="I693" s="236"/>
      <c r="J693" s="232"/>
      <c r="K693" s="232"/>
      <c r="L693" s="237"/>
      <c r="M693" s="238"/>
      <c r="N693" s="239"/>
      <c r="O693" s="239"/>
      <c r="P693" s="239"/>
      <c r="Q693" s="239"/>
      <c r="R693" s="239"/>
      <c r="S693" s="239"/>
      <c r="T693" s="240"/>
      <c r="AT693" s="241" t="s">
        <v>193</v>
      </c>
      <c r="AU693" s="241" t="s">
        <v>83</v>
      </c>
      <c r="AV693" s="13" t="s">
        <v>83</v>
      </c>
      <c r="AW693" s="13" t="s">
        <v>39</v>
      </c>
      <c r="AX693" s="13" t="s">
        <v>79</v>
      </c>
      <c r="AY693" s="241" t="s">
        <v>183</v>
      </c>
    </row>
    <row r="694" spans="2:65" s="13" customFormat="1" ht="13.5">
      <c r="B694" s="231"/>
      <c r="C694" s="232"/>
      <c r="D694" s="244" t="s">
        <v>193</v>
      </c>
      <c r="E694" s="232"/>
      <c r="F694" s="255" t="s">
        <v>2750</v>
      </c>
      <c r="G694" s="232"/>
      <c r="H694" s="256">
        <v>1.3759999999999999</v>
      </c>
      <c r="I694" s="236"/>
      <c r="J694" s="232"/>
      <c r="K694" s="232"/>
      <c r="L694" s="237"/>
      <c r="M694" s="238"/>
      <c r="N694" s="239"/>
      <c r="O694" s="239"/>
      <c r="P694" s="239"/>
      <c r="Q694" s="239"/>
      <c r="R694" s="239"/>
      <c r="S694" s="239"/>
      <c r="T694" s="240"/>
      <c r="AT694" s="241" t="s">
        <v>193</v>
      </c>
      <c r="AU694" s="241" t="s">
        <v>83</v>
      </c>
      <c r="AV694" s="13" t="s">
        <v>83</v>
      </c>
      <c r="AW694" s="13" t="s">
        <v>6</v>
      </c>
      <c r="AX694" s="13" t="s">
        <v>79</v>
      </c>
      <c r="AY694" s="241" t="s">
        <v>183</v>
      </c>
    </row>
    <row r="695" spans="2:65" s="1" customFormat="1" ht="22.5" customHeight="1">
      <c r="B695" s="42"/>
      <c r="C695" s="205" t="s">
        <v>1524</v>
      </c>
      <c r="D695" s="205" t="s">
        <v>185</v>
      </c>
      <c r="E695" s="206" t="s">
        <v>1550</v>
      </c>
      <c r="F695" s="207" t="s">
        <v>1551</v>
      </c>
      <c r="G695" s="208" t="s">
        <v>199</v>
      </c>
      <c r="H695" s="209">
        <v>23.768000000000001</v>
      </c>
      <c r="I695" s="210"/>
      <c r="J695" s="211">
        <f>ROUND(I695*H695,2)</f>
        <v>0</v>
      </c>
      <c r="K695" s="207" t="s">
        <v>200</v>
      </c>
      <c r="L695" s="62"/>
      <c r="M695" s="212" t="s">
        <v>21</v>
      </c>
      <c r="N695" s="213" t="s">
        <v>46</v>
      </c>
      <c r="O695" s="43"/>
      <c r="P695" s="214">
        <f>O695*H695</f>
        <v>0</v>
      </c>
      <c r="Q695" s="214">
        <v>0</v>
      </c>
      <c r="R695" s="214">
        <f>Q695*H695</f>
        <v>0</v>
      </c>
      <c r="S695" s="214">
        <v>2.7220000000000001E-2</v>
      </c>
      <c r="T695" s="215">
        <f>S695*H695</f>
        <v>0.64696496000000003</v>
      </c>
      <c r="AR695" s="25" t="s">
        <v>292</v>
      </c>
      <c r="AT695" s="25" t="s">
        <v>185</v>
      </c>
      <c r="AU695" s="25" t="s">
        <v>83</v>
      </c>
      <c r="AY695" s="25" t="s">
        <v>183</v>
      </c>
      <c r="BE695" s="216">
        <f>IF(N695="základní",J695,0)</f>
        <v>0</v>
      </c>
      <c r="BF695" s="216">
        <f>IF(N695="snížená",J695,0)</f>
        <v>0</v>
      </c>
      <c r="BG695" s="216">
        <f>IF(N695="zákl. přenesená",J695,0)</f>
        <v>0</v>
      </c>
      <c r="BH695" s="216">
        <f>IF(N695="sníž. přenesená",J695,0)</f>
        <v>0</v>
      </c>
      <c r="BI695" s="216">
        <f>IF(N695="nulová",J695,0)</f>
        <v>0</v>
      </c>
      <c r="BJ695" s="25" t="s">
        <v>79</v>
      </c>
      <c r="BK695" s="216">
        <f>ROUND(I695*H695,2)</f>
        <v>0</v>
      </c>
      <c r="BL695" s="25" t="s">
        <v>292</v>
      </c>
      <c r="BM695" s="25" t="s">
        <v>2751</v>
      </c>
    </row>
    <row r="696" spans="2:65" s="12" customFormat="1" ht="13.5">
      <c r="B696" s="220"/>
      <c r="C696" s="221"/>
      <c r="D696" s="217" t="s">
        <v>193</v>
      </c>
      <c r="E696" s="222" t="s">
        <v>21</v>
      </c>
      <c r="F696" s="223" t="s">
        <v>2602</v>
      </c>
      <c r="G696" s="221"/>
      <c r="H696" s="224" t="s">
        <v>21</v>
      </c>
      <c r="I696" s="225"/>
      <c r="J696" s="221"/>
      <c r="K696" s="221"/>
      <c r="L696" s="226"/>
      <c r="M696" s="227"/>
      <c r="N696" s="228"/>
      <c r="O696" s="228"/>
      <c r="P696" s="228"/>
      <c r="Q696" s="228"/>
      <c r="R696" s="228"/>
      <c r="S696" s="228"/>
      <c r="T696" s="229"/>
      <c r="AT696" s="230" t="s">
        <v>193</v>
      </c>
      <c r="AU696" s="230" t="s">
        <v>83</v>
      </c>
      <c r="AV696" s="12" t="s">
        <v>79</v>
      </c>
      <c r="AW696" s="12" t="s">
        <v>39</v>
      </c>
      <c r="AX696" s="12" t="s">
        <v>75</v>
      </c>
      <c r="AY696" s="230" t="s">
        <v>183</v>
      </c>
    </row>
    <row r="697" spans="2:65" s="13" customFormat="1" ht="13.5">
      <c r="B697" s="231"/>
      <c r="C697" s="232"/>
      <c r="D697" s="244" t="s">
        <v>193</v>
      </c>
      <c r="E697" s="254" t="s">
        <v>21</v>
      </c>
      <c r="F697" s="255" t="s">
        <v>2752</v>
      </c>
      <c r="G697" s="232"/>
      <c r="H697" s="256">
        <v>23.768000000000001</v>
      </c>
      <c r="I697" s="236"/>
      <c r="J697" s="232"/>
      <c r="K697" s="232"/>
      <c r="L697" s="237"/>
      <c r="M697" s="238"/>
      <c r="N697" s="239"/>
      <c r="O697" s="239"/>
      <c r="P697" s="239"/>
      <c r="Q697" s="239"/>
      <c r="R697" s="239"/>
      <c r="S697" s="239"/>
      <c r="T697" s="240"/>
      <c r="AT697" s="241" t="s">
        <v>193</v>
      </c>
      <c r="AU697" s="241" t="s">
        <v>83</v>
      </c>
      <c r="AV697" s="13" t="s">
        <v>83</v>
      </c>
      <c r="AW697" s="13" t="s">
        <v>39</v>
      </c>
      <c r="AX697" s="13" t="s">
        <v>79</v>
      </c>
      <c r="AY697" s="241" t="s">
        <v>183</v>
      </c>
    </row>
    <row r="698" spans="2:65" s="1" customFormat="1" ht="31.5" customHeight="1">
      <c r="B698" s="42"/>
      <c r="C698" s="205" t="s">
        <v>1527</v>
      </c>
      <c r="D698" s="205" t="s">
        <v>185</v>
      </c>
      <c r="E698" s="206" t="s">
        <v>705</v>
      </c>
      <c r="F698" s="207" t="s">
        <v>706</v>
      </c>
      <c r="G698" s="208" t="s">
        <v>199</v>
      </c>
      <c r="H698" s="209">
        <v>24.593</v>
      </c>
      <c r="I698" s="210"/>
      <c r="J698" s="211">
        <f>ROUND(I698*H698,2)</f>
        <v>0</v>
      </c>
      <c r="K698" s="207" t="s">
        <v>200</v>
      </c>
      <c r="L698" s="62"/>
      <c r="M698" s="212" t="s">
        <v>21</v>
      </c>
      <c r="N698" s="213" t="s">
        <v>46</v>
      </c>
      <c r="O698" s="43"/>
      <c r="P698" s="214">
        <f>O698*H698</f>
        <v>0</v>
      </c>
      <c r="Q698" s="214">
        <v>3.9199999999999999E-3</v>
      </c>
      <c r="R698" s="214">
        <f>Q698*H698</f>
        <v>9.640456E-2</v>
      </c>
      <c r="S698" s="214">
        <v>0</v>
      </c>
      <c r="T698" s="215">
        <f>S698*H698</f>
        <v>0</v>
      </c>
      <c r="AR698" s="25" t="s">
        <v>292</v>
      </c>
      <c r="AT698" s="25" t="s">
        <v>185</v>
      </c>
      <c r="AU698" s="25" t="s">
        <v>83</v>
      </c>
      <c r="AY698" s="25" t="s">
        <v>183</v>
      </c>
      <c r="BE698" s="216">
        <f>IF(N698="základní",J698,0)</f>
        <v>0</v>
      </c>
      <c r="BF698" s="216">
        <f>IF(N698="snížená",J698,0)</f>
        <v>0</v>
      </c>
      <c r="BG698" s="216">
        <f>IF(N698="zákl. přenesená",J698,0)</f>
        <v>0</v>
      </c>
      <c r="BH698" s="216">
        <f>IF(N698="sníž. přenesená",J698,0)</f>
        <v>0</v>
      </c>
      <c r="BI698" s="216">
        <f>IF(N698="nulová",J698,0)</f>
        <v>0</v>
      </c>
      <c r="BJ698" s="25" t="s">
        <v>79</v>
      </c>
      <c r="BK698" s="216">
        <f>ROUND(I698*H698,2)</f>
        <v>0</v>
      </c>
      <c r="BL698" s="25" t="s">
        <v>292</v>
      </c>
      <c r="BM698" s="25" t="s">
        <v>2753</v>
      </c>
    </row>
    <row r="699" spans="2:65" s="12" customFormat="1" ht="13.5">
      <c r="B699" s="220"/>
      <c r="C699" s="221"/>
      <c r="D699" s="217" t="s">
        <v>193</v>
      </c>
      <c r="E699" s="222" t="s">
        <v>21</v>
      </c>
      <c r="F699" s="223" t="s">
        <v>1566</v>
      </c>
      <c r="G699" s="221"/>
      <c r="H699" s="224" t="s">
        <v>21</v>
      </c>
      <c r="I699" s="225"/>
      <c r="J699" s="221"/>
      <c r="K699" s="221"/>
      <c r="L699" s="226"/>
      <c r="M699" s="227"/>
      <c r="N699" s="228"/>
      <c r="O699" s="228"/>
      <c r="P699" s="228"/>
      <c r="Q699" s="228"/>
      <c r="R699" s="228"/>
      <c r="S699" s="228"/>
      <c r="T699" s="229"/>
      <c r="AT699" s="230" t="s">
        <v>193</v>
      </c>
      <c r="AU699" s="230" t="s">
        <v>83</v>
      </c>
      <c r="AV699" s="12" t="s">
        <v>79</v>
      </c>
      <c r="AW699" s="12" t="s">
        <v>39</v>
      </c>
      <c r="AX699" s="12" t="s">
        <v>75</v>
      </c>
      <c r="AY699" s="230" t="s">
        <v>183</v>
      </c>
    </row>
    <row r="700" spans="2:65" s="13" customFormat="1" ht="13.5">
      <c r="B700" s="231"/>
      <c r="C700" s="232"/>
      <c r="D700" s="244" t="s">
        <v>193</v>
      </c>
      <c r="E700" s="254" t="s">
        <v>21</v>
      </c>
      <c r="F700" s="255" t="s">
        <v>2670</v>
      </c>
      <c r="G700" s="232"/>
      <c r="H700" s="256">
        <v>24.593</v>
      </c>
      <c r="I700" s="236"/>
      <c r="J700" s="232"/>
      <c r="K700" s="232"/>
      <c r="L700" s="237"/>
      <c r="M700" s="238"/>
      <c r="N700" s="239"/>
      <c r="O700" s="239"/>
      <c r="P700" s="239"/>
      <c r="Q700" s="239"/>
      <c r="R700" s="239"/>
      <c r="S700" s="239"/>
      <c r="T700" s="240"/>
      <c r="AT700" s="241" t="s">
        <v>193</v>
      </c>
      <c r="AU700" s="241" t="s">
        <v>83</v>
      </c>
      <c r="AV700" s="13" t="s">
        <v>83</v>
      </c>
      <c r="AW700" s="13" t="s">
        <v>39</v>
      </c>
      <c r="AX700" s="13" t="s">
        <v>79</v>
      </c>
      <c r="AY700" s="241" t="s">
        <v>183</v>
      </c>
    </row>
    <row r="701" spans="2:65" s="1" customFormat="1" ht="22.5" customHeight="1">
      <c r="B701" s="42"/>
      <c r="C701" s="257" t="s">
        <v>1534</v>
      </c>
      <c r="D701" s="257" t="s">
        <v>223</v>
      </c>
      <c r="E701" s="258" t="s">
        <v>699</v>
      </c>
      <c r="F701" s="259" t="s">
        <v>700</v>
      </c>
      <c r="G701" s="260" t="s">
        <v>199</v>
      </c>
      <c r="H701" s="261">
        <v>27.052</v>
      </c>
      <c r="I701" s="262"/>
      <c r="J701" s="263">
        <f>ROUND(I701*H701,2)</f>
        <v>0</v>
      </c>
      <c r="K701" s="259" t="s">
        <v>200</v>
      </c>
      <c r="L701" s="264"/>
      <c r="M701" s="265" t="s">
        <v>21</v>
      </c>
      <c r="N701" s="266" t="s">
        <v>46</v>
      </c>
      <c r="O701" s="43"/>
      <c r="P701" s="214">
        <f>O701*H701</f>
        <v>0</v>
      </c>
      <c r="Q701" s="214">
        <v>1.9199999999999998E-2</v>
      </c>
      <c r="R701" s="214">
        <f>Q701*H701</f>
        <v>0.51939839999999993</v>
      </c>
      <c r="S701" s="214">
        <v>0</v>
      </c>
      <c r="T701" s="215">
        <f>S701*H701</f>
        <v>0</v>
      </c>
      <c r="AR701" s="25" t="s">
        <v>393</v>
      </c>
      <c r="AT701" s="25" t="s">
        <v>223</v>
      </c>
      <c r="AU701" s="25" t="s">
        <v>83</v>
      </c>
      <c r="AY701" s="25" t="s">
        <v>183</v>
      </c>
      <c r="BE701" s="216">
        <f>IF(N701="základní",J701,0)</f>
        <v>0</v>
      </c>
      <c r="BF701" s="216">
        <f>IF(N701="snížená",J701,0)</f>
        <v>0</v>
      </c>
      <c r="BG701" s="216">
        <f>IF(N701="zákl. přenesená",J701,0)</f>
        <v>0</v>
      </c>
      <c r="BH701" s="216">
        <f>IF(N701="sníž. přenesená",J701,0)</f>
        <v>0</v>
      </c>
      <c r="BI701" s="216">
        <f>IF(N701="nulová",J701,0)</f>
        <v>0</v>
      </c>
      <c r="BJ701" s="25" t="s">
        <v>79</v>
      </c>
      <c r="BK701" s="216">
        <f>ROUND(I701*H701,2)</f>
        <v>0</v>
      </c>
      <c r="BL701" s="25" t="s">
        <v>292</v>
      </c>
      <c r="BM701" s="25" t="s">
        <v>2754</v>
      </c>
    </row>
    <row r="702" spans="2:65" s="13" customFormat="1" ht="13.5">
      <c r="B702" s="231"/>
      <c r="C702" s="232"/>
      <c r="D702" s="244" t="s">
        <v>193</v>
      </c>
      <c r="E702" s="232"/>
      <c r="F702" s="255" t="s">
        <v>2755</v>
      </c>
      <c r="G702" s="232"/>
      <c r="H702" s="256">
        <v>27.052</v>
      </c>
      <c r="I702" s="236"/>
      <c r="J702" s="232"/>
      <c r="K702" s="232"/>
      <c r="L702" s="237"/>
      <c r="M702" s="238"/>
      <c r="N702" s="239"/>
      <c r="O702" s="239"/>
      <c r="P702" s="239"/>
      <c r="Q702" s="239"/>
      <c r="R702" s="239"/>
      <c r="S702" s="239"/>
      <c r="T702" s="240"/>
      <c r="AT702" s="241" t="s">
        <v>193</v>
      </c>
      <c r="AU702" s="241" t="s">
        <v>83</v>
      </c>
      <c r="AV702" s="13" t="s">
        <v>83</v>
      </c>
      <c r="AW702" s="13" t="s">
        <v>6</v>
      </c>
      <c r="AX702" s="13" t="s">
        <v>79</v>
      </c>
      <c r="AY702" s="241" t="s">
        <v>183</v>
      </c>
    </row>
    <row r="703" spans="2:65" s="1" customFormat="1" ht="22.5" customHeight="1">
      <c r="B703" s="42"/>
      <c r="C703" s="205" t="s">
        <v>1538</v>
      </c>
      <c r="D703" s="205" t="s">
        <v>185</v>
      </c>
      <c r="E703" s="206" t="s">
        <v>713</v>
      </c>
      <c r="F703" s="207" t="s">
        <v>714</v>
      </c>
      <c r="G703" s="208" t="s">
        <v>199</v>
      </c>
      <c r="H703" s="209">
        <v>24.593</v>
      </c>
      <c r="I703" s="210"/>
      <c r="J703" s="211">
        <f>ROUND(I703*H703,2)</f>
        <v>0</v>
      </c>
      <c r="K703" s="207" t="s">
        <v>200</v>
      </c>
      <c r="L703" s="62"/>
      <c r="M703" s="212" t="s">
        <v>21</v>
      </c>
      <c r="N703" s="213" t="s">
        <v>46</v>
      </c>
      <c r="O703" s="43"/>
      <c r="P703" s="214">
        <f>O703*H703</f>
        <v>0</v>
      </c>
      <c r="Q703" s="214">
        <v>0</v>
      </c>
      <c r="R703" s="214">
        <f>Q703*H703</f>
        <v>0</v>
      </c>
      <c r="S703" s="214">
        <v>0</v>
      </c>
      <c r="T703" s="215">
        <f>S703*H703</f>
        <v>0</v>
      </c>
      <c r="AR703" s="25" t="s">
        <v>292</v>
      </c>
      <c r="AT703" s="25" t="s">
        <v>185</v>
      </c>
      <c r="AU703" s="25" t="s">
        <v>83</v>
      </c>
      <c r="AY703" s="25" t="s">
        <v>183</v>
      </c>
      <c r="BE703" s="216">
        <f>IF(N703="základní",J703,0)</f>
        <v>0</v>
      </c>
      <c r="BF703" s="216">
        <f>IF(N703="snížená",J703,0)</f>
        <v>0</v>
      </c>
      <c r="BG703" s="216">
        <f>IF(N703="zákl. přenesená",J703,0)</f>
        <v>0</v>
      </c>
      <c r="BH703" s="216">
        <f>IF(N703="sníž. přenesená",J703,0)</f>
        <v>0</v>
      </c>
      <c r="BI703" s="216">
        <f>IF(N703="nulová",J703,0)</f>
        <v>0</v>
      </c>
      <c r="BJ703" s="25" t="s">
        <v>79</v>
      </c>
      <c r="BK703" s="216">
        <f>ROUND(I703*H703,2)</f>
        <v>0</v>
      </c>
      <c r="BL703" s="25" t="s">
        <v>292</v>
      </c>
      <c r="BM703" s="25" t="s">
        <v>2756</v>
      </c>
    </row>
    <row r="704" spans="2:65" s="1" customFormat="1" ht="31.5" customHeight="1">
      <c r="B704" s="42"/>
      <c r="C704" s="205" t="s">
        <v>1544</v>
      </c>
      <c r="D704" s="205" t="s">
        <v>185</v>
      </c>
      <c r="E704" s="206" t="s">
        <v>718</v>
      </c>
      <c r="F704" s="207" t="s">
        <v>2757</v>
      </c>
      <c r="G704" s="208" t="s">
        <v>199</v>
      </c>
      <c r="H704" s="209">
        <v>27.052</v>
      </c>
      <c r="I704" s="210"/>
      <c r="J704" s="211">
        <f>ROUND(I704*H704,2)</f>
        <v>0</v>
      </c>
      <c r="K704" s="207" t="s">
        <v>200</v>
      </c>
      <c r="L704" s="62"/>
      <c r="M704" s="212" t="s">
        <v>21</v>
      </c>
      <c r="N704" s="213" t="s">
        <v>46</v>
      </c>
      <c r="O704" s="43"/>
      <c r="P704" s="214">
        <f>O704*H704</f>
        <v>0</v>
      </c>
      <c r="Q704" s="214">
        <v>4.6299999999999996E-3</v>
      </c>
      <c r="R704" s="214">
        <f>Q704*H704</f>
        <v>0.12525075999999999</v>
      </c>
      <c r="S704" s="214">
        <v>0</v>
      </c>
      <c r="T704" s="215">
        <f>S704*H704</f>
        <v>0</v>
      </c>
      <c r="AR704" s="25" t="s">
        <v>292</v>
      </c>
      <c r="AT704" s="25" t="s">
        <v>185</v>
      </c>
      <c r="AU704" s="25" t="s">
        <v>83</v>
      </c>
      <c r="AY704" s="25" t="s">
        <v>183</v>
      </c>
      <c r="BE704" s="216">
        <f>IF(N704="základní",J704,0)</f>
        <v>0</v>
      </c>
      <c r="BF704" s="216">
        <f>IF(N704="snížená",J704,0)</f>
        <v>0</v>
      </c>
      <c r="BG704" s="216">
        <f>IF(N704="zákl. přenesená",J704,0)</f>
        <v>0</v>
      </c>
      <c r="BH704" s="216">
        <f>IF(N704="sníž. přenesená",J704,0)</f>
        <v>0</v>
      </c>
      <c r="BI704" s="216">
        <f>IF(N704="nulová",J704,0)</f>
        <v>0</v>
      </c>
      <c r="BJ704" s="25" t="s">
        <v>79</v>
      </c>
      <c r="BK704" s="216">
        <f>ROUND(I704*H704,2)</f>
        <v>0</v>
      </c>
      <c r="BL704" s="25" t="s">
        <v>292</v>
      </c>
      <c r="BM704" s="25" t="s">
        <v>2758</v>
      </c>
    </row>
    <row r="705" spans="2:65" s="1" customFormat="1" ht="40.5">
      <c r="B705" s="42"/>
      <c r="C705" s="64"/>
      <c r="D705" s="217" t="s">
        <v>191</v>
      </c>
      <c r="E705" s="64"/>
      <c r="F705" s="218" t="s">
        <v>721</v>
      </c>
      <c r="G705" s="64"/>
      <c r="H705" s="64"/>
      <c r="I705" s="173"/>
      <c r="J705" s="64"/>
      <c r="K705" s="64"/>
      <c r="L705" s="62"/>
      <c r="M705" s="219"/>
      <c r="N705" s="43"/>
      <c r="O705" s="43"/>
      <c r="P705" s="43"/>
      <c r="Q705" s="43"/>
      <c r="R705" s="43"/>
      <c r="S705" s="43"/>
      <c r="T705" s="79"/>
      <c r="AT705" s="25" t="s">
        <v>191</v>
      </c>
      <c r="AU705" s="25" t="s">
        <v>83</v>
      </c>
    </row>
    <row r="706" spans="2:65" s="12" customFormat="1" ht="13.5">
      <c r="B706" s="220"/>
      <c r="C706" s="221"/>
      <c r="D706" s="217" t="s">
        <v>193</v>
      </c>
      <c r="E706" s="222" t="s">
        <v>21</v>
      </c>
      <c r="F706" s="223" t="s">
        <v>1566</v>
      </c>
      <c r="G706" s="221"/>
      <c r="H706" s="224" t="s">
        <v>21</v>
      </c>
      <c r="I706" s="225"/>
      <c r="J706" s="221"/>
      <c r="K706" s="221"/>
      <c r="L706" s="226"/>
      <c r="M706" s="227"/>
      <c r="N706" s="228"/>
      <c r="O706" s="228"/>
      <c r="P706" s="228"/>
      <c r="Q706" s="228"/>
      <c r="R706" s="228"/>
      <c r="S706" s="228"/>
      <c r="T706" s="229"/>
      <c r="AT706" s="230" t="s">
        <v>193</v>
      </c>
      <c r="AU706" s="230" t="s">
        <v>83</v>
      </c>
      <c r="AV706" s="12" t="s">
        <v>79</v>
      </c>
      <c r="AW706" s="12" t="s">
        <v>39</v>
      </c>
      <c r="AX706" s="12" t="s">
        <v>75</v>
      </c>
      <c r="AY706" s="230" t="s">
        <v>183</v>
      </c>
    </row>
    <row r="707" spans="2:65" s="13" customFormat="1" ht="13.5">
      <c r="B707" s="231"/>
      <c r="C707" s="232"/>
      <c r="D707" s="244" t="s">
        <v>193</v>
      </c>
      <c r="E707" s="254" t="s">
        <v>21</v>
      </c>
      <c r="F707" s="255" t="s">
        <v>2759</v>
      </c>
      <c r="G707" s="232"/>
      <c r="H707" s="256">
        <v>27.052</v>
      </c>
      <c r="I707" s="236"/>
      <c r="J707" s="232"/>
      <c r="K707" s="232"/>
      <c r="L707" s="237"/>
      <c r="M707" s="238"/>
      <c r="N707" s="239"/>
      <c r="O707" s="239"/>
      <c r="P707" s="239"/>
      <c r="Q707" s="239"/>
      <c r="R707" s="239"/>
      <c r="S707" s="239"/>
      <c r="T707" s="240"/>
      <c r="AT707" s="241" t="s">
        <v>193</v>
      </c>
      <c r="AU707" s="241" t="s">
        <v>83</v>
      </c>
      <c r="AV707" s="13" t="s">
        <v>83</v>
      </c>
      <c r="AW707" s="13" t="s">
        <v>39</v>
      </c>
      <c r="AX707" s="13" t="s">
        <v>79</v>
      </c>
      <c r="AY707" s="241" t="s">
        <v>183</v>
      </c>
    </row>
    <row r="708" spans="2:65" s="1" customFormat="1" ht="31.5" customHeight="1">
      <c r="B708" s="42"/>
      <c r="C708" s="205" t="s">
        <v>1546</v>
      </c>
      <c r="D708" s="205" t="s">
        <v>185</v>
      </c>
      <c r="E708" s="206" t="s">
        <v>1569</v>
      </c>
      <c r="F708" s="207" t="s">
        <v>2760</v>
      </c>
      <c r="G708" s="208" t="s">
        <v>188</v>
      </c>
      <c r="H708" s="209">
        <v>13.9</v>
      </c>
      <c r="I708" s="210"/>
      <c r="J708" s="211">
        <f>ROUND(I708*H708,2)</f>
        <v>0</v>
      </c>
      <c r="K708" s="207" t="s">
        <v>200</v>
      </c>
      <c r="L708" s="62"/>
      <c r="M708" s="212" t="s">
        <v>21</v>
      </c>
      <c r="N708" s="213" t="s">
        <v>46</v>
      </c>
      <c r="O708" s="43"/>
      <c r="P708" s="214">
        <f>O708*H708</f>
        <v>0</v>
      </c>
      <c r="Q708" s="214">
        <v>1.9000000000000001E-4</v>
      </c>
      <c r="R708" s="214">
        <f>Q708*H708</f>
        <v>2.6410000000000001E-3</v>
      </c>
      <c r="S708" s="214">
        <v>0</v>
      </c>
      <c r="T708" s="215">
        <f>S708*H708</f>
        <v>0</v>
      </c>
      <c r="AR708" s="25" t="s">
        <v>292</v>
      </c>
      <c r="AT708" s="25" t="s">
        <v>185</v>
      </c>
      <c r="AU708" s="25" t="s">
        <v>83</v>
      </c>
      <c r="AY708" s="25" t="s">
        <v>183</v>
      </c>
      <c r="BE708" s="216">
        <f>IF(N708="základní",J708,0)</f>
        <v>0</v>
      </c>
      <c r="BF708" s="216">
        <f>IF(N708="snížená",J708,0)</f>
        <v>0</v>
      </c>
      <c r="BG708" s="216">
        <f>IF(N708="zákl. přenesená",J708,0)</f>
        <v>0</v>
      </c>
      <c r="BH708" s="216">
        <f>IF(N708="sníž. přenesená",J708,0)</f>
        <v>0</v>
      </c>
      <c r="BI708" s="216">
        <f>IF(N708="nulová",J708,0)</f>
        <v>0</v>
      </c>
      <c r="BJ708" s="25" t="s">
        <v>79</v>
      </c>
      <c r="BK708" s="216">
        <f>ROUND(I708*H708,2)</f>
        <v>0</v>
      </c>
      <c r="BL708" s="25" t="s">
        <v>292</v>
      </c>
      <c r="BM708" s="25" t="s">
        <v>2761</v>
      </c>
    </row>
    <row r="709" spans="2:65" s="1" customFormat="1" ht="40.5">
      <c r="B709" s="42"/>
      <c r="C709" s="64"/>
      <c r="D709" s="217" t="s">
        <v>191</v>
      </c>
      <c r="E709" s="64"/>
      <c r="F709" s="218" t="s">
        <v>721</v>
      </c>
      <c r="G709" s="64"/>
      <c r="H709" s="64"/>
      <c r="I709" s="173"/>
      <c r="J709" s="64"/>
      <c r="K709" s="64"/>
      <c r="L709" s="62"/>
      <c r="M709" s="219"/>
      <c r="N709" s="43"/>
      <c r="O709" s="43"/>
      <c r="P709" s="43"/>
      <c r="Q709" s="43"/>
      <c r="R709" s="43"/>
      <c r="S709" s="43"/>
      <c r="T709" s="79"/>
      <c r="AT709" s="25" t="s">
        <v>191</v>
      </c>
      <c r="AU709" s="25" t="s">
        <v>83</v>
      </c>
    </row>
    <row r="710" spans="2:65" s="12" customFormat="1" ht="13.5">
      <c r="B710" s="220"/>
      <c r="C710" s="221"/>
      <c r="D710" s="217" t="s">
        <v>193</v>
      </c>
      <c r="E710" s="222" t="s">
        <v>21</v>
      </c>
      <c r="F710" s="223" t="s">
        <v>1542</v>
      </c>
      <c r="G710" s="221"/>
      <c r="H710" s="224" t="s">
        <v>21</v>
      </c>
      <c r="I710" s="225"/>
      <c r="J710" s="221"/>
      <c r="K710" s="221"/>
      <c r="L710" s="226"/>
      <c r="M710" s="227"/>
      <c r="N710" s="228"/>
      <c r="O710" s="228"/>
      <c r="P710" s="228"/>
      <c r="Q710" s="228"/>
      <c r="R710" s="228"/>
      <c r="S710" s="228"/>
      <c r="T710" s="229"/>
      <c r="AT710" s="230" t="s">
        <v>193</v>
      </c>
      <c r="AU710" s="230" t="s">
        <v>83</v>
      </c>
      <c r="AV710" s="12" t="s">
        <v>79</v>
      </c>
      <c r="AW710" s="12" t="s">
        <v>39</v>
      </c>
      <c r="AX710" s="12" t="s">
        <v>75</v>
      </c>
      <c r="AY710" s="230" t="s">
        <v>183</v>
      </c>
    </row>
    <row r="711" spans="2:65" s="13" customFormat="1" ht="13.5">
      <c r="B711" s="231"/>
      <c r="C711" s="232"/>
      <c r="D711" s="244" t="s">
        <v>193</v>
      </c>
      <c r="E711" s="254" t="s">
        <v>21</v>
      </c>
      <c r="F711" s="255" t="s">
        <v>2746</v>
      </c>
      <c r="G711" s="232"/>
      <c r="H711" s="256">
        <v>13.9</v>
      </c>
      <c r="I711" s="236"/>
      <c r="J711" s="232"/>
      <c r="K711" s="232"/>
      <c r="L711" s="237"/>
      <c r="M711" s="238"/>
      <c r="N711" s="239"/>
      <c r="O711" s="239"/>
      <c r="P711" s="239"/>
      <c r="Q711" s="239"/>
      <c r="R711" s="239"/>
      <c r="S711" s="239"/>
      <c r="T711" s="240"/>
      <c r="AT711" s="241" t="s">
        <v>193</v>
      </c>
      <c r="AU711" s="241" t="s">
        <v>83</v>
      </c>
      <c r="AV711" s="13" t="s">
        <v>83</v>
      </c>
      <c r="AW711" s="13" t="s">
        <v>39</v>
      </c>
      <c r="AX711" s="13" t="s">
        <v>79</v>
      </c>
      <c r="AY711" s="241" t="s">
        <v>183</v>
      </c>
    </row>
    <row r="712" spans="2:65" s="1" customFormat="1" ht="31.5" customHeight="1">
      <c r="B712" s="42"/>
      <c r="C712" s="205" t="s">
        <v>1549</v>
      </c>
      <c r="D712" s="205" t="s">
        <v>185</v>
      </c>
      <c r="E712" s="206" t="s">
        <v>723</v>
      </c>
      <c r="F712" s="207" t="s">
        <v>2762</v>
      </c>
      <c r="G712" s="208" t="s">
        <v>188</v>
      </c>
      <c r="H712" s="209">
        <v>9.93</v>
      </c>
      <c r="I712" s="210"/>
      <c r="J712" s="211">
        <f>ROUND(I712*H712,2)</f>
        <v>0</v>
      </c>
      <c r="K712" s="207" t="s">
        <v>200</v>
      </c>
      <c r="L712" s="62"/>
      <c r="M712" s="212" t="s">
        <v>21</v>
      </c>
      <c r="N712" s="213" t="s">
        <v>46</v>
      </c>
      <c r="O712" s="43"/>
      <c r="P712" s="214">
        <f>O712*H712</f>
        <v>0</v>
      </c>
      <c r="Q712" s="214">
        <v>5.1999999999999995E-4</v>
      </c>
      <c r="R712" s="214">
        <f>Q712*H712</f>
        <v>5.1635999999999991E-3</v>
      </c>
      <c r="S712" s="214">
        <v>0</v>
      </c>
      <c r="T712" s="215">
        <f>S712*H712</f>
        <v>0</v>
      </c>
      <c r="AR712" s="25" t="s">
        <v>292</v>
      </c>
      <c r="AT712" s="25" t="s">
        <v>185</v>
      </c>
      <c r="AU712" s="25" t="s">
        <v>83</v>
      </c>
      <c r="AY712" s="25" t="s">
        <v>183</v>
      </c>
      <c r="BE712" s="216">
        <f>IF(N712="základní",J712,0)</f>
        <v>0</v>
      </c>
      <c r="BF712" s="216">
        <f>IF(N712="snížená",J712,0)</f>
        <v>0</v>
      </c>
      <c r="BG712" s="216">
        <f>IF(N712="zákl. přenesená",J712,0)</f>
        <v>0</v>
      </c>
      <c r="BH712" s="216">
        <f>IF(N712="sníž. přenesená",J712,0)</f>
        <v>0</v>
      </c>
      <c r="BI712" s="216">
        <f>IF(N712="nulová",J712,0)</f>
        <v>0</v>
      </c>
      <c r="BJ712" s="25" t="s">
        <v>79</v>
      </c>
      <c r="BK712" s="216">
        <f>ROUND(I712*H712,2)</f>
        <v>0</v>
      </c>
      <c r="BL712" s="25" t="s">
        <v>292</v>
      </c>
      <c r="BM712" s="25" t="s">
        <v>2763</v>
      </c>
    </row>
    <row r="713" spans="2:65" s="1" customFormat="1" ht="40.5">
      <c r="B713" s="42"/>
      <c r="C713" s="64"/>
      <c r="D713" s="244" t="s">
        <v>191</v>
      </c>
      <c r="E713" s="64"/>
      <c r="F713" s="267" t="s">
        <v>721</v>
      </c>
      <c r="G713" s="64"/>
      <c r="H713" s="64"/>
      <c r="I713" s="173"/>
      <c r="J713" s="64"/>
      <c r="K713" s="64"/>
      <c r="L713" s="62"/>
      <c r="M713" s="219"/>
      <c r="N713" s="43"/>
      <c r="O713" s="43"/>
      <c r="P713" s="43"/>
      <c r="Q713" s="43"/>
      <c r="R713" s="43"/>
      <c r="S713" s="43"/>
      <c r="T713" s="79"/>
      <c r="AT713" s="25" t="s">
        <v>191</v>
      </c>
      <c r="AU713" s="25" t="s">
        <v>83</v>
      </c>
    </row>
    <row r="714" spans="2:65" s="1" customFormat="1" ht="31.5" customHeight="1">
      <c r="B714" s="42"/>
      <c r="C714" s="205" t="s">
        <v>1555</v>
      </c>
      <c r="D714" s="205" t="s">
        <v>185</v>
      </c>
      <c r="E714" s="206" t="s">
        <v>1577</v>
      </c>
      <c r="F714" s="207" t="s">
        <v>1578</v>
      </c>
      <c r="G714" s="208" t="s">
        <v>498</v>
      </c>
      <c r="H714" s="209">
        <v>0.78200000000000003</v>
      </c>
      <c r="I714" s="210"/>
      <c r="J714" s="211">
        <f>ROUND(I714*H714,2)</f>
        <v>0</v>
      </c>
      <c r="K714" s="207" t="s">
        <v>200</v>
      </c>
      <c r="L714" s="62"/>
      <c r="M714" s="212" t="s">
        <v>21</v>
      </c>
      <c r="N714" s="213" t="s">
        <v>46</v>
      </c>
      <c r="O714" s="43"/>
      <c r="P714" s="214">
        <f>O714*H714</f>
        <v>0</v>
      </c>
      <c r="Q714" s="214">
        <v>0</v>
      </c>
      <c r="R714" s="214">
        <f>Q714*H714</f>
        <v>0</v>
      </c>
      <c r="S714" s="214">
        <v>0</v>
      </c>
      <c r="T714" s="215">
        <f>S714*H714</f>
        <v>0</v>
      </c>
      <c r="AR714" s="25" t="s">
        <v>292</v>
      </c>
      <c r="AT714" s="25" t="s">
        <v>185</v>
      </c>
      <c r="AU714" s="25" t="s">
        <v>83</v>
      </c>
      <c r="AY714" s="25" t="s">
        <v>183</v>
      </c>
      <c r="BE714" s="216">
        <f>IF(N714="základní",J714,0)</f>
        <v>0</v>
      </c>
      <c r="BF714" s="216">
        <f>IF(N714="snížená",J714,0)</f>
        <v>0</v>
      </c>
      <c r="BG714" s="216">
        <f>IF(N714="zákl. přenesená",J714,0)</f>
        <v>0</v>
      </c>
      <c r="BH714" s="216">
        <f>IF(N714="sníž. přenesená",J714,0)</f>
        <v>0</v>
      </c>
      <c r="BI714" s="216">
        <f>IF(N714="nulová",J714,0)</f>
        <v>0</v>
      </c>
      <c r="BJ714" s="25" t="s">
        <v>79</v>
      </c>
      <c r="BK714" s="216">
        <f>ROUND(I714*H714,2)</f>
        <v>0</v>
      </c>
      <c r="BL714" s="25" t="s">
        <v>292</v>
      </c>
      <c r="BM714" s="25" t="s">
        <v>2764</v>
      </c>
    </row>
    <row r="715" spans="2:65" s="1" customFormat="1" ht="121.5">
      <c r="B715" s="42"/>
      <c r="C715" s="64"/>
      <c r="D715" s="217" t="s">
        <v>191</v>
      </c>
      <c r="E715" s="64"/>
      <c r="F715" s="218" t="s">
        <v>730</v>
      </c>
      <c r="G715" s="64"/>
      <c r="H715" s="64"/>
      <c r="I715" s="173"/>
      <c r="J715" s="64"/>
      <c r="K715" s="64"/>
      <c r="L715" s="62"/>
      <c r="M715" s="219"/>
      <c r="N715" s="43"/>
      <c r="O715" s="43"/>
      <c r="P715" s="43"/>
      <c r="Q715" s="43"/>
      <c r="R715" s="43"/>
      <c r="S715" s="43"/>
      <c r="T715" s="79"/>
      <c r="AT715" s="25" t="s">
        <v>191</v>
      </c>
      <c r="AU715" s="25" t="s">
        <v>83</v>
      </c>
    </row>
    <row r="716" spans="2:65" s="11" customFormat="1" ht="29.85" customHeight="1">
      <c r="B716" s="188"/>
      <c r="C716" s="189"/>
      <c r="D716" s="202" t="s">
        <v>74</v>
      </c>
      <c r="E716" s="203" t="s">
        <v>2765</v>
      </c>
      <c r="F716" s="203" t="s">
        <v>2766</v>
      </c>
      <c r="G716" s="189"/>
      <c r="H716" s="189"/>
      <c r="I716" s="192"/>
      <c r="J716" s="204">
        <f>BK716</f>
        <v>0</v>
      </c>
      <c r="K716" s="189"/>
      <c r="L716" s="194"/>
      <c r="M716" s="195"/>
      <c r="N716" s="196"/>
      <c r="O716" s="196"/>
      <c r="P716" s="197">
        <f>SUM(P717:P734)</f>
        <v>0</v>
      </c>
      <c r="Q716" s="196"/>
      <c r="R716" s="197">
        <f>SUM(R717:R734)</f>
        <v>0.63283935000000002</v>
      </c>
      <c r="S716" s="196"/>
      <c r="T716" s="198">
        <f>SUM(T717:T734)</f>
        <v>0.34963500000000003</v>
      </c>
      <c r="AR716" s="199" t="s">
        <v>83</v>
      </c>
      <c r="AT716" s="200" t="s">
        <v>74</v>
      </c>
      <c r="AU716" s="200" t="s">
        <v>79</v>
      </c>
      <c r="AY716" s="199" t="s">
        <v>183</v>
      </c>
      <c r="BK716" s="201">
        <f>SUM(BK717:BK734)</f>
        <v>0</v>
      </c>
    </row>
    <row r="717" spans="2:65" s="1" customFormat="1" ht="22.5" customHeight="1">
      <c r="B717" s="42"/>
      <c r="C717" s="205" t="s">
        <v>1558</v>
      </c>
      <c r="D717" s="205" t="s">
        <v>185</v>
      </c>
      <c r="E717" s="206" t="s">
        <v>2767</v>
      </c>
      <c r="F717" s="207" t="s">
        <v>2768</v>
      </c>
      <c r="G717" s="208" t="s">
        <v>199</v>
      </c>
      <c r="H717" s="209">
        <v>63.57</v>
      </c>
      <c r="I717" s="210"/>
      <c r="J717" s="211">
        <f>ROUND(I717*H717,2)</f>
        <v>0</v>
      </c>
      <c r="K717" s="207" t="s">
        <v>200</v>
      </c>
      <c r="L717" s="62"/>
      <c r="M717" s="212" t="s">
        <v>21</v>
      </c>
      <c r="N717" s="213" t="s">
        <v>46</v>
      </c>
      <c r="O717" s="43"/>
      <c r="P717" s="214">
        <f>O717*H717</f>
        <v>0</v>
      </c>
      <c r="Q717" s="214">
        <v>0</v>
      </c>
      <c r="R717" s="214">
        <f>Q717*H717</f>
        <v>0</v>
      </c>
      <c r="S717" s="214">
        <v>0</v>
      </c>
      <c r="T717" s="215">
        <f>S717*H717</f>
        <v>0</v>
      </c>
      <c r="AR717" s="25" t="s">
        <v>292</v>
      </c>
      <c r="AT717" s="25" t="s">
        <v>185</v>
      </c>
      <c r="AU717" s="25" t="s">
        <v>83</v>
      </c>
      <c r="AY717" s="25" t="s">
        <v>183</v>
      </c>
      <c r="BE717" s="216">
        <f>IF(N717="základní",J717,0)</f>
        <v>0</v>
      </c>
      <c r="BF717" s="216">
        <f>IF(N717="snížená",J717,0)</f>
        <v>0</v>
      </c>
      <c r="BG717" s="216">
        <f>IF(N717="zákl. přenesená",J717,0)</f>
        <v>0</v>
      </c>
      <c r="BH717" s="216">
        <f>IF(N717="sníž. přenesená",J717,0)</f>
        <v>0</v>
      </c>
      <c r="BI717" s="216">
        <f>IF(N717="nulová",J717,0)</f>
        <v>0</v>
      </c>
      <c r="BJ717" s="25" t="s">
        <v>79</v>
      </c>
      <c r="BK717" s="216">
        <f>ROUND(I717*H717,2)</f>
        <v>0</v>
      </c>
      <c r="BL717" s="25" t="s">
        <v>292</v>
      </c>
      <c r="BM717" s="25" t="s">
        <v>2769</v>
      </c>
    </row>
    <row r="718" spans="2:65" s="1" customFormat="1" ht="67.5">
      <c r="B718" s="42"/>
      <c r="C718" s="64"/>
      <c r="D718" s="244" t="s">
        <v>191</v>
      </c>
      <c r="E718" s="64"/>
      <c r="F718" s="267" t="s">
        <v>2770</v>
      </c>
      <c r="G718" s="64"/>
      <c r="H718" s="64"/>
      <c r="I718" s="173"/>
      <c r="J718" s="64"/>
      <c r="K718" s="64"/>
      <c r="L718" s="62"/>
      <c r="M718" s="219"/>
      <c r="N718" s="43"/>
      <c r="O718" s="43"/>
      <c r="P718" s="43"/>
      <c r="Q718" s="43"/>
      <c r="R718" s="43"/>
      <c r="S718" s="43"/>
      <c r="T718" s="79"/>
      <c r="AT718" s="25" t="s">
        <v>191</v>
      </c>
      <c r="AU718" s="25" t="s">
        <v>83</v>
      </c>
    </row>
    <row r="719" spans="2:65" s="1" customFormat="1" ht="31.5" customHeight="1">
      <c r="B719" s="42"/>
      <c r="C719" s="205" t="s">
        <v>1561</v>
      </c>
      <c r="D719" s="205" t="s">
        <v>185</v>
      </c>
      <c r="E719" s="206" t="s">
        <v>2771</v>
      </c>
      <c r="F719" s="207" t="s">
        <v>2772</v>
      </c>
      <c r="G719" s="208" t="s">
        <v>199</v>
      </c>
      <c r="H719" s="209">
        <v>63.57</v>
      </c>
      <c r="I719" s="210"/>
      <c r="J719" s="211">
        <f>ROUND(I719*H719,2)</f>
        <v>0</v>
      </c>
      <c r="K719" s="207" t="s">
        <v>200</v>
      </c>
      <c r="L719" s="62"/>
      <c r="M719" s="212" t="s">
        <v>21</v>
      </c>
      <c r="N719" s="213" t="s">
        <v>46</v>
      </c>
      <c r="O719" s="43"/>
      <c r="P719" s="214">
        <f>O719*H719</f>
        <v>0</v>
      </c>
      <c r="Q719" s="214">
        <v>3.0000000000000001E-5</v>
      </c>
      <c r="R719" s="214">
        <f>Q719*H719</f>
        <v>1.9071000000000001E-3</v>
      </c>
      <c r="S719" s="214">
        <v>0</v>
      </c>
      <c r="T719" s="215">
        <f>S719*H719</f>
        <v>0</v>
      </c>
      <c r="AR719" s="25" t="s">
        <v>292</v>
      </c>
      <c r="AT719" s="25" t="s">
        <v>185</v>
      </c>
      <c r="AU719" s="25" t="s">
        <v>83</v>
      </c>
      <c r="AY719" s="25" t="s">
        <v>183</v>
      </c>
      <c r="BE719" s="216">
        <f>IF(N719="základní",J719,0)</f>
        <v>0</v>
      </c>
      <c r="BF719" s="216">
        <f>IF(N719="snížená",J719,0)</f>
        <v>0</v>
      </c>
      <c r="BG719" s="216">
        <f>IF(N719="zákl. přenesená",J719,0)</f>
        <v>0</v>
      </c>
      <c r="BH719" s="216">
        <f>IF(N719="sníž. přenesená",J719,0)</f>
        <v>0</v>
      </c>
      <c r="BI719" s="216">
        <f>IF(N719="nulová",J719,0)</f>
        <v>0</v>
      </c>
      <c r="BJ719" s="25" t="s">
        <v>79</v>
      </c>
      <c r="BK719" s="216">
        <f>ROUND(I719*H719,2)</f>
        <v>0</v>
      </c>
      <c r="BL719" s="25" t="s">
        <v>292</v>
      </c>
      <c r="BM719" s="25" t="s">
        <v>2773</v>
      </c>
    </row>
    <row r="720" spans="2:65" s="1" customFormat="1" ht="67.5">
      <c r="B720" s="42"/>
      <c r="C720" s="64"/>
      <c r="D720" s="244" t="s">
        <v>191</v>
      </c>
      <c r="E720" s="64"/>
      <c r="F720" s="267" t="s">
        <v>2770</v>
      </c>
      <c r="G720" s="64"/>
      <c r="H720" s="64"/>
      <c r="I720" s="173"/>
      <c r="J720" s="64"/>
      <c r="K720" s="64"/>
      <c r="L720" s="62"/>
      <c r="M720" s="219"/>
      <c r="N720" s="43"/>
      <c r="O720" s="43"/>
      <c r="P720" s="43"/>
      <c r="Q720" s="43"/>
      <c r="R720" s="43"/>
      <c r="S720" s="43"/>
      <c r="T720" s="79"/>
      <c r="AT720" s="25" t="s">
        <v>191</v>
      </c>
      <c r="AU720" s="25" t="s">
        <v>83</v>
      </c>
    </row>
    <row r="721" spans="2:65" s="1" customFormat="1" ht="31.5" customHeight="1">
      <c r="B721" s="42"/>
      <c r="C721" s="205" t="s">
        <v>1564</v>
      </c>
      <c r="D721" s="205" t="s">
        <v>185</v>
      </c>
      <c r="E721" s="206" t="s">
        <v>2774</v>
      </c>
      <c r="F721" s="207" t="s">
        <v>2775</v>
      </c>
      <c r="G721" s="208" t="s">
        <v>199</v>
      </c>
      <c r="H721" s="209">
        <v>63.57</v>
      </c>
      <c r="I721" s="210"/>
      <c r="J721" s="211">
        <f>ROUND(I721*H721,2)</f>
        <v>0</v>
      </c>
      <c r="K721" s="207" t="s">
        <v>200</v>
      </c>
      <c r="L721" s="62"/>
      <c r="M721" s="212" t="s">
        <v>21</v>
      </c>
      <c r="N721" s="213" t="s">
        <v>46</v>
      </c>
      <c r="O721" s="43"/>
      <c r="P721" s="214">
        <f>O721*H721</f>
        <v>0</v>
      </c>
      <c r="Q721" s="214">
        <v>7.4999999999999997E-3</v>
      </c>
      <c r="R721" s="214">
        <f>Q721*H721</f>
        <v>0.476775</v>
      </c>
      <c r="S721" s="214">
        <v>0</v>
      </c>
      <c r="T721" s="215">
        <f>S721*H721</f>
        <v>0</v>
      </c>
      <c r="AR721" s="25" t="s">
        <v>292</v>
      </c>
      <c r="AT721" s="25" t="s">
        <v>185</v>
      </c>
      <c r="AU721" s="25" t="s">
        <v>83</v>
      </c>
      <c r="AY721" s="25" t="s">
        <v>183</v>
      </c>
      <c r="BE721" s="216">
        <f>IF(N721="základní",J721,0)</f>
        <v>0</v>
      </c>
      <c r="BF721" s="216">
        <f>IF(N721="snížená",J721,0)</f>
        <v>0</v>
      </c>
      <c r="BG721" s="216">
        <f>IF(N721="zákl. přenesená",J721,0)</f>
        <v>0</v>
      </c>
      <c r="BH721" s="216">
        <f>IF(N721="sníž. přenesená",J721,0)</f>
        <v>0</v>
      </c>
      <c r="BI721" s="216">
        <f>IF(N721="nulová",J721,0)</f>
        <v>0</v>
      </c>
      <c r="BJ721" s="25" t="s">
        <v>79</v>
      </c>
      <c r="BK721" s="216">
        <f>ROUND(I721*H721,2)</f>
        <v>0</v>
      </c>
      <c r="BL721" s="25" t="s">
        <v>292</v>
      </c>
      <c r="BM721" s="25" t="s">
        <v>2776</v>
      </c>
    </row>
    <row r="722" spans="2:65" s="1" customFormat="1" ht="67.5">
      <c r="B722" s="42"/>
      <c r="C722" s="64"/>
      <c r="D722" s="244" t="s">
        <v>191</v>
      </c>
      <c r="E722" s="64"/>
      <c r="F722" s="267" t="s">
        <v>2770</v>
      </c>
      <c r="G722" s="64"/>
      <c r="H722" s="64"/>
      <c r="I722" s="173"/>
      <c r="J722" s="64"/>
      <c r="K722" s="64"/>
      <c r="L722" s="62"/>
      <c r="M722" s="219"/>
      <c r="N722" s="43"/>
      <c r="O722" s="43"/>
      <c r="P722" s="43"/>
      <c r="Q722" s="43"/>
      <c r="R722" s="43"/>
      <c r="S722" s="43"/>
      <c r="T722" s="79"/>
      <c r="AT722" s="25" t="s">
        <v>191</v>
      </c>
      <c r="AU722" s="25" t="s">
        <v>83</v>
      </c>
    </row>
    <row r="723" spans="2:65" s="1" customFormat="1" ht="22.5" customHeight="1">
      <c r="B723" s="42"/>
      <c r="C723" s="205" t="s">
        <v>1568</v>
      </c>
      <c r="D723" s="205" t="s">
        <v>185</v>
      </c>
      <c r="E723" s="206" t="s">
        <v>2777</v>
      </c>
      <c r="F723" s="207" t="s">
        <v>2778</v>
      </c>
      <c r="G723" s="208" t="s">
        <v>199</v>
      </c>
      <c r="H723" s="209">
        <v>63.57</v>
      </c>
      <c r="I723" s="210"/>
      <c r="J723" s="211">
        <f>ROUND(I723*H723,2)</f>
        <v>0</v>
      </c>
      <c r="K723" s="207" t="s">
        <v>200</v>
      </c>
      <c r="L723" s="62"/>
      <c r="M723" s="212" t="s">
        <v>21</v>
      </c>
      <c r="N723" s="213" t="s">
        <v>46</v>
      </c>
      <c r="O723" s="43"/>
      <c r="P723" s="214">
        <f>O723*H723</f>
        <v>0</v>
      </c>
      <c r="Q723" s="214">
        <v>0</v>
      </c>
      <c r="R723" s="214">
        <f>Q723*H723</f>
        <v>0</v>
      </c>
      <c r="S723" s="214">
        <v>2.5000000000000001E-3</v>
      </c>
      <c r="T723" s="215">
        <f>S723*H723</f>
        <v>0.15892500000000001</v>
      </c>
      <c r="AR723" s="25" t="s">
        <v>292</v>
      </c>
      <c r="AT723" s="25" t="s">
        <v>185</v>
      </c>
      <c r="AU723" s="25" t="s">
        <v>83</v>
      </c>
      <c r="AY723" s="25" t="s">
        <v>183</v>
      </c>
      <c r="BE723" s="216">
        <f>IF(N723="základní",J723,0)</f>
        <v>0</v>
      </c>
      <c r="BF723" s="216">
        <f>IF(N723="snížená",J723,0)</f>
        <v>0</v>
      </c>
      <c r="BG723" s="216">
        <f>IF(N723="zákl. přenesená",J723,0)</f>
        <v>0</v>
      </c>
      <c r="BH723" s="216">
        <f>IF(N723="sníž. přenesená",J723,0)</f>
        <v>0</v>
      </c>
      <c r="BI723" s="216">
        <f>IF(N723="nulová",J723,0)</f>
        <v>0</v>
      </c>
      <c r="BJ723" s="25" t="s">
        <v>79</v>
      </c>
      <c r="BK723" s="216">
        <f>ROUND(I723*H723,2)</f>
        <v>0</v>
      </c>
      <c r="BL723" s="25" t="s">
        <v>292</v>
      </c>
      <c r="BM723" s="25" t="s">
        <v>2779</v>
      </c>
    </row>
    <row r="724" spans="2:65" s="12" customFormat="1" ht="13.5">
      <c r="B724" s="220"/>
      <c r="C724" s="221"/>
      <c r="D724" s="217" t="s">
        <v>193</v>
      </c>
      <c r="E724" s="222" t="s">
        <v>21</v>
      </c>
      <c r="F724" s="223" t="s">
        <v>2780</v>
      </c>
      <c r="G724" s="221"/>
      <c r="H724" s="224" t="s">
        <v>21</v>
      </c>
      <c r="I724" s="225"/>
      <c r="J724" s="221"/>
      <c r="K724" s="221"/>
      <c r="L724" s="226"/>
      <c r="M724" s="227"/>
      <c r="N724" s="228"/>
      <c r="O724" s="228"/>
      <c r="P724" s="228"/>
      <c r="Q724" s="228"/>
      <c r="R724" s="228"/>
      <c r="S724" s="228"/>
      <c r="T724" s="229"/>
      <c r="AT724" s="230" t="s">
        <v>193</v>
      </c>
      <c r="AU724" s="230" t="s">
        <v>83</v>
      </c>
      <c r="AV724" s="12" t="s">
        <v>79</v>
      </c>
      <c r="AW724" s="12" t="s">
        <v>39</v>
      </c>
      <c r="AX724" s="12" t="s">
        <v>75</v>
      </c>
      <c r="AY724" s="230" t="s">
        <v>183</v>
      </c>
    </row>
    <row r="725" spans="2:65" s="13" customFormat="1" ht="13.5">
      <c r="B725" s="231"/>
      <c r="C725" s="232"/>
      <c r="D725" s="244" t="s">
        <v>193</v>
      </c>
      <c r="E725" s="254" t="s">
        <v>21</v>
      </c>
      <c r="F725" s="255" t="s">
        <v>2609</v>
      </c>
      <c r="G725" s="232"/>
      <c r="H725" s="256">
        <v>63.57</v>
      </c>
      <c r="I725" s="236"/>
      <c r="J725" s="232"/>
      <c r="K725" s="232"/>
      <c r="L725" s="237"/>
      <c r="M725" s="238"/>
      <c r="N725" s="239"/>
      <c r="O725" s="239"/>
      <c r="P725" s="239"/>
      <c r="Q725" s="239"/>
      <c r="R725" s="239"/>
      <c r="S725" s="239"/>
      <c r="T725" s="240"/>
      <c r="AT725" s="241" t="s">
        <v>193</v>
      </c>
      <c r="AU725" s="241" t="s">
        <v>83</v>
      </c>
      <c r="AV725" s="13" t="s">
        <v>83</v>
      </c>
      <c r="AW725" s="13" t="s">
        <v>39</v>
      </c>
      <c r="AX725" s="13" t="s">
        <v>79</v>
      </c>
      <c r="AY725" s="241" t="s">
        <v>183</v>
      </c>
    </row>
    <row r="726" spans="2:65" s="1" customFormat="1" ht="22.5" customHeight="1">
      <c r="B726" s="42"/>
      <c r="C726" s="205" t="s">
        <v>1573</v>
      </c>
      <c r="D726" s="205" t="s">
        <v>185</v>
      </c>
      <c r="E726" s="206" t="s">
        <v>2781</v>
      </c>
      <c r="F726" s="207" t="s">
        <v>2782</v>
      </c>
      <c r="G726" s="208" t="s">
        <v>199</v>
      </c>
      <c r="H726" s="209">
        <v>63.57</v>
      </c>
      <c r="I726" s="210"/>
      <c r="J726" s="211">
        <f>ROUND(I726*H726,2)</f>
        <v>0</v>
      </c>
      <c r="K726" s="207" t="s">
        <v>200</v>
      </c>
      <c r="L726" s="62"/>
      <c r="M726" s="212" t="s">
        <v>21</v>
      </c>
      <c r="N726" s="213" t="s">
        <v>46</v>
      </c>
      <c r="O726" s="43"/>
      <c r="P726" s="214">
        <f>O726*H726</f>
        <v>0</v>
      </c>
      <c r="Q726" s="214">
        <v>0</v>
      </c>
      <c r="R726" s="214">
        <f>Q726*H726</f>
        <v>0</v>
      </c>
      <c r="S726" s="214">
        <v>3.0000000000000001E-3</v>
      </c>
      <c r="T726" s="215">
        <f>S726*H726</f>
        <v>0.19071000000000002</v>
      </c>
      <c r="AR726" s="25" t="s">
        <v>292</v>
      </c>
      <c r="AT726" s="25" t="s">
        <v>185</v>
      </c>
      <c r="AU726" s="25" t="s">
        <v>83</v>
      </c>
      <c r="AY726" s="25" t="s">
        <v>183</v>
      </c>
      <c r="BE726" s="216">
        <f>IF(N726="základní",J726,0)</f>
        <v>0</v>
      </c>
      <c r="BF726" s="216">
        <f>IF(N726="snížená",J726,0)</f>
        <v>0</v>
      </c>
      <c r="BG726" s="216">
        <f>IF(N726="zákl. přenesená",J726,0)</f>
        <v>0</v>
      </c>
      <c r="BH726" s="216">
        <f>IF(N726="sníž. přenesená",J726,0)</f>
        <v>0</v>
      </c>
      <c r="BI726" s="216">
        <f>IF(N726="nulová",J726,0)</f>
        <v>0</v>
      </c>
      <c r="BJ726" s="25" t="s">
        <v>79</v>
      </c>
      <c r="BK726" s="216">
        <f>ROUND(I726*H726,2)</f>
        <v>0</v>
      </c>
      <c r="BL726" s="25" t="s">
        <v>292</v>
      </c>
      <c r="BM726" s="25" t="s">
        <v>2783</v>
      </c>
    </row>
    <row r="727" spans="2:65" s="12" customFormat="1" ht="13.5">
      <c r="B727" s="220"/>
      <c r="C727" s="221"/>
      <c r="D727" s="217" t="s">
        <v>193</v>
      </c>
      <c r="E727" s="222" t="s">
        <v>21</v>
      </c>
      <c r="F727" s="223" t="s">
        <v>2780</v>
      </c>
      <c r="G727" s="221"/>
      <c r="H727" s="224" t="s">
        <v>21</v>
      </c>
      <c r="I727" s="225"/>
      <c r="J727" s="221"/>
      <c r="K727" s="221"/>
      <c r="L727" s="226"/>
      <c r="M727" s="227"/>
      <c r="N727" s="228"/>
      <c r="O727" s="228"/>
      <c r="P727" s="228"/>
      <c r="Q727" s="228"/>
      <c r="R727" s="228"/>
      <c r="S727" s="228"/>
      <c r="T727" s="229"/>
      <c r="AT727" s="230" t="s">
        <v>193</v>
      </c>
      <c r="AU727" s="230" t="s">
        <v>83</v>
      </c>
      <c r="AV727" s="12" t="s">
        <v>79</v>
      </c>
      <c r="AW727" s="12" t="s">
        <v>39</v>
      </c>
      <c r="AX727" s="12" t="s">
        <v>75</v>
      </c>
      <c r="AY727" s="230" t="s">
        <v>183</v>
      </c>
    </row>
    <row r="728" spans="2:65" s="13" customFormat="1" ht="13.5">
      <c r="B728" s="231"/>
      <c r="C728" s="232"/>
      <c r="D728" s="244" t="s">
        <v>193</v>
      </c>
      <c r="E728" s="254" t="s">
        <v>21</v>
      </c>
      <c r="F728" s="255" t="s">
        <v>2609</v>
      </c>
      <c r="G728" s="232"/>
      <c r="H728" s="256">
        <v>63.57</v>
      </c>
      <c r="I728" s="236"/>
      <c r="J728" s="232"/>
      <c r="K728" s="232"/>
      <c r="L728" s="237"/>
      <c r="M728" s="238"/>
      <c r="N728" s="239"/>
      <c r="O728" s="239"/>
      <c r="P728" s="239"/>
      <c r="Q728" s="239"/>
      <c r="R728" s="239"/>
      <c r="S728" s="239"/>
      <c r="T728" s="240"/>
      <c r="AT728" s="241" t="s">
        <v>193</v>
      </c>
      <c r="AU728" s="241" t="s">
        <v>83</v>
      </c>
      <c r="AV728" s="13" t="s">
        <v>83</v>
      </c>
      <c r="AW728" s="13" t="s">
        <v>39</v>
      </c>
      <c r="AX728" s="13" t="s">
        <v>79</v>
      </c>
      <c r="AY728" s="241" t="s">
        <v>183</v>
      </c>
    </row>
    <row r="729" spans="2:65" s="1" customFormat="1" ht="22.5" customHeight="1">
      <c r="B729" s="42"/>
      <c r="C729" s="205" t="s">
        <v>1576</v>
      </c>
      <c r="D729" s="205" t="s">
        <v>185</v>
      </c>
      <c r="E729" s="206" t="s">
        <v>2784</v>
      </c>
      <c r="F729" s="207" t="s">
        <v>2785</v>
      </c>
      <c r="G729" s="208" t="s">
        <v>199</v>
      </c>
      <c r="H729" s="209">
        <v>63.57</v>
      </c>
      <c r="I729" s="210"/>
      <c r="J729" s="211">
        <f>ROUND(I729*H729,2)</f>
        <v>0</v>
      </c>
      <c r="K729" s="207" t="s">
        <v>200</v>
      </c>
      <c r="L729" s="62"/>
      <c r="M729" s="212" t="s">
        <v>21</v>
      </c>
      <c r="N729" s="213" t="s">
        <v>46</v>
      </c>
      <c r="O729" s="43"/>
      <c r="P729" s="214">
        <f>O729*H729</f>
        <v>0</v>
      </c>
      <c r="Q729" s="214">
        <v>5.0000000000000001E-4</v>
      </c>
      <c r="R729" s="214">
        <f>Q729*H729</f>
        <v>3.1785000000000001E-2</v>
      </c>
      <c r="S729" s="214">
        <v>0</v>
      </c>
      <c r="T729" s="215">
        <f>S729*H729</f>
        <v>0</v>
      </c>
      <c r="AR729" s="25" t="s">
        <v>292</v>
      </c>
      <c r="AT729" s="25" t="s">
        <v>185</v>
      </c>
      <c r="AU729" s="25" t="s">
        <v>83</v>
      </c>
      <c r="AY729" s="25" t="s">
        <v>183</v>
      </c>
      <c r="BE729" s="216">
        <f>IF(N729="základní",J729,0)</f>
        <v>0</v>
      </c>
      <c r="BF729" s="216">
        <f>IF(N729="snížená",J729,0)</f>
        <v>0</v>
      </c>
      <c r="BG729" s="216">
        <f>IF(N729="zákl. přenesená",J729,0)</f>
        <v>0</v>
      </c>
      <c r="BH729" s="216">
        <f>IF(N729="sníž. přenesená",J729,0)</f>
        <v>0</v>
      </c>
      <c r="BI729" s="216">
        <f>IF(N729="nulová",J729,0)</f>
        <v>0</v>
      </c>
      <c r="BJ729" s="25" t="s">
        <v>79</v>
      </c>
      <c r="BK729" s="216">
        <f>ROUND(I729*H729,2)</f>
        <v>0</v>
      </c>
      <c r="BL729" s="25" t="s">
        <v>292</v>
      </c>
      <c r="BM729" s="25" t="s">
        <v>2786</v>
      </c>
    </row>
    <row r="730" spans="2:65" s="1" customFormat="1" ht="40.5">
      <c r="B730" s="42"/>
      <c r="C730" s="64"/>
      <c r="D730" s="244" t="s">
        <v>191</v>
      </c>
      <c r="E730" s="64"/>
      <c r="F730" s="267" t="s">
        <v>2787</v>
      </c>
      <c r="G730" s="64"/>
      <c r="H730" s="64"/>
      <c r="I730" s="173"/>
      <c r="J730" s="64"/>
      <c r="K730" s="64"/>
      <c r="L730" s="62"/>
      <c r="M730" s="219"/>
      <c r="N730" s="43"/>
      <c r="O730" s="43"/>
      <c r="P730" s="43"/>
      <c r="Q730" s="43"/>
      <c r="R730" s="43"/>
      <c r="S730" s="43"/>
      <c r="T730" s="79"/>
      <c r="AT730" s="25" t="s">
        <v>191</v>
      </c>
      <c r="AU730" s="25" t="s">
        <v>83</v>
      </c>
    </row>
    <row r="731" spans="2:65" s="1" customFormat="1" ht="22.5" customHeight="1">
      <c r="B731" s="42"/>
      <c r="C731" s="257" t="s">
        <v>1580</v>
      </c>
      <c r="D731" s="257" t="s">
        <v>223</v>
      </c>
      <c r="E731" s="258" t="s">
        <v>2788</v>
      </c>
      <c r="F731" s="259" t="s">
        <v>2789</v>
      </c>
      <c r="G731" s="260" t="s">
        <v>199</v>
      </c>
      <c r="H731" s="261">
        <v>69.927000000000007</v>
      </c>
      <c r="I731" s="262"/>
      <c r="J731" s="263">
        <f>ROUND(I731*H731,2)</f>
        <v>0</v>
      </c>
      <c r="K731" s="259" t="s">
        <v>200</v>
      </c>
      <c r="L731" s="264"/>
      <c r="M731" s="265" t="s">
        <v>21</v>
      </c>
      <c r="N731" s="266" t="s">
        <v>46</v>
      </c>
      <c r="O731" s="43"/>
      <c r="P731" s="214">
        <f>O731*H731</f>
        <v>0</v>
      </c>
      <c r="Q731" s="214">
        <v>1.75E-3</v>
      </c>
      <c r="R731" s="214">
        <f>Q731*H731</f>
        <v>0.12237225000000002</v>
      </c>
      <c r="S731" s="214">
        <v>0</v>
      </c>
      <c r="T731" s="215">
        <f>S731*H731</f>
        <v>0</v>
      </c>
      <c r="AR731" s="25" t="s">
        <v>393</v>
      </c>
      <c r="AT731" s="25" t="s">
        <v>223</v>
      </c>
      <c r="AU731" s="25" t="s">
        <v>83</v>
      </c>
      <c r="AY731" s="25" t="s">
        <v>183</v>
      </c>
      <c r="BE731" s="216">
        <f>IF(N731="základní",J731,0)</f>
        <v>0</v>
      </c>
      <c r="BF731" s="216">
        <f>IF(N731="snížená",J731,0)</f>
        <v>0</v>
      </c>
      <c r="BG731" s="216">
        <f>IF(N731="zákl. přenesená",J731,0)</f>
        <v>0</v>
      </c>
      <c r="BH731" s="216">
        <f>IF(N731="sníž. přenesená",J731,0)</f>
        <v>0</v>
      </c>
      <c r="BI731" s="216">
        <f>IF(N731="nulová",J731,0)</f>
        <v>0</v>
      </c>
      <c r="BJ731" s="25" t="s">
        <v>79</v>
      </c>
      <c r="BK731" s="216">
        <f>ROUND(I731*H731,2)</f>
        <v>0</v>
      </c>
      <c r="BL731" s="25" t="s">
        <v>292</v>
      </c>
      <c r="BM731" s="25" t="s">
        <v>2790</v>
      </c>
    </row>
    <row r="732" spans="2:65" s="13" customFormat="1" ht="13.5">
      <c r="B732" s="231"/>
      <c r="C732" s="232"/>
      <c r="D732" s="244" t="s">
        <v>193</v>
      </c>
      <c r="E732" s="232"/>
      <c r="F732" s="255" t="s">
        <v>2791</v>
      </c>
      <c r="G732" s="232"/>
      <c r="H732" s="256">
        <v>69.927000000000007</v>
      </c>
      <c r="I732" s="236"/>
      <c r="J732" s="232"/>
      <c r="K732" s="232"/>
      <c r="L732" s="237"/>
      <c r="M732" s="238"/>
      <c r="N732" s="239"/>
      <c r="O732" s="239"/>
      <c r="P732" s="239"/>
      <c r="Q732" s="239"/>
      <c r="R732" s="239"/>
      <c r="S732" s="239"/>
      <c r="T732" s="240"/>
      <c r="AT732" s="241" t="s">
        <v>193</v>
      </c>
      <c r="AU732" s="241" t="s">
        <v>83</v>
      </c>
      <c r="AV732" s="13" t="s">
        <v>83</v>
      </c>
      <c r="AW732" s="13" t="s">
        <v>6</v>
      </c>
      <c r="AX732" s="13" t="s">
        <v>79</v>
      </c>
      <c r="AY732" s="241" t="s">
        <v>183</v>
      </c>
    </row>
    <row r="733" spans="2:65" s="1" customFormat="1" ht="31.5" customHeight="1">
      <c r="B733" s="42"/>
      <c r="C733" s="205" t="s">
        <v>1590</v>
      </c>
      <c r="D733" s="205" t="s">
        <v>185</v>
      </c>
      <c r="E733" s="206" t="s">
        <v>2792</v>
      </c>
      <c r="F733" s="207" t="s">
        <v>2793</v>
      </c>
      <c r="G733" s="208" t="s">
        <v>498</v>
      </c>
      <c r="H733" s="209">
        <v>0.63300000000000001</v>
      </c>
      <c r="I733" s="210"/>
      <c r="J733" s="211">
        <f>ROUND(I733*H733,2)</f>
        <v>0</v>
      </c>
      <c r="K733" s="207" t="s">
        <v>200</v>
      </c>
      <c r="L733" s="62"/>
      <c r="M733" s="212" t="s">
        <v>21</v>
      </c>
      <c r="N733" s="213" t="s">
        <v>46</v>
      </c>
      <c r="O733" s="43"/>
      <c r="P733" s="214">
        <f>O733*H733</f>
        <v>0</v>
      </c>
      <c r="Q733" s="214">
        <v>0</v>
      </c>
      <c r="R733" s="214">
        <f>Q733*H733</f>
        <v>0</v>
      </c>
      <c r="S733" s="214">
        <v>0</v>
      </c>
      <c r="T733" s="215">
        <f>S733*H733</f>
        <v>0</v>
      </c>
      <c r="AR733" s="25" t="s">
        <v>292</v>
      </c>
      <c r="AT733" s="25" t="s">
        <v>185</v>
      </c>
      <c r="AU733" s="25" t="s">
        <v>83</v>
      </c>
      <c r="AY733" s="25" t="s">
        <v>183</v>
      </c>
      <c r="BE733" s="216">
        <f>IF(N733="základní",J733,0)</f>
        <v>0</v>
      </c>
      <c r="BF733" s="216">
        <f>IF(N733="snížená",J733,0)</f>
        <v>0</v>
      </c>
      <c r="BG733" s="216">
        <f>IF(N733="zákl. přenesená",J733,0)</f>
        <v>0</v>
      </c>
      <c r="BH733" s="216">
        <f>IF(N733="sníž. přenesená",J733,0)</f>
        <v>0</v>
      </c>
      <c r="BI733" s="216">
        <f>IF(N733="nulová",J733,0)</f>
        <v>0</v>
      </c>
      <c r="BJ733" s="25" t="s">
        <v>79</v>
      </c>
      <c r="BK733" s="216">
        <f>ROUND(I733*H733,2)</f>
        <v>0</v>
      </c>
      <c r="BL733" s="25" t="s">
        <v>292</v>
      </c>
      <c r="BM733" s="25" t="s">
        <v>2794</v>
      </c>
    </row>
    <row r="734" spans="2:65" s="1" customFormat="1" ht="121.5">
      <c r="B734" s="42"/>
      <c r="C734" s="64"/>
      <c r="D734" s="217" t="s">
        <v>191</v>
      </c>
      <c r="E734" s="64"/>
      <c r="F734" s="218" t="s">
        <v>647</v>
      </c>
      <c r="G734" s="64"/>
      <c r="H734" s="64"/>
      <c r="I734" s="173"/>
      <c r="J734" s="64"/>
      <c r="K734" s="64"/>
      <c r="L734" s="62"/>
      <c r="M734" s="219"/>
      <c r="N734" s="43"/>
      <c r="O734" s="43"/>
      <c r="P734" s="43"/>
      <c r="Q734" s="43"/>
      <c r="R734" s="43"/>
      <c r="S734" s="43"/>
      <c r="T734" s="79"/>
      <c r="AT734" s="25" t="s">
        <v>191</v>
      </c>
      <c r="AU734" s="25" t="s">
        <v>83</v>
      </c>
    </row>
    <row r="735" spans="2:65" s="11" customFormat="1" ht="29.85" customHeight="1">
      <c r="B735" s="188"/>
      <c r="C735" s="189"/>
      <c r="D735" s="202" t="s">
        <v>74</v>
      </c>
      <c r="E735" s="203" t="s">
        <v>731</v>
      </c>
      <c r="F735" s="203" t="s">
        <v>732</v>
      </c>
      <c r="G735" s="189"/>
      <c r="H735" s="189"/>
      <c r="I735" s="192"/>
      <c r="J735" s="204">
        <f>BK735</f>
        <v>0</v>
      </c>
      <c r="K735" s="189"/>
      <c r="L735" s="194"/>
      <c r="M735" s="195"/>
      <c r="N735" s="196"/>
      <c r="O735" s="196"/>
      <c r="P735" s="197">
        <f>SUM(P736:P785)</f>
        <v>0</v>
      </c>
      <c r="Q735" s="196"/>
      <c r="R735" s="197">
        <f>SUM(R736:R785)</f>
        <v>2.1096110000000001E-2</v>
      </c>
      <c r="S735" s="196"/>
      <c r="T735" s="198">
        <f>SUM(T736:T785)</f>
        <v>0</v>
      </c>
      <c r="AR735" s="199" t="s">
        <v>83</v>
      </c>
      <c r="AT735" s="200" t="s">
        <v>74</v>
      </c>
      <c r="AU735" s="200" t="s">
        <v>79</v>
      </c>
      <c r="AY735" s="199" t="s">
        <v>183</v>
      </c>
      <c r="BK735" s="201">
        <f>SUM(BK736:BK785)</f>
        <v>0</v>
      </c>
    </row>
    <row r="736" spans="2:65" s="1" customFormat="1" ht="31.5" customHeight="1">
      <c r="B736" s="42"/>
      <c r="C736" s="205" t="s">
        <v>1596</v>
      </c>
      <c r="D736" s="205" t="s">
        <v>185</v>
      </c>
      <c r="E736" s="206" t="s">
        <v>1581</v>
      </c>
      <c r="F736" s="207" t="s">
        <v>1582</v>
      </c>
      <c r="G736" s="208" t="s">
        <v>199</v>
      </c>
      <c r="H736" s="209">
        <v>22.283000000000001</v>
      </c>
      <c r="I736" s="210"/>
      <c r="J736" s="211">
        <f>ROUND(I736*H736,2)</f>
        <v>0</v>
      </c>
      <c r="K736" s="207" t="s">
        <v>200</v>
      </c>
      <c r="L736" s="62"/>
      <c r="M736" s="212" t="s">
        <v>21</v>
      </c>
      <c r="N736" s="213" t="s">
        <v>46</v>
      </c>
      <c r="O736" s="43"/>
      <c r="P736" s="214">
        <f>O736*H736</f>
        <v>0</v>
      </c>
      <c r="Q736" s="214">
        <v>6.9999999999999994E-5</v>
      </c>
      <c r="R736" s="214">
        <f>Q736*H736</f>
        <v>1.55981E-3</v>
      </c>
      <c r="S736" s="214">
        <v>0</v>
      </c>
      <c r="T736" s="215">
        <f>S736*H736</f>
        <v>0</v>
      </c>
      <c r="AR736" s="25" t="s">
        <v>292</v>
      </c>
      <c r="AT736" s="25" t="s">
        <v>185</v>
      </c>
      <c r="AU736" s="25" t="s">
        <v>83</v>
      </c>
      <c r="AY736" s="25" t="s">
        <v>183</v>
      </c>
      <c r="BE736" s="216">
        <f>IF(N736="základní",J736,0)</f>
        <v>0</v>
      </c>
      <c r="BF736" s="216">
        <f>IF(N736="snížená",J736,0)</f>
        <v>0</v>
      </c>
      <c r="BG736" s="216">
        <f>IF(N736="zákl. přenesená",J736,0)</f>
        <v>0</v>
      </c>
      <c r="BH736" s="216">
        <f>IF(N736="sníž. přenesená",J736,0)</f>
        <v>0</v>
      </c>
      <c r="BI736" s="216">
        <f>IF(N736="nulová",J736,0)</f>
        <v>0</v>
      </c>
      <c r="BJ736" s="25" t="s">
        <v>79</v>
      </c>
      <c r="BK736" s="216">
        <f>ROUND(I736*H736,2)</f>
        <v>0</v>
      </c>
      <c r="BL736" s="25" t="s">
        <v>292</v>
      </c>
      <c r="BM736" s="25" t="s">
        <v>2795</v>
      </c>
    </row>
    <row r="737" spans="2:65" s="12" customFormat="1" ht="13.5">
      <c r="B737" s="220"/>
      <c r="C737" s="221"/>
      <c r="D737" s="217" t="s">
        <v>193</v>
      </c>
      <c r="E737" s="222" t="s">
        <v>21</v>
      </c>
      <c r="F737" s="223" t="s">
        <v>1584</v>
      </c>
      <c r="G737" s="221"/>
      <c r="H737" s="224" t="s">
        <v>21</v>
      </c>
      <c r="I737" s="225"/>
      <c r="J737" s="221"/>
      <c r="K737" s="221"/>
      <c r="L737" s="226"/>
      <c r="M737" s="227"/>
      <c r="N737" s="228"/>
      <c r="O737" s="228"/>
      <c r="P737" s="228"/>
      <c r="Q737" s="228"/>
      <c r="R737" s="228"/>
      <c r="S737" s="228"/>
      <c r="T737" s="229"/>
      <c r="AT737" s="230" t="s">
        <v>193</v>
      </c>
      <c r="AU737" s="230" t="s">
        <v>83</v>
      </c>
      <c r="AV737" s="12" t="s">
        <v>79</v>
      </c>
      <c r="AW737" s="12" t="s">
        <v>39</v>
      </c>
      <c r="AX737" s="12" t="s">
        <v>75</v>
      </c>
      <c r="AY737" s="230" t="s">
        <v>183</v>
      </c>
    </row>
    <row r="738" spans="2:65" s="13" customFormat="1" ht="13.5">
      <c r="B738" s="231"/>
      <c r="C738" s="232"/>
      <c r="D738" s="217" t="s">
        <v>193</v>
      </c>
      <c r="E738" s="233" t="s">
        <v>21</v>
      </c>
      <c r="F738" s="234" t="s">
        <v>2796</v>
      </c>
      <c r="G738" s="232"/>
      <c r="H738" s="235">
        <v>5.8579999999999997</v>
      </c>
      <c r="I738" s="236"/>
      <c r="J738" s="232"/>
      <c r="K738" s="232"/>
      <c r="L738" s="237"/>
      <c r="M738" s="238"/>
      <c r="N738" s="239"/>
      <c r="O738" s="239"/>
      <c r="P738" s="239"/>
      <c r="Q738" s="239"/>
      <c r="R738" s="239"/>
      <c r="S738" s="239"/>
      <c r="T738" s="240"/>
      <c r="AT738" s="241" t="s">
        <v>193</v>
      </c>
      <c r="AU738" s="241" t="s">
        <v>83</v>
      </c>
      <c r="AV738" s="13" t="s">
        <v>83</v>
      </c>
      <c r="AW738" s="13" t="s">
        <v>39</v>
      </c>
      <c r="AX738" s="13" t="s">
        <v>75</v>
      </c>
      <c r="AY738" s="241" t="s">
        <v>183</v>
      </c>
    </row>
    <row r="739" spans="2:65" s="13" customFormat="1" ht="13.5">
      <c r="B739" s="231"/>
      <c r="C739" s="232"/>
      <c r="D739" s="217" t="s">
        <v>193</v>
      </c>
      <c r="E739" s="233" t="s">
        <v>21</v>
      </c>
      <c r="F739" s="234" t="s">
        <v>2797</v>
      </c>
      <c r="G739" s="232"/>
      <c r="H739" s="235">
        <v>4.16</v>
      </c>
      <c r="I739" s="236"/>
      <c r="J739" s="232"/>
      <c r="K739" s="232"/>
      <c r="L739" s="237"/>
      <c r="M739" s="238"/>
      <c r="N739" s="239"/>
      <c r="O739" s="239"/>
      <c r="P739" s="239"/>
      <c r="Q739" s="239"/>
      <c r="R739" s="239"/>
      <c r="S739" s="239"/>
      <c r="T739" s="240"/>
      <c r="AT739" s="241" t="s">
        <v>193</v>
      </c>
      <c r="AU739" s="241" t="s">
        <v>83</v>
      </c>
      <c r="AV739" s="13" t="s">
        <v>83</v>
      </c>
      <c r="AW739" s="13" t="s">
        <v>39</v>
      </c>
      <c r="AX739" s="13" t="s">
        <v>75</v>
      </c>
      <c r="AY739" s="241" t="s">
        <v>183</v>
      </c>
    </row>
    <row r="740" spans="2:65" s="13" customFormat="1" ht="13.5">
      <c r="B740" s="231"/>
      <c r="C740" s="232"/>
      <c r="D740" s="217" t="s">
        <v>193</v>
      </c>
      <c r="E740" s="233" t="s">
        <v>21</v>
      </c>
      <c r="F740" s="234" t="s">
        <v>2798</v>
      </c>
      <c r="G740" s="232"/>
      <c r="H740" s="235">
        <v>3.835</v>
      </c>
      <c r="I740" s="236"/>
      <c r="J740" s="232"/>
      <c r="K740" s="232"/>
      <c r="L740" s="237"/>
      <c r="M740" s="238"/>
      <c r="N740" s="239"/>
      <c r="O740" s="239"/>
      <c r="P740" s="239"/>
      <c r="Q740" s="239"/>
      <c r="R740" s="239"/>
      <c r="S740" s="239"/>
      <c r="T740" s="240"/>
      <c r="AT740" s="241" t="s">
        <v>193</v>
      </c>
      <c r="AU740" s="241" t="s">
        <v>83</v>
      </c>
      <c r="AV740" s="13" t="s">
        <v>83</v>
      </c>
      <c r="AW740" s="13" t="s">
        <v>39</v>
      </c>
      <c r="AX740" s="13" t="s">
        <v>75</v>
      </c>
      <c r="AY740" s="241" t="s">
        <v>183</v>
      </c>
    </row>
    <row r="741" spans="2:65" s="12" customFormat="1" ht="13.5">
      <c r="B741" s="220"/>
      <c r="C741" s="221"/>
      <c r="D741" s="217" t="s">
        <v>193</v>
      </c>
      <c r="E741" s="222" t="s">
        <v>21</v>
      </c>
      <c r="F741" s="223" t="s">
        <v>2799</v>
      </c>
      <c r="G741" s="221"/>
      <c r="H741" s="224" t="s">
        <v>21</v>
      </c>
      <c r="I741" s="225"/>
      <c r="J741" s="221"/>
      <c r="K741" s="221"/>
      <c r="L741" s="226"/>
      <c r="M741" s="227"/>
      <c r="N741" s="228"/>
      <c r="O741" s="228"/>
      <c r="P741" s="228"/>
      <c r="Q741" s="228"/>
      <c r="R741" s="228"/>
      <c r="S741" s="228"/>
      <c r="T741" s="229"/>
      <c r="AT741" s="230" t="s">
        <v>193</v>
      </c>
      <c r="AU741" s="230" t="s">
        <v>83</v>
      </c>
      <c r="AV741" s="12" t="s">
        <v>79</v>
      </c>
      <c r="AW741" s="12" t="s">
        <v>39</v>
      </c>
      <c r="AX741" s="12" t="s">
        <v>75</v>
      </c>
      <c r="AY741" s="230" t="s">
        <v>183</v>
      </c>
    </row>
    <row r="742" spans="2:65" s="13" customFormat="1" ht="13.5">
      <c r="B742" s="231"/>
      <c r="C742" s="232"/>
      <c r="D742" s="217" t="s">
        <v>193</v>
      </c>
      <c r="E742" s="233" t="s">
        <v>21</v>
      </c>
      <c r="F742" s="234" t="s">
        <v>2800</v>
      </c>
      <c r="G742" s="232"/>
      <c r="H742" s="235">
        <v>8.43</v>
      </c>
      <c r="I742" s="236"/>
      <c r="J742" s="232"/>
      <c r="K742" s="232"/>
      <c r="L742" s="237"/>
      <c r="M742" s="238"/>
      <c r="N742" s="239"/>
      <c r="O742" s="239"/>
      <c r="P742" s="239"/>
      <c r="Q742" s="239"/>
      <c r="R742" s="239"/>
      <c r="S742" s="239"/>
      <c r="T742" s="240"/>
      <c r="AT742" s="241" t="s">
        <v>193</v>
      </c>
      <c r="AU742" s="241" t="s">
        <v>83</v>
      </c>
      <c r="AV742" s="13" t="s">
        <v>83</v>
      </c>
      <c r="AW742" s="13" t="s">
        <v>39</v>
      </c>
      <c r="AX742" s="13" t="s">
        <v>75</v>
      </c>
      <c r="AY742" s="241" t="s">
        <v>183</v>
      </c>
    </row>
    <row r="743" spans="2:65" s="14" customFormat="1" ht="13.5">
      <c r="B743" s="242"/>
      <c r="C743" s="243"/>
      <c r="D743" s="244" t="s">
        <v>193</v>
      </c>
      <c r="E743" s="245" t="s">
        <v>21</v>
      </c>
      <c r="F743" s="246" t="s">
        <v>212</v>
      </c>
      <c r="G743" s="243"/>
      <c r="H743" s="247">
        <v>22.283000000000001</v>
      </c>
      <c r="I743" s="248"/>
      <c r="J743" s="243"/>
      <c r="K743" s="243"/>
      <c r="L743" s="249"/>
      <c r="M743" s="250"/>
      <c r="N743" s="251"/>
      <c r="O743" s="251"/>
      <c r="P743" s="251"/>
      <c r="Q743" s="251"/>
      <c r="R743" s="251"/>
      <c r="S743" s="251"/>
      <c r="T743" s="252"/>
      <c r="AT743" s="253" t="s">
        <v>193</v>
      </c>
      <c r="AU743" s="253" t="s">
        <v>83</v>
      </c>
      <c r="AV743" s="14" t="s">
        <v>189</v>
      </c>
      <c r="AW743" s="14" t="s">
        <v>39</v>
      </c>
      <c r="AX743" s="14" t="s">
        <v>79</v>
      </c>
      <c r="AY743" s="253" t="s">
        <v>183</v>
      </c>
    </row>
    <row r="744" spans="2:65" s="1" customFormat="1" ht="31.5" customHeight="1">
      <c r="B744" s="42"/>
      <c r="C744" s="205" t="s">
        <v>1600</v>
      </c>
      <c r="D744" s="205" t="s">
        <v>185</v>
      </c>
      <c r="E744" s="206" t="s">
        <v>734</v>
      </c>
      <c r="F744" s="207" t="s">
        <v>735</v>
      </c>
      <c r="G744" s="208" t="s">
        <v>199</v>
      </c>
      <c r="H744" s="209">
        <v>22.69</v>
      </c>
      <c r="I744" s="210"/>
      <c r="J744" s="211">
        <f>ROUND(I744*H744,2)</f>
        <v>0</v>
      </c>
      <c r="K744" s="207" t="s">
        <v>200</v>
      </c>
      <c r="L744" s="62"/>
      <c r="M744" s="212" t="s">
        <v>21</v>
      </c>
      <c r="N744" s="213" t="s">
        <v>46</v>
      </c>
      <c r="O744" s="43"/>
      <c r="P744" s="214">
        <f>O744*H744</f>
        <v>0</v>
      </c>
      <c r="Q744" s="214">
        <v>6.9999999999999994E-5</v>
      </c>
      <c r="R744" s="214">
        <f>Q744*H744</f>
        <v>1.5883E-3</v>
      </c>
      <c r="S744" s="214">
        <v>0</v>
      </c>
      <c r="T744" s="215">
        <f>S744*H744</f>
        <v>0</v>
      </c>
      <c r="AR744" s="25" t="s">
        <v>292</v>
      </c>
      <c r="AT744" s="25" t="s">
        <v>185</v>
      </c>
      <c r="AU744" s="25" t="s">
        <v>83</v>
      </c>
      <c r="AY744" s="25" t="s">
        <v>183</v>
      </c>
      <c r="BE744" s="216">
        <f>IF(N744="základní",J744,0)</f>
        <v>0</v>
      </c>
      <c r="BF744" s="216">
        <f>IF(N744="snížená",J744,0)</f>
        <v>0</v>
      </c>
      <c r="BG744" s="216">
        <f>IF(N744="zákl. přenesená",J744,0)</f>
        <v>0</v>
      </c>
      <c r="BH744" s="216">
        <f>IF(N744="sníž. přenesená",J744,0)</f>
        <v>0</v>
      </c>
      <c r="BI744" s="216">
        <f>IF(N744="nulová",J744,0)</f>
        <v>0</v>
      </c>
      <c r="BJ744" s="25" t="s">
        <v>79</v>
      </c>
      <c r="BK744" s="216">
        <f>ROUND(I744*H744,2)</f>
        <v>0</v>
      </c>
      <c r="BL744" s="25" t="s">
        <v>292</v>
      </c>
      <c r="BM744" s="25" t="s">
        <v>2801</v>
      </c>
    </row>
    <row r="745" spans="2:65" s="12" customFormat="1" ht="13.5">
      <c r="B745" s="220"/>
      <c r="C745" s="221"/>
      <c r="D745" s="217" t="s">
        <v>193</v>
      </c>
      <c r="E745" s="222" t="s">
        <v>21</v>
      </c>
      <c r="F745" s="223" t="s">
        <v>1592</v>
      </c>
      <c r="G745" s="221"/>
      <c r="H745" s="224" t="s">
        <v>21</v>
      </c>
      <c r="I745" s="225"/>
      <c r="J745" s="221"/>
      <c r="K745" s="221"/>
      <c r="L745" s="226"/>
      <c r="M745" s="227"/>
      <c r="N745" s="228"/>
      <c r="O745" s="228"/>
      <c r="P745" s="228"/>
      <c r="Q745" s="228"/>
      <c r="R745" s="228"/>
      <c r="S745" s="228"/>
      <c r="T745" s="229"/>
      <c r="AT745" s="230" t="s">
        <v>193</v>
      </c>
      <c r="AU745" s="230" t="s">
        <v>83</v>
      </c>
      <c r="AV745" s="12" t="s">
        <v>79</v>
      </c>
      <c r="AW745" s="12" t="s">
        <v>39</v>
      </c>
      <c r="AX745" s="12" t="s">
        <v>75</v>
      </c>
      <c r="AY745" s="230" t="s">
        <v>183</v>
      </c>
    </row>
    <row r="746" spans="2:65" s="13" customFormat="1" ht="13.5">
      <c r="B746" s="231"/>
      <c r="C746" s="232"/>
      <c r="D746" s="217" t="s">
        <v>193</v>
      </c>
      <c r="E746" s="233" t="s">
        <v>21</v>
      </c>
      <c r="F746" s="234" t="s">
        <v>2802</v>
      </c>
      <c r="G746" s="232"/>
      <c r="H746" s="235">
        <v>14.04</v>
      </c>
      <c r="I746" s="236"/>
      <c r="J746" s="232"/>
      <c r="K746" s="232"/>
      <c r="L746" s="237"/>
      <c r="M746" s="238"/>
      <c r="N746" s="239"/>
      <c r="O746" s="239"/>
      <c r="P746" s="239"/>
      <c r="Q746" s="239"/>
      <c r="R746" s="239"/>
      <c r="S746" s="239"/>
      <c r="T746" s="240"/>
      <c r="AT746" s="241" t="s">
        <v>193</v>
      </c>
      <c r="AU746" s="241" t="s">
        <v>83</v>
      </c>
      <c r="AV746" s="13" t="s">
        <v>83</v>
      </c>
      <c r="AW746" s="13" t="s">
        <v>39</v>
      </c>
      <c r="AX746" s="13" t="s">
        <v>75</v>
      </c>
      <c r="AY746" s="241" t="s">
        <v>183</v>
      </c>
    </row>
    <row r="747" spans="2:65" s="12" customFormat="1" ht="13.5">
      <c r="B747" s="220"/>
      <c r="C747" s="221"/>
      <c r="D747" s="217" t="s">
        <v>193</v>
      </c>
      <c r="E747" s="222" t="s">
        <v>21</v>
      </c>
      <c r="F747" s="223" t="s">
        <v>1594</v>
      </c>
      <c r="G747" s="221"/>
      <c r="H747" s="224" t="s">
        <v>21</v>
      </c>
      <c r="I747" s="225"/>
      <c r="J747" s="221"/>
      <c r="K747" s="221"/>
      <c r="L747" s="226"/>
      <c r="M747" s="227"/>
      <c r="N747" s="228"/>
      <c r="O747" s="228"/>
      <c r="P747" s="228"/>
      <c r="Q747" s="228"/>
      <c r="R747" s="228"/>
      <c r="S747" s="228"/>
      <c r="T747" s="229"/>
      <c r="AT747" s="230" t="s">
        <v>193</v>
      </c>
      <c r="AU747" s="230" t="s">
        <v>83</v>
      </c>
      <c r="AV747" s="12" t="s">
        <v>79</v>
      </c>
      <c r="AW747" s="12" t="s">
        <v>39</v>
      </c>
      <c r="AX747" s="12" t="s">
        <v>75</v>
      </c>
      <c r="AY747" s="230" t="s">
        <v>183</v>
      </c>
    </row>
    <row r="748" spans="2:65" s="13" customFormat="1" ht="13.5">
      <c r="B748" s="231"/>
      <c r="C748" s="232"/>
      <c r="D748" s="217" t="s">
        <v>193</v>
      </c>
      <c r="E748" s="233" t="s">
        <v>21</v>
      </c>
      <c r="F748" s="234" t="s">
        <v>2803</v>
      </c>
      <c r="G748" s="232"/>
      <c r="H748" s="235">
        <v>0.22</v>
      </c>
      <c r="I748" s="236"/>
      <c r="J748" s="232"/>
      <c r="K748" s="232"/>
      <c r="L748" s="237"/>
      <c r="M748" s="238"/>
      <c r="N748" s="239"/>
      <c r="O748" s="239"/>
      <c r="P748" s="239"/>
      <c r="Q748" s="239"/>
      <c r="R748" s="239"/>
      <c r="S748" s="239"/>
      <c r="T748" s="240"/>
      <c r="AT748" s="241" t="s">
        <v>193</v>
      </c>
      <c r="AU748" s="241" t="s">
        <v>83</v>
      </c>
      <c r="AV748" s="13" t="s">
        <v>83</v>
      </c>
      <c r="AW748" s="13" t="s">
        <v>39</v>
      </c>
      <c r="AX748" s="13" t="s">
        <v>75</v>
      </c>
      <c r="AY748" s="241" t="s">
        <v>183</v>
      </c>
    </row>
    <row r="749" spans="2:65" s="12" customFormat="1" ht="13.5">
      <c r="B749" s="220"/>
      <c r="C749" s="221"/>
      <c r="D749" s="217" t="s">
        <v>193</v>
      </c>
      <c r="E749" s="222" t="s">
        <v>21</v>
      </c>
      <c r="F749" s="223" t="s">
        <v>2799</v>
      </c>
      <c r="G749" s="221"/>
      <c r="H749" s="224" t="s">
        <v>21</v>
      </c>
      <c r="I749" s="225"/>
      <c r="J749" s="221"/>
      <c r="K749" s="221"/>
      <c r="L749" s="226"/>
      <c r="M749" s="227"/>
      <c r="N749" s="228"/>
      <c r="O749" s="228"/>
      <c r="P749" s="228"/>
      <c r="Q749" s="228"/>
      <c r="R749" s="228"/>
      <c r="S749" s="228"/>
      <c r="T749" s="229"/>
      <c r="AT749" s="230" t="s">
        <v>193</v>
      </c>
      <c r="AU749" s="230" t="s">
        <v>83</v>
      </c>
      <c r="AV749" s="12" t="s">
        <v>79</v>
      </c>
      <c r="AW749" s="12" t="s">
        <v>39</v>
      </c>
      <c r="AX749" s="12" t="s">
        <v>75</v>
      </c>
      <c r="AY749" s="230" t="s">
        <v>183</v>
      </c>
    </row>
    <row r="750" spans="2:65" s="13" customFormat="1" ht="13.5">
      <c r="B750" s="231"/>
      <c r="C750" s="232"/>
      <c r="D750" s="217" t="s">
        <v>193</v>
      </c>
      <c r="E750" s="233" t="s">
        <v>21</v>
      </c>
      <c r="F750" s="234" t="s">
        <v>2800</v>
      </c>
      <c r="G750" s="232"/>
      <c r="H750" s="235">
        <v>8.43</v>
      </c>
      <c r="I750" s="236"/>
      <c r="J750" s="232"/>
      <c r="K750" s="232"/>
      <c r="L750" s="237"/>
      <c r="M750" s="238"/>
      <c r="N750" s="239"/>
      <c r="O750" s="239"/>
      <c r="P750" s="239"/>
      <c r="Q750" s="239"/>
      <c r="R750" s="239"/>
      <c r="S750" s="239"/>
      <c r="T750" s="240"/>
      <c r="AT750" s="241" t="s">
        <v>193</v>
      </c>
      <c r="AU750" s="241" t="s">
        <v>83</v>
      </c>
      <c r="AV750" s="13" t="s">
        <v>83</v>
      </c>
      <c r="AW750" s="13" t="s">
        <v>39</v>
      </c>
      <c r="AX750" s="13" t="s">
        <v>75</v>
      </c>
      <c r="AY750" s="241" t="s">
        <v>183</v>
      </c>
    </row>
    <row r="751" spans="2:65" s="14" customFormat="1" ht="13.5">
      <c r="B751" s="242"/>
      <c r="C751" s="243"/>
      <c r="D751" s="244" t="s">
        <v>193</v>
      </c>
      <c r="E751" s="245" t="s">
        <v>21</v>
      </c>
      <c r="F751" s="246" t="s">
        <v>212</v>
      </c>
      <c r="G751" s="243"/>
      <c r="H751" s="247">
        <v>22.69</v>
      </c>
      <c r="I751" s="248"/>
      <c r="J751" s="243"/>
      <c r="K751" s="243"/>
      <c r="L751" s="249"/>
      <c r="M751" s="250"/>
      <c r="N751" s="251"/>
      <c r="O751" s="251"/>
      <c r="P751" s="251"/>
      <c r="Q751" s="251"/>
      <c r="R751" s="251"/>
      <c r="S751" s="251"/>
      <c r="T751" s="252"/>
      <c r="AT751" s="253" t="s">
        <v>193</v>
      </c>
      <c r="AU751" s="253" t="s">
        <v>83</v>
      </c>
      <c r="AV751" s="14" t="s">
        <v>189</v>
      </c>
      <c r="AW751" s="14" t="s">
        <v>39</v>
      </c>
      <c r="AX751" s="14" t="s">
        <v>79</v>
      </c>
      <c r="AY751" s="253" t="s">
        <v>183</v>
      </c>
    </row>
    <row r="752" spans="2:65" s="1" customFormat="1" ht="22.5" customHeight="1">
      <c r="B752" s="42"/>
      <c r="C752" s="205" t="s">
        <v>1602</v>
      </c>
      <c r="D752" s="205" t="s">
        <v>185</v>
      </c>
      <c r="E752" s="206" t="s">
        <v>2804</v>
      </c>
      <c r="F752" s="207" t="s">
        <v>2805</v>
      </c>
      <c r="G752" s="208" t="s">
        <v>199</v>
      </c>
      <c r="H752" s="209">
        <v>22.69</v>
      </c>
      <c r="I752" s="210"/>
      <c r="J752" s="211">
        <f>ROUND(I752*H752,2)</f>
        <v>0</v>
      </c>
      <c r="K752" s="207" t="s">
        <v>200</v>
      </c>
      <c r="L752" s="62"/>
      <c r="M752" s="212" t="s">
        <v>21</v>
      </c>
      <c r="N752" s="213" t="s">
        <v>46</v>
      </c>
      <c r="O752" s="43"/>
      <c r="P752" s="214">
        <f>O752*H752</f>
        <v>0</v>
      </c>
      <c r="Q752" s="214">
        <v>0</v>
      </c>
      <c r="R752" s="214">
        <f>Q752*H752</f>
        <v>0</v>
      </c>
      <c r="S752" s="214">
        <v>0</v>
      </c>
      <c r="T752" s="215">
        <f>S752*H752</f>
        <v>0</v>
      </c>
      <c r="AR752" s="25" t="s">
        <v>292</v>
      </c>
      <c r="AT752" s="25" t="s">
        <v>185</v>
      </c>
      <c r="AU752" s="25" t="s">
        <v>83</v>
      </c>
      <c r="AY752" s="25" t="s">
        <v>183</v>
      </c>
      <c r="BE752" s="216">
        <f>IF(N752="základní",J752,0)</f>
        <v>0</v>
      </c>
      <c r="BF752" s="216">
        <f>IF(N752="snížená",J752,0)</f>
        <v>0</v>
      </c>
      <c r="BG752" s="216">
        <f>IF(N752="zákl. přenesená",J752,0)</f>
        <v>0</v>
      </c>
      <c r="BH752" s="216">
        <f>IF(N752="sníž. přenesená",J752,0)</f>
        <v>0</v>
      </c>
      <c r="BI752" s="216">
        <f>IF(N752="nulová",J752,0)</f>
        <v>0</v>
      </c>
      <c r="BJ752" s="25" t="s">
        <v>79</v>
      </c>
      <c r="BK752" s="216">
        <f>ROUND(I752*H752,2)</f>
        <v>0</v>
      </c>
      <c r="BL752" s="25" t="s">
        <v>292</v>
      </c>
      <c r="BM752" s="25" t="s">
        <v>2806</v>
      </c>
    </row>
    <row r="753" spans="2:65" s="12" customFormat="1" ht="13.5">
      <c r="B753" s="220"/>
      <c r="C753" s="221"/>
      <c r="D753" s="217" t="s">
        <v>193</v>
      </c>
      <c r="E753" s="222" t="s">
        <v>21</v>
      </c>
      <c r="F753" s="223" t="s">
        <v>1592</v>
      </c>
      <c r="G753" s="221"/>
      <c r="H753" s="224" t="s">
        <v>21</v>
      </c>
      <c r="I753" s="225"/>
      <c r="J753" s="221"/>
      <c r="K753" s="221"/>
      <c r="L753" s="226"/>
      <c r="M753" s="227"/>
      <c r="N753" s="228"/>
      <c r="O753" s="228"/>
      <c r="P753" s="228"/>
      <c r="Q753" s="228"/>
      <c r="R753" s="228"/>
      <c r="S753" s="228"/>
      <c r="T753" s="229"/>
      <c r="AT753" s="230" t="s">
        <v>193</v>
      </c>
      <c r="AU753" s="230" t="s">
        <v>83</v>
      </c>
      <c r="AV753" s="12" t="s">
        <v>79</v>
      </c>
      <c r="AW753" s="12" t="s">
        <v>39</v>
      </c>
      <c r="AX753" s="12" t="s">
        <v>75</v>
      </c>
      <c r="AY753" s="230" t="s">
        <v>183</v>
      </c>
    </row>
    <row r="754" spans="2:65" s="13" customFormat="1" ht="13.5">
      <c r="B754" s="231"/>
      <c r="C754" s="232"/>
      <c r="D754" s="217" t="s">
        <v>193</v>
      </c>
      <c r="E754" s="233" t="s">
        <v>21</v>
      </c>
      <c r="F754" s="234" t="s">
        <v>2802</v>
      </c>
      <c r="G754" s="232"/>
      <c r="H754" s="235">
        <v>14.04</v>
      </c>
      <c r="I754" s="236"/>
      <c r="J754" s="232"/>
      <c r="K754" s="232"/>
      <c r="L754" s="237"/>
      <c r="M754" s="238"/>
      <c r="N754" s="239"/>
      <c r="O754" s="239"/>
      <c r="P754" s="239"/>
      <c r="Q754" s="239"/>
      <c r="R754" s="239"/>
      <c r="S754" s="239"/>
      <c r="T754" s="240"/>
      <c r="AT754" s="241" t="s">
        <v>193</v>
      </c>
      <c r="AU754" s="241" t="s">
        <v>83</v>
      </c>
      <c r="AV754" s="13" t="s">
        <v>83</v>
      </c>
      <c r="AW754" s="13" t="s">
        <v>39</v>
      </c>
      <c r="AX754" s="13" t="s">
        <v>75</v>
      </c>
      <c r="AY754" s="241" t="s">
        <v>183</v>
      </c>
    </row>
    <row r="755" spans="2:65" s="12" customFormat="1" ht="13.5">
      <c r="B755" s="220"/>
      <c r="C755" s="221"/>
      <c r="D755" s="217" t="s">
        <v>193</v>
      </c>
      <c r="E755" s="222" t="s">
        <v>21</v>
      </c>
      <c r="F755" s="223" t="s">
        <v>1594</v>
      </c>
      <c r="G755" s="221"/>
      <c r="H755" s="224" t="s">
        <v>21</v>
      </c>
      <c r="I755" s="225"/>
      <c r="J755" s="221"/>
      <c r="K755" s="221"/>
      <c r="L755" s="226"/>
      <c r="M755" s="227"/>
      <c r="N755" s="228"/>
      <c r="O755" s="228"/>
      <c r="P755" s="228"/>
      <c r="Q755" s="228"/>
      <c r="R755" s="228"/>
      <c r="S755" s="228"/>
      <c r="T755" s="229"/>
      <c r="AT755" s="230" t="s">
        <v>193</v>
      </c>
      <c r="AU755" s="230" t="s">
        <v>83</v>
      </c>
      <c r="AV755" s="12" t="s">
        <v>79</v>
      </c>
      <c r="AW755" s="12" t="s">
        <v>39</v>
      </c>
      <c r="AX755" s="12" t="s">
        <v>75</v>
      </c>
      <c r="AY755" s="230" t="s">
        <v>183</v>
      </c>
    </row>
    <row r="756" spans="2:65" s="13" customFormat="1" ht="13.5">
      <c r="B756" s="231"/>
      <c r="C756" s="232"/>
      <c r="D756" s="217" t="s">
        <v>193</v>
      </c>
      <c r="E756" s="233" t="s">
        <v>21</v>
      </c>
      <c r="F756" s="234" t="s">
        <v>2803</v>
      </c>
      <c r="G756" s="232"/>
      <c r="H756" s="235">
        <v>0.22</v>
      </c>
      <c r="I756" s="236"/>
      <c r="J756" s="232"/>
      <c r="K756" s="232"/>
      <c r="L756" s="237"/>
      <c r="M756" s="238"/>
      <c r="N756" s="239"/>
      <c r="O756" s="239"/>
      <c r="P756" s="239"/>
      <c r="Q756" s="239"/>
      <c r="R756" s="239"/>
      <c r="S756" s="239"/>
      <c r="T756" s="240"/>
      <c r="AT756" s="241" t="s">
        <v>193</v>
      </c>
      <c r="AU756" s="241" t="s">
        <v>83</v>
      </c>
      <c r="AV756" s="13" t="s">
        <v>83</v>
      </c>
      <c r="AW756" s="13" t="s">
        <v>39</v>
      </c>
      <c r="AX756" s="13" t="s">
        <v>75</v>
      </c>
      <c r="AY756" s="241" t="s">
        <v>183</v>
      </c>
    </row>
    <row r="757" spans="2:65" s="12" customFormat="1" ht="13.5">
      <c r="B757" s="220"/>
      <c r="C757" s="221"/>
      <c r="D757" s="217" t="s">
        <v>193</v>
      </c>
      <c r="E757" s="222" t="s">
        <v>21</v>
      </c>
      <c r="F757" s="223" t="s">
        <v>2799</v>
      </c>
      <c r="G757" s="221"/>
      <c r="H757" s="224" t="s">
        <v>21</v>
      </c>
      <c r="I757" s="225"/>
      <c r="J757" s="221"/>
      <c r="K757" s="221"/>
      <c r="L757" s="226"/>
      <c r="M757" s="227"/>
      <c r="N757" s="228"/>
      <c r="O757" s="228"/>
      <c r="P757" s="228"/>
      <c r="Q757" s="228"/>
      <c r="R757" s="228"/>
      <c r="S757" s="228"/>
      <c r="T757" s="229"/>
      <c r="AT757" s="230" t="s">
        <v>193</v>
      </c>
      <c r="AU757" s="230" t="s">
        <v>83</v>
      </c>
      <c r="AV757" s="12" t="s">
        <v>79</v>
      </c>
      <c r="AW757" s="12" t="s">
        <v>39</v>
      </c>
      <c r="AX757" s="12" t="s">
        <v>75</v>
      </c>
      <c r="AY757" s="230" t="s">
        <v>183</v>
      </c>
    </row>
    <row r="758" spans="2:65" s="13" customFormat="1" ht="13.5">
      <c r="B758" s="231"/>
      <c r="C758" s="232"/>
      <c r="D758" s="217" t="s">
        <v>193</v>
      </c>
      <c r="E758" s="233" t="s">
        <v>21</v>
      </c>
      <c r="F758" s="234" t="s">
        <v>2800</v>
      </c>
      <c r="G758" s="232"/>
      <c r="H758" s="235">
        <v>8.43</v>
      </c>
      <c r="I758" s="236"/>
      <c r="J758" s="232"/>
      <c r="K758" s="232"/>
      <c r="L758" s="237"/>
      <c r="M758" s="238"/>
      <c r="N758" s="239"/>
      <c r="O758" s="239"/>
      <c r="P758" s="239"/>
      <c r="Q758" s="239"/>
      <c r="R758" s="239"/>
      <c r="S758" s="239"/>
      <c r="T758" s="240"/>
      <c r="AT758" s="241" t="s">
        <v>193</v>
      </c>
      <c r="AU758" s="241" t="s">
        <v>83</v>
      </c>
      <c r="AV758" s="13" t="s">
        <v>83</v>
      </c>
      <c r="AW758" s="13" t="s">
        <v>39</v>
      </c>
      <c r="AX758" s="13" t="s">
        <v>75</v>
      </c>
      <c r="AY758" s="241" t="s">
        <v>183</v>
      </c>
    </row>
    <row r="759" spans="2:65" s="14" customFormat="1" ht="13.5">
      <c r="B759" s="242"/>
      <c r="C759" s="243"/>
      <c r="D759" s="244" t="s">
        <v>193</v>
      </c>
      <c r="E759" s="245" t="s">
        <v>21</v>
      </c>
      <c r="F759" s="246" t="s">
        <v>212</v>
      </c>
      <c r="G759" s="243"/>
      <c r="H759" s="247">
        <v>22.69</v>
      </c>
      <c r="I759" s="248"/>
      <c r="J759" s="243"/>
      <c r="K759" s="243"/>
      <c r="L759" s="249"/>
      <c r="M759" s="250"/>
      <c r="N759" s="251"/>
      <c r="O759" s="251"/>
      <c r="P759" s="251"/>
      <c r="Q759" s="251"/>
      <c r="R759" s="251"/>
      <c r="S759" s="251"/>
      <c r="T759" s="252"/>
      <c r="AT759" s="253" t="s">
        <v>193</v>
      </c>
      <c r="AU759" s="253" t="s">
        <v>83</v>
      </c>
      <c r="AV759" s="14" t="s">
        <v>189</v>
      </c>
      <c r="AW759" s="14" t="s">
        <v>39</v>
      </c>
      <c r="AX759" s="14" t="s">
        <v>79</v>
      </c>
      <c r="AY759" s="253" t="s">
        <v>183</v>
      </c>
    </row>
    <row r="760" spans="2:65" s="1" customFormat="1" ht="31.5" customHeight="1">
      <c r="B760" s="42"/>
      <c r="C760" s="205" t="s">
        <v>1604</v>
      </c>
      <c r="D760" s="205" t="s">
        <v>185</v>
      </c>
      <c r="E760" s="206" t="s">
        <v>1597</v>
      </c>
      <c r="F760" s="207" t="s">
        <v>1598</v>
      </c>
      <c r="G760" s="208" t="s">
        <v>199</v>
      </c>
      <c r="H760" s="209">
        <v>7</v>
      </c>
      <c r="I760" s="210"/>
      <c r="J760" s="211">
        <f>ROUND(I760*H760,2)</f>
        <v>0</v>
      </c>
      <c r="K760" s="207" t="s">
        <v>200</v>
      </c>
      <c r="L760" s="62"/>
      <c r="M760" s="212" t="s">
        <v>21</v>
      </c>
      <c r="N760" s="213" t="s">
        <v>46</v>
      </c>
      <c r="O760" s="43"/>
      <c r="P760" s="214">
        <f>O760*H760</f>
        <v>0</v>
      </c>
      <c r="Q760" s="214">
        <v>1.3999999999999999E-4</v>
      </c>
      <c r="R760" s="214">
        <f>Q760*H760</f>
        <v>9.7999999999999997E-4</v>
      </c>
      <c r="S760" s="214">
        <v>0</v>
      </c>
      <c r="T760" s="215">
        <f>S760*H760</f>
        <v>0</v>
      </c>
      <c r="AR760" s="25" t="s">
        <v>292</v>
      </c>
      <c r="AT760" s="25" t="s">
        <v>185</v>
      </c>
      <c r="AU760" s="25" t="s">
        <v>83</v>
      </c>
      <c r="AY760" s="25" t="s">
        <v>183</v>
      </c>
      <c r="BE760" s="216">
        <f>IF(N760="základní",J760,0)</f>
        <v>0</v>
      </c>
      <c r="BF760" s="216">
        <f>IF(N760="snížená",J760,0)</f>
        <v>0</v>
      </c>
      <c r="BG760" s="216">
        <f>IF(N760="zákl. přenesená",J760,0)</f>
        <v>0</v>
      </c>
      <c r="BH760" s="216">
        <f>IF(N760="sníž. přenesená",J760,0)</f>
        <v>0</v>
      </c>
      <c r="BI760" s="216">
        <f>IF(N760="nulová",J760,0)</f>
        <v>0</v>
      </c>
      <c r="BJ760" s="25" t="s">
        <v>79</v>
      </c>
      <c r="BK760" s="216">
        <f>ROUND(I760*H760,2)</f>
        <v>0</v>
      </c>
      <c r="BL760" s="25" t="s">
        <v>292</v>
      </c>
      <c r="BM760" s="25" t="s">
        <v>2807</v>
      </c>
    </row>
    <row r="761" spans="2:65" s="12" customFormat="1" ht="13.5">
      <c r="B761" s="220"/>
      <c r="C761" s="221"/>
      <c r="D761" s="217" t="s">
        <v>193</v>
      </c>
      <c r="E761" s="222" t="s">
        <v>21</v>
      </c>
      <c r="F761" s="223" t="s">
        <v>2808</v>
      </c>
      <c r="G761" s="221"/>
      <c r="H761" s="224" t="s">
        <v>21</v>
      </c>
      <c r="I761" s="225"/>
      <c r="J761" s="221"/>
      <c r="K761" s="221"/>
      <c r="L761" s="226"/>
      <c r="M761" s="227"/>
      <c r="N761" s="228"/>
      <c r="O761" s="228"/>
      <c r="P761" s="228"/>
      <c r="Q761" s="228"/>
      <c r="R761" s="228"/>
      <c r="S761" s="228"/>
      <c r="T761" s="229"/>
      <c r="AT761" s="230" t="s">
        <v>193</v>
      </c>
      <c r="AU761" s="230" t="s">
        <v>83</v>
      </c>
      <c r="AV761" s="12" t="s">
        <v>79</v>
      </c>
      <c r="AW761" s="12" t="s">
        <v>39</v>
      </c>
      <c r="AX761" s="12" t="s">
        <v>75</v>
      </c>
      <c r="AY761" s="230" t="s">
        <v>183</v>
      </c>
    </row>
    <row r="762" spans="2:65" s="13" customFormat="1" ht="13.5">
      <c r="B762" s="231"/>
      <c r="C762" s="232"/>
      <c r="D762" s="244" t="s">
        <v>193</v>
      </c>
      <c r="E762" s="254" t="s">
        <v>21</v>
      </c>
      <c r="F762" s="255" t="s">
        <v>2809</v>
      </c>
      <c r="G762" s="232"/>
      <c r="H762" s="256">
        <v>7</v>
      </c>
      <c r="I762" s="236"/>
      <c r="J762" s="232"/>
      <c r="K762" s="232"/>
      <c r="L762" s="237"/>
      <c r="M762" s="238"/>
      <c r="N762" s="239"/>
      <c r="O762" s="239"/>
      <c r="P762" s="239"/>
      <c r="Q762" s="239"/>
      <c r="R762" s="239"/>
      <c r="S762" s="239"/>
      <c r="T762" s="240"/>
      <c r="AT762" s="241" t="s">
        <v>193</v>
      </c>
      <c r="AU762" s="241" t="s">
        <v>83</v>
      </c>
      <c r="AV762" s="13" t="s">
        <v>83</v>
      </c>
      <c r="AW762" s="13" t="s">
        <v>39</v>
      </c>
      <c r="AX762" s="13" t="s">
        <v>79</v>
      </c>
      <c r="AY762" s="241" t="s">
        <v>183</v>
      </c>
    </row>
    <row r="763" spans="2:65" s="1" customFormat="1" ht="22.5" customHeight="1">
      <c r="B763" s="42"/>
      <c r="C763" s="205" t="s">
        <v>1611</v>
      </c>
      <c r="D763" s="205" t="s">
        <v>185</v>
      </c>
      <c r="E763" s="206" t="s">
        <v>742</v>
      </c>
      <c r="F763" s="207" t="s">
        <v>743</v>
      </c>
      <c r="G763" s="208" t="s">
        <v>199</v>
      </c>
      <c r="H763" s="209">
        <v>60.6</v>
      </c>
      <c r="I763" s="210"/>
      <c r="J763" s="211">
        <f>ROUND(I763*H763,2)</f>
        <v>0</v>
      </c>
      <c r="K763" s="207" t="s">
        <v>200</v>
      </c>
      <c r="L763" s="62"/>
      <c r="M763" s="212" t="s">
        <v>21</v>
      </c>
      <c r="N763" s="213" t="s">
        <v>46</v>
      </c>
      <c r="O763" s="43"/>
      <c r="P763" s="214">
        <f>O763*H763</f>
        <v>0</v>
      </c>
      <c r="Q763" s="214">
        <v>1.3999999999999999E-4</v>
      </c>
      <c r="R763" s="214">
        <f>Q763*H763</f>
        <v>8.4840000000000002E-3</v>
      </c>
      <c r="S763" s="214">
        <v>0</v>
      </c>
      <c r="T763" s="215">
        <f>S763*H763</f>
        <v>0</v>
      </c>
      <c r="AR763" s="25" t="s">
        <v>292</v>
      </c>
      <c r="AT763" s="25" t="s">
        <v>185</v>
      </c>
      <c r="AU763" s="25" t="s">
        <v>83</v>
      </c>
      <c r="AY763" s="25" t="s">
        <v>183</v>
      </c>
      <c r="BE763" s="216">
        <f>IF(N763="základní",J763,0)</f>
        <v>0</v>
      </c>
      <c r="BF763" s="216">
        <f>IF(N763="snížená",J763,0)</f>
        <v>0</v>
      </c>
      <c r="BG763" s="216">
        <f>IF(N763="zákl. přenesená",J763,0)</f>
        <v>0</v>
      </c>
      <c r="BH763" s="216">
        <f>IF(N763="sníž. přenesená",J763,0)</f>
        <v>0</v>
      </c>
      <c r="BI763" s="216">
        <f>IF(N763="nulová",J763,0)</f>
        <v>0</v>
      </c>
      <c r="BJ763" s="25" t="s">
        <v>79</v>
      </c>
      <c r="BK763" s="216">
        <f>ROUND(I763*H763,2)</f>
        <v>0</v>
      </c>
      <c r="BL763" s="25" t="s">
        <v>292</v>
      </c>
      <c r="BM763" s="25" t="s">
        <v>2810</v>
      </c>
    </row>
    <row r="764" spans="2:65" s="12" customFormat="1" ht="13.5">
      <c r="B764" s="220"/>
      <c r="C764" s="221"/>
      <c r="D764" s="217" t="s">
        <v>193</v>
      </c>
      <c r="E764" s="222" t="s">
        <v>21</v>
      </c>
      <c r="F764" s="223" t="s">
        <v>1592</v>
      </c>
      <c r="G764" s="221"/>
      <c r="H764" s="224" t="s">
        <v>21</v>
      </c>
      <c r="I764" s="225"/>
      <c r="J764" s="221"/>
      <c r="K764" s="221"/>
      <c r="L764" s="226"/>
      <c r="M764" s="227"/>
      <c r="N764" s="228"/>
      <c r="O764" s="228"/>
      <c r="P764" s="228"/>
      <c r="Q764" s="228"/>
      <c r="R764" s="228"/>
      <c r="S764" s="228"/>
      <c r="T764" s="229"/>
      <c r="AT764" s="230" t="s">
        <v>193</v>
      </c>
      <c r="AU764" s="230" t="s">
        <v>83</v>
      </c>
      <c r="AV764" s="12" t="s">
        <v>79</v>
      </c>
      <c r="AW764" s="12" t="s">
        <v>39</v>
      </c>
      <c r="AX764" s="12" t="s">
        <v>75</v>
      </c>
      <c r="AY764" s="230" t="s">
        <v>183</v>
      </c>
    </row>
    <row r="765" spans="2:65" s="13" customFormat="1" ht="13.5">
      <c r="B765" s="231"/>
      <c r="C765" s="232"/>
      <c r="D765" s="217" t="s">
        <v>193</v>
      </c>
      <c r="E765" s="233" t="s">
        <v>21</v>
      </c>
      <c r="F765" s="234" t="s">
        <v>2802</v>
      </c>
      <c r="G765" s="232"/>
      <c r="H765" s="235">
        <v>14.04</v>
      </c>
      <c r="I765" s="236"/>
      <c r="J765" s="232"/>
      <c r="K765" s="232"/>
      <c r="L765" s="237"/>
      <c r="M765" s="238"/>
      <c r="N765" s="239"/>
      <c r="O765" s="239"/>
      <c r="P765" s="239"/>
      <c r="Q765" s="239"/>
      <c r="R765" s="239"/>
      <c r="S765" s="239"/>
      <c r="T765" s="240"/>
      <c r="AT765" s="241" t="s">
        <v>193</v>
      </c>
      <c r="AU765" s="241" t="s">
        <v>83</v>
      </c>
      <c r="AV765" s="13" t="s">
        <v>83</v>
      </c>
      <c r="AW765" s="13" t="s">
        <v>39</v>
      </c>
      <c r="AX765" s="13" t="s">
        <v>75</v>
      </c>
      <c r="AY765" s="241" t="s">
        <v>183</v>
      </c>
    </row>
    <row r="766" spans="2:65" s="12" customFormat="1" ht="13.5">
      <c r="B766" s="220"/>
      <c r="C766" s="221"/>
      <c r="D766" s="217" t="s">
        <v>193</v>
      </c>
      <c r="E766" s="222" t="s">
        <v>21</v>
      </c>
      <c r="F766" s="223" t="s">
        <v>1594</v>
      </c>
      <c r="G766" s="221"/>
      <c r="H766" s="224" t="s">
        <v>21</v>
      </c>
      <c r="I766" s="225"/>
      <c r="J766" s="221"/>
      <c r="K766" s="221"/>
      <c r="L766" s="226"/>
      <c r="M766" s="227"/>
      <c r="N766" s="228"/>
      <c r="O766" s="228"/>
      <c r="P766" s="228"/>
      <c r="Q766" s="228"/>
      <c r="R766" s="228"/>
      <c r="S766" s="228"/>
      <c r="T766" s="229"/>
      <c r="AT766" s="230" t="s">
        <v>193</v>
      </c>
      <c r="AU766" s="230" t="s">
        <v>83</v>
      </c>
      <c r="AV766" s="12" t="s">
        <v>79</v>
      </c>
      <c r="AW766" s="12" t="s">
        <v>39</v>
      </c>
      <c r="AX766" s="12" t="s">
        <v>75</v>
      </c>
      <c r="AY766" s="230" t="s">
        <v>183</v>
      </c>
    </row>
    <row r="767" spans="2:65" s="13" customFormat="1" ht="13.5">
      <c r="B767" s="231"/>
      <c r="C767" s="232"/>
      <c r="D767" s="217" t="s">
        <v>193</v>
      </c>
      <c r="E767" s="233" t="s">
        <v>21</v>
      </c>
      <c r="F767" s="234" t="s">
        <v>2803</v>
      </c>
      <c r="G767" s="232"/>
      <c r="H767" s="235">
        <v>0.22</v>
      </c>
      <c r="I767" s="236"/>
      <c r="J767" s="232"/>
      <c r="K767" s="232"/>
      <c r="L767" s="237"/>
      <c r="M767" s="238"/>
      <c r="N767" s="239"/>
      <c r="O767" s="239"/>
      <c r="P767" s="239"/>
      <c r="Q767" s="239"/>
      <c r="R767" s="239"/>
      <c r="S767" s="239"/>
      <c r="T767" s="240"/>
      <c r="AT767" s="241" t="s">
        <v>193</v>
      </c>
      <c r="AU767" s="241" t="s">
        <v>83</v>
      </c>
      <c r="AV767" s="13" t="s">
        <v>83</v>
      </c>
      <c r="AW767" s="13" t="s">
        <v>39</v>
      </c>
      <c r="AX767" s="13" t="s">
        <v>75</v>
      </c>
      <c r="AY767" s="241" t="s">
        <v>183</v>
      </c>
    </row>
    <row r="768" spans="2:65" s="12" customFormat="1" ht="13.5">
      <c r="B768" s="220"/>
      <c r="C768" s="221"/>
      <c r="D768" s="217" t="s">
        <v>193</v>
      </c>
      <c r="E768" s="222" t="s">
        <v>21</v>
      </c>
      <c r="F768" s="223" t="s">
        <v>2799</v>
      </c>
      <c r="G768" s="221"/>
      <c r="H768" s="224" t="s">
        <v>21</v>
      </c>
      <c r="I768" s="225"/>
      <c r="J768" s="221"/>
      <c r="K768" s="221"/>
      <c r="L768" s="226"/>
      <c r="M768" s="227"/>
      <c r="N768" s="228"/>
      <c r="O768" s="228"/>
      <c r="P768" s="228"/>
      <c r="Q768" s="228"/>
      <c r="R768" s="228"/>
      <c r="S768" s="228"/>
      <c r="T768" s="229"/>
      <c r="AT768" s="230" t="s">
        <v>193</v>
      </c>
      <c r="AU768" s="230" t="s">
        <v>83</v>
      </c>
      <c r="AV768" s="12" t="s">
        <v>79</v>
      </c>
      <c r="AW768" s="12" t="s">
        <v>39</v>
      </c>
      <c r="AX768" s="12" t="s">
        <v>75</v>
      </c>
      <c r="AY768" s="230" t="s">
        <v>183</v>
      </c>
    </row>
    <row r="769" spans="2:65" s="13" customFormat="1" ht="13.5">
      <c r="B769" s="231"/>
      <c r="C769" s="232"/>
      <c r="D769" s="217" t="s">
        <v>193</v>
      </c>
      <c r="E769" s="233" t="s">
        <v>21</v>
      </c>
      <c r="F769" s="234" t="s">
        <v>2811</v>
      </c>
      <c r="G769" s="232"/>
      <c r="H769" s="235">
        <v>39.340000000000003</v>
      </c>
      <c r="I769" s="236"/>
      <c r="J769" s="232"/>
      <c r="K769" s="232"/>
      <c r="L769" s="237"/>
      <c r="M769" s="238"/>
      <c r="N769" s="239"/>
      <c r="O769" s="239"/>
      <c r="P769" s="239"/>
      <c r="Q769" s="239"/>
      <c r="R769" s="239"/>
      <c r="S769" s="239"/>
      <c r="T769" s="240"/>
      <c r="AT769" s="241" t="s">
        <v>193</v>
      </c>
      <c r="AU769" s="241" t="s">
        <v>83</v>
      </c>
      <c r="AV769" s="13" t="s">
        <v>83</v>
      </c>
      <c r="AW769" s="13" t="s">
        <v>39</v>
      </c>
      <c r="AX769" s="13" t="s">
        <v>75</v>
      </c>
      <c r="AY769" s="241" t="s">
        <v>183</v>
      </c>
    </row>
    <row r="770" spans="2:65" s="12" customFormat="1" ht="13.5">
      <c r="B770" s="220"/>
      <c r="C770" s="221"/>
      <c r="D770" s="217" t="s">
        <v>193</v>
      </c>
      <c r="E770" s="222" t="s">
        <v>21</v>
      </c>
      <c r="F770" s="223" t="s">
        <v>2808</v>
      </c>
      <c r="G770" s="221"/>
      <c r="H770" s="224" t="s">
        <v>21</v>
      </c>
      <c r="I770" s="225"/>
      <c r="J770" s="221"/>
      <c r="K770" s="221"/>
      <c r="L770" s="226"/>
      <c r="M770" s="227"/>
      <c r="N770" s="228"/>
      <c r="O770" s="228"/>
      <c r="P770" s="228"/>
      <c r="Q770" s="228"/>
      <c r="R770" s="228"/>
      <c r="S770" s="228"/>
      <c r="T770" s="229"/>
      <c r="AT770" s="230" t="s">
        <v>193</v>
      </c>
      <c r="AU770" s="230" t="s">
        <v>83</v>
      </c>
      <c r="AV770" s="12" t="s">
        <v>79</v>
      </c>
      <c r="AW770" s="12" t="s">
        <v>39</v>
      </c>
      <c r="AX770" s="12" t="s">
        <v>75</v>
      </c>
      <c r="AY770" s="230" t="s">
        <v>183</v>
      </c>
    </row>
    <row r="771" spans="2:65" s="13" customFormat="1" ht="13.5">
      <c r="B771" s="231"/>
      <c r="C771" s="232"/>
      <c r="D771" s="217" t="s">
        <v>193</v>
      </c>
      <c r="E771" s="233" t="s">
        <v>21</v>
      </c>
      <c r="F771" s="234" t="s">
        <v>2809</v>
      </c>
      <c r="G771" s="232"/>
      <c r="H771" s="235">
        <v>7</v>
      </c>
      <c r="I771" s="236"/>
      <c r="J771" s="232"/>
      <c r="K771" s="232"/>
      <c r="L771" s="237"/>
      <c r="M771" s="238"/>
      <c r="N771" s="239"/>
      <c r="O771" s="239"/>
      <c r="P771" s="239"/>
      <c r="Q771" s="239"/>
      <c r="R771" s="239"/>
      <c r="S771" s="239"/>
      <c r="T771" s="240"/>
      <c r="AT771" s="241" t="s">
        <v>193</v>
      </c>
      <c r="AU771" s="241" t="s">
        <v>83</v>
      </c>
      <c r="AV771" s="13" t="s">
        <v>83</v>
      </c>
      <c r="AW771" s="13" t="s">
        <v>39</v>
      </c>
      <c r="AX771" s="13" t="s">
        <v>75</v>
      </c>
      <c r="AY771" s="241" t="s">
        <v>183</v>
      </c>
    </row>
    <row r="772" spans="2:65" s="14" customFormat="1" ht="13.5">
      <c r="B772" s="242"/>
      <c r="C772" s="243"/>
      <c r="D772" s="244" t="s">
        <v>193</v>
      </c>
      <c r="E772" s="245" t="s">
        <v>21</v>
      </c>
      <c r="F772" s="246" t="s">
        <v>212</v>
      </c>
      <c r="G772" s="243"/>
      <c r="H772" s="247">
        <v>60.6</v>
      </c>
      <c r="I772" s="248"/>
      <c r="J772" s="243"/>
      <c r="K772" s="243"/>
      <c r="L772" s="249"/>
      <c r="M772" s="250"/>
      <c r="N772" s="251"/>
      <c r="O772" s="251"/>
      <c r="P772" s="251"/>
      <c r="Q772" s="251"/>
      <c r="R772" s="251"/>
      <c r="S772" s="251"/>
      <c r="T772" s="252"/>
      <c r="AT772" s="253" t="s">
        <v>193</v>
      </c>
      <c r="AU772" s="253" t="s">
        <v>83</v>
      </c>
      <c r="AV772" s="14" t="s">
        <v>189</v>
      </c>
      <c r="AW772" s="14" t="s">
        <v>39</v>
      </c>
      <c r="AX772" s="14" t="s">
        <v>79</v>
      </c>
      <c r="AY772" s="253" t="s">
        <v>183</v>
      </c>
    </row>
    <row r="773" spans="2:65" s="1" customFormat="1" ht="22.5" customHeight="1">
      <c r="B773" s="42"/>
      <c r="C773" s="205" t="s">
        <v>1618</v>
      </c>
      <c r="D773" s="205" t="s">
        <v>185</v>
      </c>
      <c r="E773" s="206" t="s">
        <v>746</v>
      </c>
      <c r="F773" s="207" t="s">
        <v>747</v>
      </c>
      <c r="G773" s="208" t="s">
        <v>199</v>
      </c>
      <c r="H773" s="209">
        <v>60.6</v>
      </c>
      <c r="I773" s="210"/>
      <c r="J773" s="211">
        <f>ROUND(I773*H773,2)</f>
        <v>0</v>
      </c>
      <c r="K773" s="207" t="s">
        <v>200</v>
      </c>
      <c r="L773" s="62"/>
      <c r="M773" s="212" t="s">
        <v>21</v>
      </c>
      <c r="N773" s="213" t="s">
        <v>46</v>
      </c>
      <c r="O773" s="43"/>
      <c r="P773" s="214">
        <f>O773*H773</f>
        <v>0</v>
      </c>
      <c r="Q773" s="214">
        <v>1.3999999999999999E-4</v>
      </c>
      <c r="R773" s="214">
        <f>Q773*H773</f>
        <v>8.4840000000000002E-3</v>
      </c>
      <c r="S773" s="214">
        <v>0</v>
      </c>
      <c r="T773" s="215">
        <f>S773*H773</f>
        <v>0</v>
      </c>
      <c r="AR773" s="25" t="s">
        <v>292</v>
      </c>
      <c r="AT773" s="25" t="s">
        <v>185</v>
      </c>
      <c r="AU773" s="25" t="s">
        <v>83</v>
      </c>
      <c r="AY773" s="25" t="s">
        <v>183</v>
      </c>
      <c r="BE773" s="216">
        <f>IF(N773="základní",J773,0)</f>
        <v>0</v>
      </c>
      <c r="BF773" s="216">
        <f>IF(N773="snížená",J773,0)</f>
        <v>0</v>
      </c>
      <c r="BG773" s="216">
        <f>IF(N773="zákl. přenesená",J773,0)</f>
        <v>0</v>
      </c>
      <c r="BH773" s="216">
        <f>IF(N773="sníž. přenesená",J773,0)</f>
        <v>0</v>
      </c>
      <c r="BI773" s="216">
        <f>IF(N773="nulová",J773,0)</f>
        <v>0</v>
      </c>
      <c r="BJ773" s="25" t="s">
        <v>79</v>
      </c>
      <c r="BK773" s="216">
        <f>ROUND(I773*H773,2)</f>
        <v>0</v>
      </c>
      <c r="BL773" s="25" t="s">
        <v>292</v>
      </c>
      <c r="BM773" s="25" t="s">
        <v>2812</v>
      </c>
    </row>
    <row r="774" spans="2:65" s="12" customFormat="1" ht="13.5">
      <c r="B774" s="220"/>
      <c r="C774" s="221"/>
      <c r="D774" s="217" t="s">
        <v>193</v>
      </c>
      <c r="E774" s="222" t="s">
        <v>21</v>
      </c>
      <c r="F774" s="223" t="s">
        <v>1592</v>
      </c>
      <c r="G774" s="221"/>
      <c r="H774" s="224" t="s">
        <v>21</v>
      </c>
      <c r="I774" s="225"/>
      <c r="J774" s="221"/>
      <c r="K774" s="221"/>
      <c r="L774" s="226"/>
      <c r="M774" s="227"/>
      <c r="N774" s="228"/>
      <c r="O774" s="228"/>
      <c r="P774" s="228"/>
      <c r="Q774" s="228"/>
      <c r="R774" s="228"/>
      <c r="S774" s="228"/>
      <c r="T774" s="229"/>
      <c r="AT774" s="230" t="s">
        <v>193</v>
      </c>
      <c r="AU774" s="230" t="s">
        <v>83</v>
      </c>
      <c r="AV774" s="12" t="s">
        <v>79</v>
      </c>
      <c r="AW774" s="12" t="s">
        <v>39</v>
      </c>
      <c r="AX774" s="12" t="s">
        <v>75</v>
      </c>
      <c r="AY774" s="230" t="s">
        <v>183</v>
      </c>
    </row>
    <row r="775" spans="2:65" s="13" customFormat="1" ht="13.5">
      <c r="B775" s="231"/>
      <c r="C775" s="232"/>
      <c r="D775" s="217" t="s">
        <v>193</v>
      </c>
      <c r="E775" s="233" t="s">
        <v>21</v>
      </c>
      <c r="F775" s="234" t="s">
        <v>2802</v>
      </c>
      <c r="G775" s="232"/>
      <c r="H775" s="235">
        <v>14.04</v>
      </c>
      <c r="I775" s="236"/>
      <c r="J775" s="232"/>
      <c r="K775" s="232"/>
      <c r="L775" s="237"/>
      <c r="M775" s="238"/>
      <c r="N775" s="239"/>
      <c r="O775" s="239"/>
      <c r="P775" s="239"/>
      <c r="Q775" s="239"/>
      <c r="R775" s="239"/>
      <c r="S775" s="239"/>
      <c r="T775" s="240"/>
      <c r="AT775" s="241" t="s">
        <v>193</v>
      </c>
      <c r="AU775" s="241" t="s">
        <v>83</v>
      </c>
      <c r="AV775" s="13" t="s">
        <v>83</v>
      </c>
      <c r="AW775" s="13" t="s">
        <v>39</v>
      </c>
      <c r="AX775" s="13" t="s">
        <v>75</v>
      </c>
      <c r="AY775" s="241" t="s">
        <v>183</v>
      </c>
    </row>
    <row r="776" spans="2:65" s="12" customFormat="1" ht="13.5">
      <c r="B776" s="220"/>
      <c r="C776" s="221"/>
      <c r="D776" s="217" t="s">
        <v>193</v>
      </c>
      <c r="E776" s="222" t="s">
        <v>21</v>
      </c>
      <c r="F776" s="223" t="s">
        <v>1594</v>
      </c>
      <c r="G776" s="221"/>
      <c r="H776" s="224" t="s">
        <v>21</v>
      </c>
      <c r="I776" s="225"/>
      <c r="J776" s="221"/>
      <c r="K776" s="221"/>
      <c r="L776" s="226"/>
      <c r="M776" s="227"/>
      <c r="N776" s="228"/>
      <c r="O776" s="228"/>
      <c r="P776" s="228"/>
      <c r="Q776" s="228"/>
      <c r="R776" s="228"/>
      <c r="S776" s="228"/>
      <c r="T776" s="229"/>
      <c r="AT776" s="230" t="s">
        <v>193</v>
      </c>
      <c r="AU776" s="230" t="s">
        <v>83</v>
      </c>
      <c r="AV776" s="12" t="s">
        <v>79</v>
      </c>
      <c r="AW776" s="12" t="s">
        <v>39</v>
      </c>
      <c r="AX776" s="12" t="s">
        <v>75</v>
      </c>
      <c r="AY776" s="230" t="s">
        <v>183</v>
      </c>
    </row>
    <row r="777" spans="2:65" s="13" customFormat="1" ht="13.5">
      <c r="B777" s="231"/>
      <c r="C777" s="232"/>
      <c r="D777" s="217" t="s">
        <v>193</v>
      </c>
      <c r="E777" s="233" t="s">
        <v>21</v>
      </c>
      <c r="F777" s="234" t="s">
        <v>2803</v>
      </c>
      <c r="G777" s="232"/>
      <c r="H777" s="235">
        <v>0.22</v>
      </c>
      <c r="I777" s="236"/>
      <c r="J777" s="232"/>
      <c r="K777" s="232"/>
      <c r="L777" s="237"/>
      <c r="M777" s="238"/>
      <c r="N777" s="239"/>
      <c r="O777" s="239"/>
      <c r="P777" s="239"/>
      <c r="Q777" s="239"/>
      <c r="R777" s="239"/>
      <c r="S777" s="239"/>
      <c r="T777" s="240"/>
      <c r="AT777" s="241" t="s">
        <v>193</v>
      </c>
      <c r="AU777" s="241" t="s">
        <v>83</v>
      </c>
      <c r="AV777" s="13" t="s">
        <v>83</v>
      </c>
      <c r="AW777" s="13" t="s">
        <v>39</v>
      </c>
      <c r="AX777" s="13" t="s">
        <v>75</v>
      </c>
      <c r="AY777" s="241" t="s">
        <v>183</v>
      </c>
    </row>
    <row r="778" spans="2:65" s="12" customFormat="1" ht="13.5">
      <c r="B778" s="220"/>
      <c r="C778" s="221"/>
      <c r="D778" s="217" t="s">
        <v>193</v>
      </c>
      <c r="E778" s="222" t="s">
        <v>21</v>
      </c>
      <c r="F778" s="223" t="s">
        <v>2799</v>
      </c>
      <c r="G778" s="221"/>
      <c r="H778" s="224" t="s">
        <v>21</v>
      </c>
      <c r="I778" s="225"/>
      <c r="J778" s="221"/>
      <c r="K778" s="221"/>
      <c r="L778" s="226"/>
      <c r="M778" s="227"/>
      <c r="N778" s="228"/>
      <c r="O778" s="228"/>
      <c r="P778" s="228"/>
      <c r="Q778" s="228"/>
      <c r="R778" s="228"/>
      <c r="S778" s="228"/>
      <c r="T778" s="229"/>
      <c r="AT778" s="230" t="s">
        <v>193</v>
      </c>
      <c r="AU778" s="230" t="s">
        <v>83</v>
      </c>
      <c r="AV778" s="12" t="s">
        <v>79</v>
      </c>
      <c r="AW778" s="12" t="s">
        <v>39</v>
      </c>
      <c r="AX778" s="12" t="s">
        <v>75</v>
      </c>
      <c r="AY778" s="230" t="s">
        <v>183</v>
      </c>
    </row>
    <row r="779" spans="2:65" s="13" customFormat="1" ht="13.5">
      <c r="B779" s="231"/>
      <c r="C779" s="232"/>
      <c r="D779" s="217" t="s">
        <v>193</v>
      </c>
      <c r="E779" s="233" t="s">
        <v>21</v>
      </c>
      <c r="F779" s="234" t="s">
        <v>2811</v>
      </c>
      <c r="G779" s="232"/>
      <c r="H779" s="235">
        <v>39.340000000000003</v>
      </c>
      <c r="I779" s="236"/>
      <c r="J779" s="232"/>
      <c r="K779" s="232"/>
      <c r="L779" s="237"/>
      <c r="M779" s="238"/>
      <c r="N779" s="239"/>
      <c r="O779" s="239"/>
      <c r="P779" s="239"/>
      <c r="Q779" s="239"/>
      <c r="R779" s="239"/>
      <c r="S779" s="239"/>
      <c r="T779" s="240"/>
      <c r="AT779" s="241" t="s">
        <v>193</v>
      </c>
      <c r="AU779" s="241" t="s">
        <v>83</v>
      </c>
      <c r="AV779" s="13" t="s">
        <v>83</v>
      </c>
      <c r="AW779" s="13" t="s">
        <v>39</v>
      </c>
      <c r="AX779" s="13" t="s">
        <v>75</v>
      </c>
      <c r="AY779" s="241" t="s">
        <v>183</v>
      </c>
    </row>
    <row r="780" spans="2:65" s="12" customFormat="1" ht="13.5">
      <c r="B780" s="220"/>
      <c r="C780" s="221"/>
      <c r="D780" s="217" t="s">
        <v>193</v>
      </c>
      <c r="E780" s="222" t="s">
        <v>21</v>
      </c>
      <c r="F780" s="223" t="s">
        <v>2808</v>
      </c>
      <c r="G780" s="221"/>
      <c r="H780" s="224" t="s">
        <v>21</v>
      </c>
      <c r="I780" s="225"/>
      <c r="J780" s="221"/>
      <c r="K780" s="221"/>
      <c r="L780" s="226"/>
      <c r="M780" s="227"/>
      <c r="N780" s="228"/>
      <c r="O780" s="228"/>
      <c r="P780" s="228"/>
      <c r="Q780" s="228"/>
      <c r="R780" s="228"/>
      <c r="S780" s="228"/>
      <c r="T780" s="229"/>
      <c r="AT780" s="230" t="s">
        <v>193</v>
      </c>
      <c r="AU780" s="230" t="s">
        <v>83</v>
      </c>
      <c r="AV780" s="12" t="s">
        <v>79</v>
      </c>
      <c r="AW780" s="12" t="s">
        <v>39</v>
      </c>
      <c r="AX780" s="12" t="s">
        <v>75</v>
      </c>
      <c r="AY780" s="230" t="s">
        <v>183</v>
      </c>
    </row>
    <row r="781" spans="2:65" s="13" customFormat="1" ht="13.5">
      <c r="B781" s="231"/>
      <c r="C781" s="232"/>
      <c r="D781" s="217" t="s">
        <v>193</v>
      </c>
      <c r="E781" s="233" t="s">
        <v>21</v>
      </c>
      <c r="F781" s="234" t="s">
        <v>2809</v>
      </c>
      <c r="G781" s="232"/>
      <c r="H781" s="235">
        <v>7</v>
      </c>
      <c r="I781" s="236"/>
      <c r="J781" s="232"/>
      <c r="K781" s="232"/>
      <c r="L781" s="237"/>
      <c r="M781" s="238"/>
      <c r="N781" s="239"/>
      <c r="O781" s="239"/>
      <c r="P781" s="239"/>
      <c r="Q781" s="239"/>
      <c r="R781" s="239"/>
      <c r="S781" s="239"/>
      <c r="T781" s="240"/>
      <c r="AT781" s="241" t="s">
        <v>193</v>
      </c>
      <c r="AU781" s="241" t="s">
        <v>83</v>
      </c>
      <c r="AV781" s="13" t="s">
        <v>83</v>
      </c>
      <c r="AW781" s="13" t="s">
        <v>39</v>
      </c>
      <c r="AX781" s="13" t="s">
        <v>75</v>
      </c>
      <c r="AY781" s="241" t="s">
        <v>183</v>
      </c>
    </row>
    <row r="782" spans="2:65" s="14" customFormat="1" ht="13.5">
      <c r="B782" s="242"/>
      <c r="C782" s="243"/>
      <c r="D782" s="244" t="s">
        <v>193</v>
      </c>
      <c r="E782" s="245" t="s">
        <v>21</v>
      </c>
      <c r="F782" s="246" t="s">
        <v>212</v>
      </c>
      <c r="G782" s="243"/>
      <c r="H782" s="247">
        <v>60.6</v>
      </c>
      <c r="I782" s="248"/>
      <c r="J782" s="243"/>
      <c r="K782" s="243"/>
      <c r="L782" s="249"/>
      <c r="M782" s="250"/>
      <c r="N782" s="251"/>
      <c r="O782" s="251"/>
      <c r="P782" s="251"/>
      <c r="Q782" s="251"/>
      <c r="R782" s="251"/>
      <c r="S782" s="251"/>
      <c r="T782" s="252"/>
      <c r="AT782" s="253" t="s">
        <v>193</v>
      </c>
      <c r="AU782" s="253" t="s">
        <v>83</v>
      </c>
      <c r="AV782" s="14" t="s">
        <v>189</v>
      </c>
      <c r="AW782" s="14" t="s">
        <v>39</v>
      </c>
      <c r="AX782" s="14" t="s">
        <v>79</v>
      </c>
      <c r="AY782" s="253" t="s">
        <v>183</v>
      </c>
    </row>
    <row r="783" spans="2:65" s="1" customFormat="1" ht="22.5" customHeight="1">
      <c r="B783" s="42"/>
      <c r="C783" s="205" t="s">
        <v>1623</v>
      </c>
      <c r="D783" s="205" t="s">
        <v>185</v>
      </c>
      <c r="E783" s="206" t="s">
        <v>1605</v>
      </c>
      <c r="F783" s="207" t="s">
        <v>1606</v>
      </c>
      <c r="G783" s="208" t="s">
        <v>199</v>
      </c>
      <c r="H783" s="209">
        <v>30.8</v>
      </c>
      <c r="I783" s="210"/>
      <c r="J783" s="211">
        <f>ROUND(I783*H783,2)</f>
        <v>0</v>
      </c>
      <c r="K783" s="207" t="s">
        <v>200</v>
      </c>
      <c r="L783" s="62"/>
      <c r="M783" s="212" t="s">
        <v>21</v>
      </c>
      <c r="N783" s="213" t="s">
        <v>46</v>
      </c>
      <c r="O783" s="43"/>
      <c r="P783" s="214">
        <f>O783*H783</f>
        <v>0</v>
      </c>
      <c r="Q783" s="214">
        <v>0</v>
      </c>
      <c r="R783" s="214">
        <f>Q783*H783</f>
        <v>0</v>
      </c>
      <c r="S783" s="214">
        <v>0</v>
      </c>
      <c r="T783" s="215">
        <f>S783*H783</f>
        <v>0</v>
      </c>
      <c r="AR783" s="25" t="s">
        <v>292</v>
      </c>
      <c r="AT783" s="25" t="s">
        <v>185</v>
      </c>
      <c r="AU783" s="25" t="s">
        <v>83</v>
      </c>
      <c r="AY783" s="25" t="s">
        <v>183</v>
      </c>
      <c r="BE783" s="216">
        <f>IF(N783="základní",J783,0)</f>
        <v>0</v>
      </c>
      <c r="BF783" s="216">
        <f>IF(N783="snížená",J783,0)</f>
        <v>0</v>
      </c>
      <c r="BG783" s="216">
        <f>IF(N783="zákl. přenesená",J783,0)</f>
        <v>0</v>
      </c>
      <c r="BH783" s="216">
        <f>IF(N783="sníž. přenesená",J783,0)</f>
        <v>0</v>
      </c>
      <c r="BI783" s="216">
        <f>IF(N783="nulová",J783,0)</f>
        <v>0</v>
      </c>
      <c r="BJ783" s="25" t="s">
        <v>79</v>
      </c>
      <c r="BK783" s="216">
        <f>ROUND(I783*H783,2)</f>
        <v>0</v>
      </c>
      <c r="BL783" s="25" t="s">
        <v>292</v>
      </c>
      <c r="BM783" s="25" t="s">
        <v>2813</v>
      </c>
    </row>
    <row r="784" spans="2:65" s="12" customFormat="1" ht="13.5">
      <c r="B784" s="220"/>
      <c r="C784" s="221"/>
      <c r="D784" s="217" t="s">
        <v>193</v>
      </c>
      <c r="E784" s="222" t="s">
        <v>21</v>
      </c>
      <c r="F784" s="223" t="s">
        <v>1608</v>
      </c>
      <c r="G784" s="221"/>
      <c r="H784" s="224" t="s">
        <v>21</v>
      </c>
      <c r="I784" s="225"/>
      <c r="J784" s="221"/>
      <c r="K784" s="221"/>
      <c r="L784" s="226"/>
      <c r="M784" s="227"/>
      <c r="N784" s="228"/>
      <c r="O784" s="228"/>
      <c r="P784" s="228"/>
      <c r="Q784" s="228"/>
      <c r="R784" s="228"/>
      <c r="S784" s="228"/>
      <c r="T784" s="229"/>
      <c r="AT784" s="230" t="s">
        <v>193</v>
      </c>
      <c r="AU784" s="230" t="s">
        <v>83</v>
      </c>
      <c r="AV784" s="12" t="s">
        <v>79</v>
      </c>
      <c r="AW784" s="12" t="s">
        <v>39</v>
      </c>
      <c r="AX784" s="12" t="s">
        <v>75</v>
      </c>
      <c r="AY784" s="230" t="s">
        <v>183</v>
      </c>
    </row>
    <row r="785" spans="2:65" s="13" customFormat="1" ht="13.5">
      <c r="B785" s="231"/>
      <c r="C785" s="232"/>
      <c r="D785" s="217" t="s">
        <v>193</v>
      </c>
      <c r="E785" s="233" t="s">
        <v>21</v>
      </c>
      <c r="F785" s="234" t="s">
        <v>2814</v>
      </c>
      <c r="G785" s="232"/>
      <c r="H785" s="235">
        <v>30.8</v>
      </c>
      <c r="I785" s="236"/>
      <c r="J785" s="232"/>
      <c r="K785" s="232"/>
      <c r="L785" s="237"/>
      <c r="M785" s="238"/>
      <c r="N785" s="239"/>
      <c r="O785" s="239"/>
      <c r="P785" s="239"/>
      <c r="Q785" s="239"/>
      <c r="R785" s="239"/>
      <c r="S785" s="239"/>
      <c r="T785" s="240"/>
      <c r="AT785" s="241" t="s">
        <v>193</v>
      </c>
      <c r="AU785" s="241" t="s">
        <v>83</v>
      </c>
      <c r="AV785" s="13" t="s">
        <v>83</v>
      </c>
      <c r="AW785" s="13" t="s">
        <v>39</v>
      </c>
      <c r="AX785" s="13" t="s">
        <v>79</v>
      </c>
      <c r="AY785" s="241" t="s">
        <v>183</v>
      </c>
    </row>
    <row r="786" spans="2:65" s="11" customFormat="1" ht="29.85" customHeight="1">
      <c r="B786" s="188"/>
      <c r="C786" s="189"/>
      <c r="D786" s="202" t="s">
        <v>74</v>
      </c>
      <c r="E786" s="203" t="s">
        <v>1609</v>
      </c>
      <c r="F786" s="203" t="s">
        <v>1610</v>
      </c>
      <c r="G786" s="189"/>
      <c r="H786" s="189"/>
      <c r="I786" s="192"/>
      <c r="J786" s="204">
        <f>BK786</f>
        <v>0</v>
      </c>
      <c r="K786" s="189"/>
      <c r="L786" s="194"/>
      <c r="M786" s="195"/>
      <c r="N786" s="196"/>
      <c r="O786" s="196"/>
      <c r="P786" s="197">
        <f>SUM(P787:P802)</f>
        <v>0</v>
      </c>
      <c r="Q786" s="196"/>
      <c r="R786" s="197">
        <f>SUM(R787:R802)</f>
        <v>0.15217649999999999</v>
      </c>
      <c r="S786" s="196"/>
      <c r="T786" s="198">
        <f>SUM(T787:T802)</f>
        <v>3.7440250000000001E-2</v>
      </c>
      <c r="AR786" s="199" t="s">
        <v>83</v>
      </c>
      <c r="AT786" s="200" t="s">
        <v>74</v>
      </c>
      <c r="AU786" s="200" t="s">
        <v>79</v>
      </c>
      <c r="AY786" s="199" t="s">
        <v>183</v>
      </c>
      <c r="BK786" s="201">
        <f>SUM(BK787:BK802)</f>
        <v>0</v>
      </c>
    </row>
    <row r="787" spans="2:65" s="1" customFormat="1" ht="22.5" customHeight="1">
      <c r="B787" s="42"/>
      <c r="C787" s="205" t="s">
        <v>1627</v>
      </c>
      <c r="D787" s="205" t="s">
        <v>185</v>
      </c>
      <c r="E787" s="206" t="s">
        <v>1612</v>
      </c>
      <c r="F787" s="207" t="s">
        <v>1613</v>
      </c>
      <c r="G787" s="208" t="s">
        <v>199</v>
      </c>
      <c r="H787" s="209">
        <v>120.77500000000001</v>
      </c>
      <c r="I787" s="210"/>
      <c r="J787" s="211">
        <f>ROUND(I787*H787,2)</f>
        <v>0</v>
      </c>
      <c r="K787" s="207" t="s">
        <v>200</v>
      </c>
      <c r="L787" s="62"/>
      <c r="M787" s="212" t="s">
        <v>21</v>
      </c>
      <c r="N787" s="213" t="s">
        <v>46</v>
      </c>
      <c r="O787" s="43"/>
      <c r="P787" s="214">
        <f>O787*H787</f>
        <v>0</v>
      </c>
      <c r="Q787" s="214">
        <v>1E-3</v>
      </c>
      <c r="R787" s="214">
        <f>Q787*H787</f>
        <v>0.12077500000000001</v>
      </c>
      <c r="S787" s="214">
        <v>3.1E-4</v>
      </c>
      <c r="T787" s="215">
        <f>S787*H787</f>
        <v>3.7440250000000001E-2</v>
      </c>
      <c r="AR787" s="25" t="s">
        <v>292</v>
      </c>
      <c r="AT787" s="25" t="s">
        <v>185</v>
      </c>
      <c r="AU787" s="25" t="s">
        <v>83</v>
      </c>
      <c r="AY787" s="25" t="s">
        <v>183</v>
      </c>
      <c r="BE787" s="216">
        <f>IF(N787="základní",J787,0)</f>
        <v>0</v>
      </c>
      <c r="BF787" s="216">
        <f>IF(N787="snížená",J787,0)</f>
        <v>0</v>
      </c>
      <c r="BG787" s="216">
        <f>IF(N787="zákl. přenesená",J787,0)</f>
        <v>0</v>
      </c>
      <c r="BH787" s="216">
        <f>IF(N787="sníž. přenesená",J787,0)</f>
        <v>0</v>
      </c>
      <c r="BI787" s="216">
        <f>IF(N787="nulová",J787,0)</f>
        <v>0</v>
      </c>
      <c r="BJ787" s="25" t="s">
        <v>79</v>
      </c>
      <c r="BK787" s="216">
        <f>ROUND(I787*H787,2)</f>
        <v>0</v>
      </c>
      <c r="BL787" s="25" t="s">
        <v>292</v>
      </c>
      <c r="BM787" s="25" t="s">
        <v>2815</v>
      </c>
    </row>
    <row r="788" spans="2:65" s="1" customFormat="1" ht="27">
      <c r="B788" s="42"/>
      <c r="C788" s="64"/>
      <c r="D788" s="217" t="s">
        <v>191</v>
      </c>
      <c r="E788" s="64"/>
      <c r="F788" s="218" t="s">
        <v>1615</v>
      </c>
      <c r="G788" s="64"/>
      <c r="H788" s="64"/>
      <c r="I788" s="173"/>
      <c r="J788" s="64"/>
      <c r="K788" s="64"/>
      <c r="L788" s="62"/>
      <c r="M788" s="219"/>
      <c r="N788" s="43"/>
      <c r="O788" s="43"/>
      <c r="P788" s="43"/>
      <c r="Q788" s="43"/>
      <c r="R788" s="43"/>
      <c r="S788" s="43"/>
      <c r="T788" s="79"/>
      <c r="AT788" s="25" t="s">
        <v>191</v>
      </c>
      <c r="AU788" s="25" t="s">
        <v>83</v>
      </c>
    </row>
    <row r="789" spans="2:65" s="12" customFormat="1" ht="13.5">
      <c r="B789" s="220"/>
      <c r="C789" s="221"/>
      <c r="D789" s="217" t="s">
        <v>193</v>
      </c>
      <c r="E789" s="222" t="s">
        <v>21</v>
      </c>
      <c r="F789" s="223" t="s">
        <v>2608</v>
      </c>
      <c r="G789" s="221"/>
      <c r="H789" s="224" t="s">
        <v>21</v>
      </c>
      <c r="I789" s="225"/>
      <c r="J789" s="221"/>
      <c r="K789" s="221"/>
      <c r="L789" s="226"/>
      <c r="M789" s="227"/>
      <c r="N789" s="228"/>
      <c r="O789" s="228"/>
      <c r="P789" s="228"/>
      <c r="Q789" s="228"/>
      <c r="R789" s="228"/>
      <c r="S789" s="228"/>
      <c r="T789" s="229"/>
      <c r="AT789" s="230" t="s">
        <v>193</v>
      </c>
      <c r="AU789" s="230" t="s">
        <v>83</v>
      </c>
      <c r="AV789" s="12" t="s">
        <v>79</v>
      </c>
      <c r="AW789" s="12" t="s">
        <v>39</v>
      </c>
      <c r="AX789" s="12" t="s">
        <v>75</v>
      </c>
      <c r="AY789" s="230" t="s">
        <v>183</v>
      </c>
    </row>
    <row r="790" spans="2:65" s="12" customFormat="1" ht="13.5">
      <c r="B790" s="220"/>
      <c r="C790" s="221"/>
      <c r="D790" s="217" t="s">
        <v>193</v>
      </c>
      <c r="E790" s="222" t="s">
        <v>21</v>
      </c>
      <c r="F790" s="223" t="s">
        <v>1121</v>
      </c>
      <c r="G790" s="221"/>
      <c r="H790" s="224" t="s">
        <v>21</v>
      </c>
      <c r="I790" s="225"/>
      <c r="J790" s="221"/>
      <c r="K790" s="221"/>
      <c r="L790" s="226"/>
      <c r="M790" s="227"/>
      <c r="N790" s="228"/>
      <c r="O790" s="228"/>
      <c r="P790" s="228"/>
      <c r="Q790" s="228"/>
      <c r="R790" s="228"/>
      <c r="S790" s="228"/>
      <c r="T790" s="229"/>
      <c r="AT790" s="230" t="s">
        <v>193</v>
      </c>
      <c r="AU790" s="230" t="s">
        <v>83</v>
      </c>
      <c r="AV790" s="12" t="s">
        <v>79</v>
      </c>
      <c r="AW790" s="12" t="s">
        <v>39</v>
      </c>
      <c r="AX790" s="12" t="s">
        <v>75</v>
      </c>
      <c r="AY790" s="230" t="s">
        <v>183</v>
      </c>
    </row>
    <row r="791" spans="2:65" s="13" customFormat="1" ht="13.5">
      <c r="B791" s="231"/>
      <c r="C791" s="232"/>
      <c r="D791" s="217" t="s">
        <v>193</v>
      </c>
      <c r="E791" s="233" t="s">
        <v>21</v>
      </c>
      <c r="F791" s="234" t="s">
        <v>2816</v>
      </c>
      <c r="G791" s="232"/>
      <c r="H791" s="235">
        <v>96.863</v>
      </c>
      <c r="I791" s="236"/>
      <c r="J791" s="232"/>
      <c r="K791" s="232"/>
      <c r="L791" s="237"/>
      <c r="M791" s="238"/>
      <c r="N791" s="239"/>
      <c r="O791" s="239"/>
      <c r="P791" s="239"/>
      <c r="Q791" s="239"/>
      <c r="R791" s="239"/>
      <c r="S791" s="239"/>
      <c r="T791" s="240"/>
      <c r="AT791" s="241" t="s">
        <v>193</v>
      </c>
      <c r="AU791" s="241" t="s">
        <v>83</v>
      </c>
      <c r="AV791" s="13" t="s">
        <v>83</v>
      </c>
      <c r="AW791" s="13" t="s">
        <v>39</v>
      </c>
      <c r="AX791" s="13" t="s">
        <v>75</v>
      </c>
      <c r="AY791" s="241" t="s">
        <v>183</v>
      </c>
    </row>
    <row r="792" spans="2:65" s="13" customFormat="1" ht="13.5">
      <c r="B792" s="231"/>
      <c r="C792" s="232"/>
      <c r="D792" s="217" t="s">
        <v>193</v>
      </c>
      <c r="E792" s="233" t="s">
        <v>21</v>
      </c>
      <c r="F792" s="234" t="s">
        <v>2572</v>
      </c>
      <c r="G792" s="232"/>
      <c r="H792" s="235">
        <v>-12.6</v>
      </c>
      <c r="I792" s="236"/>
      <c r="J792" s="232"/>
      <c r="K792" s="232"/>
      <c r="L792" s="237"/>
      <c r="M792" s="238"/>
      <c r="N792" s="239"/>
      <c r="O792" s="239"/>
      <c r="P792" s="239"/>
      <c r="Q792" s="239"/>
      <c r="R792" s="239"/>
      <c r="S792" s="239"/>
      <c r="T792" s="240"/>
      <c r="AT792" s="241" t="s">
        <v>193</v>
      </c>
      <c r="AU792" s="241" t="s">
        <v>83</v>
      </c>
      <c r="AV792" s="13" t="s">
        <v>83</v>
      </c>
      <c r="AW792" s="13" t="s">
        <v>39</v>
      </c>
      <c r="AX792" s="13" t="s">
        <v>75</v>
      </c>
      <c r="AY792" s="241" t="s">
        <v>183</v>
      </c>
    </row>
    <row r="793" spans="2:65" s="13" customFormat="1" ht="13.5">
      <c r="B793" s="231"/>
      <c r="C793" s="232"/>
      <c r="D793" s="217" t="s">
        <v>193</v>
      </c>
      <c r="E793" s="233" t="s">
        <v>21</v>
      </c>
      <c r="F793" s="234" t="s">
        <v>2571</v>
      </c>
      <c r="G793" s="232"/>
      <c r="H793" s="235">
        <v>-12.653</v>
      </c>
      <c r="I793" s="236"/>
      <c r="J793" s="232"/>
      <c r="K793" s="232"/>
      <c r="L793" s="237"/>
      <c r="M793" s="238"/>
      <c r="N793" s="239"/>
      <c r="O793" s="239"/>
      <c r="P793" s="239"/>
      <c r="Q793" s="239"/>
      <c r="R793" s="239"/>
      <c r="S793" s="239"/>
      <c r="T793" s="240"/>
      <c r="AT793" s="241" t="s">
        <v>193</v>
      </c>
      <c r="AU793" s="241" t="s">
        <v>83</v>
      </c>
      <c r="AV793" s="13" t="s">
        <v>83</v>
      </c>
      <c r="AW793" s="13" t="s">
        <v>39</v>
      </c>
      <c r="AX793" s="13" t="s">
        <v>75</v>
      </c>
      <c r="AY793" s="241" t="s">
        <v>183</v>
      </c>
    </row>
    <row r="794" spans="2:65" s="13" customFormat="1" ht="13.5">
      <c r="B794" s="231"/>
      <c r="C794" s="232"/>
      <c r="D794" s="217" t="s">
        <v>193</v>
      </c>
      <c r="E794" s="233" t="s">
        <v>21</v>
      </c>
      <c r="F794" s="234" t="s">
        <v>2579</v>
      </c>
      <c r="G794" s="232"/>
      <c r="H794" s="235">
        <v>-10.605</v>
      </c>
      <c r="I794" s="236"/>
      <c r="J794" s="232"/>
      <c r="K794" s="232"/>
      <c r="L794" s="237"/>
      <c r="M794" s="238"/>
      <c r="N794" s="239"/>
      <c r="O794" s="239"/>
      <c r="P794" s="239"/>
      <c r="Q794" s="239"/>
      <c r="R794" s="239"/>
      <c r="S794" s="239"/>
      <c r="T794" s="240"/>
      <c r="AT794" s="241" t="s">
        <v>193</v>
      </c>
      <c r="AU794" s="241" t="s">
        <v>83</v>
      </c>
      <c r="AV794" s="13" t="s">
        <v>83</v>
      </c>
      <c r="AW794" s="13" t="s">
        <v>39</v>
      </c>
      <c r="AX794" s="13" t="s">
        <v>75</v>
      </c>
      <c r="AY794" s="241" t="s">
        <v>183</v>
      </c>
    </row>
    <row r="795" spans="2:65" s="13" customFormat="1" ht="13.5">
      <c r="B795" s="231"/>
      <c r="C795" s="232"/>
      <c r="D795" s="217" t="s">
        <v>193</v>
      </c>
      <c r="E795" s="233" t="s">
        <v>21</v>
      </c>
      <c r="F795" s="234" t="s">
        <v>2817</v>
      </c>
      <c r="G795" s="232"/>
      <c r="H795" s="235">
        <v>-2.2000000000000002</v>
      </c>
      <c r="I795" s="236"/>
      <c r="J795" s="232"/>
      <c r="K795" s="232"/>
      <c r="L795" s="237"/>
      <c r="M795" s="238"/>
      <c r="N795" s="239"/>
      <c r="O795" s="239"/>
      <c r="P795" s="239"/>
      <c r="Q795" s="239"/>
      <c r="R795" s="239"/>
      <c r="S795" s="239"/>
      <c r="T795" s="240"/>
      <c r="AT795" s="241" t="s">
        <v>193</v>
      </c>
      <c r="AU795" s="241" t="s">
        <v>83</v>
      </c>
      <c r="AV795" s="13" t="s">
        <v>83</v>
      </c>
      <c r="AW795" s="13" t="s">
        <v>39</v>
      </c>
      <c r="AX795" s="13" t="s">
        <v>75</v>
      </c>
      <c r="AY795" s="241" t="s">
        <v>183</v>
      </c>
    </row>
    <row r="796" spans="2:65" s="13" customFormat="1" ht="13.5">
      <c r="B796" s="231"/>
      <c r="C796" s="232"/>
      <c r="D796" s="217" t="s">
        <v>193</v>
      </c>
      <c r="E796" s="233" t="s">
        <v>21</v>
      </c>
      <c r="F796" s="234" t="s">
        <v>2818</v>
      </c>
      <c r="G796" s="232"/>
      <c r="H796" s="235">
        <v>-1.6</v>
      </c>
      <c r="I796" s="236"/>
      <c r="J796" s="232"/>
      <c r="K796" s="232"/>
      <c r="L796" s="237"/>
      <c r="M796" s="238"/>
      <c r="N796" s="239"/>
      <c r="O796" s="239"/>
      <c r="P796" s="239"/>
      <c r="Q796" s="239"/>
      <c r="R796" s="239"/>
      <c r="S796" s="239"/>
      <c r="T796" s="240"/>
      <c r="AT796" s="241" t="s">
        <v>193</v>
      </c>
      <c r="AU796" s="241" t="s">
        <v>83</v>
      </c>
      <c r="AV796" s="13" t="s">
        <v>83</v>
      </c>
      <c r="AW796" s="13" t="s">
        <v>39</v>
      </c>
      <c r="AX796" s="13" t="s">
        <v>75</v>
      </c>
      <c r="AY796" s="241" t="s">
        <v>183</v>
      </c>
    </row>
    <row r="797" spans="2:65" s="12" customFormat="1" ht="13.5">
      <c r="B797" s="220"/>
      <c r="C797" s="221"/>
      <c r="D797" s="217" t="s">
        <v>193</v>
      </c>
      <c r="E797" s="222" t="s">
        <v>21</v>
      </c>
      <c r="F797" s="223" t="s">
        <v>2819</v>
      </c>
      <c r="G797" s="221"/>
      <c r="H797" s="224" t="s">
        <v>21</v>
      </c>
      <c r="I797" s="225"/>
      <c r="J797" s="221"/>
      <c r="K797" s="221"/>
      <c r="L797" s="226"/>
      <c r="M797" s="227"/>
      <c r="N797" s="228"/>
      <c r="O797" s="228"/>
      <c r="P797" s="228"/>
      <c r="Q797" s="228"/>
      <c r="R797" s="228"/>
      <c r="S797" s="228"/>
      <c r="T797" s="229"/>
      <c r="AT797" s="230" t="s">
        <v>193</v>
      </c>
      <c r="AU797" s="230" t="s">
        <v>83</v>
      </c>
      <c r="AV797" s="12" t="s">
        <v>79</v>
      </c>
      <c r="AW797" s="12" t="s">
        <v>39</v>
      </c>
      <c r="AX797" s="12" t="s">
        <v>75</v>
      </c>
      <c r="AY797" s="230" t="s">
        <v>183</v>
      </c>
    </row>
    <row r="798" spans="2:65" s="13" customFormat="1" ht="13.5">
      <c r="B798" s="231"/>
      <c r="C798" s="232"/>
      <c r="D798" s="217" t="s">
        <v>193</v>
      </c>
      <c r="E798" s="233" t="s">
        <v>21</v>
      </c>
      <c r="F798" s="234" t="s">
        <v>2609</v>
      </c>
      <c r="G798" s="232"/>
      <c r="H798" s="235">
        <v>63.57</v>
      </c>
      <c r="I798" s="236"/>
      <c r="J798" s="232"/>
      <c r="K798" s="232"/>
      <c r="L798" s="237"/>
      <c r="M798" s="238"/>
      <c r="N798" s="239"/>
      <c r="O798" s="239"/>
      <c r="P798" s="239"/>
      <c r="Q798" s="239"/>
      <c r="R798" s="239"/>
      <c r="S798" s="239"/>
      <c r="T798" s="240"/>
      <c r="AT798" s="241" t="s">
        <v>193</v>
      </c>
      <c r="AU798" s="241" t="s">
        <v>83</v>
      </c>
      <c r="AV798" s="13" t="s">
        <v>83</v>
      </c>
      <c r="AW798" s="13" t="s">
        <v>39</v>
      </c>
      <c r="AX798" s="13" t="s">
        <v>75</v>
      </c>
      <c r="AY798" s="241" t="s">
        <v>183</v>
      </c>
    </row>
    <row r="799" spans="2:65" s="15" customFormat="1" ht="13.5">
      <c r="B799" s="268"/>
      <c r="C799" s="269"/>
      <c r="D799" s="217" t="s">
        <v>193</v>
      </c>
      <c r="E799" s="270" t="s">
        <v>21</v>
      </c>
      <c r="F799" s="271" t="s">
        <v>265</v>
      </c>
      <c r="G799" s="269"/>
      <c r="H799" s="272">
        <v>120.77500000000001</v>
      </c>
      <c r="I799" s="273"/>
      <c r="J799" s="269"/>
      <c r="K799" s="269"/>
      <c r="L799" s="274"/>
      <c r="M799" s="275"/>
      <c r="N799" s="276"/>
      <c r="O799" s="276"/>
      <c r="P799" s="276"/>
      <c r="Q799" s="276"/>
      <c r="R799" s="276"/>
      <c r="S799" s="276"/>
      <c r="T799" s="277"/>
      <c r="AT799" s="278" t="s">
        <v>193</v>
      </c>
      <c r="AU799" s="278" t="s">
        <v>83</v>
      </c>
      <c r="AV799" s="15" t="s">
        <v>91</v>
      </c>
      <c r="AW799" s="15" t="s">
        <v>39</v>
      </c>
      <c r="AX799" s="15" t="s">
        <v>75</v>
      </c>
      <c r="AY799" s="278" t="s">
        <v>183</v>
      </c>
    </row>
    <row r="800" spans="2:65" s="14" customFormat="1" ht="13.5">
      <c r="B800" s="242"/>
      <c r="C800" s="243"/>
      <c r="D800" s="244" t="s">
        <v>193</v>
      </c>
      <c r="E800" s="245" t="s">
        <v>21</v>
      </c>
      <c r="F800" s="246" t="s">
        <v>212</v>
      </c>
      <c r="G800" s="243"/>
      <c r="H800" s="247">
        <v>120.77500000000001</v>
      </c>
      <c r="I800" s="248"/>
      <c r="J800" s="243"/>
      <c r="K800" s="243"/>
      <c r="L800" s="249"/>
      <c r="M800" s="250"/>
      <c r="N800" s="251"/>
      <c r="O800" s="251"/>
      <c r="P800" s="251"/>
      <c r="Q800" s="251"/>
      <c r="R800" s="251"/>
      <c r="S800" s="251"/>
      <c r="T800" s="252"/>
      <c r="AT800" s="253" t="s">
        <v>193</v>
      </c>
      <c r="AU800" s="253" t="s">
        <v>83</v>
      </c>
      <c r="AV800" s="14" t="s">
        <v>189</v>
      </c>
      <c r="AW800" s="14" t="s">
        <v>39</v>
      </c>
      <c r="AX800" s="14" t="s">
        <v>79</v>
      </c>
      <c r="AY800" s="253" t="s">
        <v>183</v>
      </c>
    </row>
    <row r="801" spans="2:65" s="1" customFormat="1" ht="31.5" customHeight="1">
      <c r="B801" s="42"/>
      <c r="C801" s="205" t="s">
        <v>1631</v>
      </c>
      <c r="D801" s="205" t="s">
        <v>185</v>
      </c>
      <c r="E801" s="206" t="s">
        <v>1619</v>
      </c>
      <c r="F801" s="207" t="s">
        <v>1620</v>
      </c>
      <c r="G801" s="208" t="s">
        <v>199</v>
      </c>
      <c r="H801" s="209">
        <v>120.77500000000001</v>
      </c>
      <c r="I801" s="210"/>
      <c r="J801" s="211">
        <f>ROUND(I801*H801,2)</f>
        <v>0</v>
      </c>
      <c r="K801" s="207" t="s">
        <v>200</v>
      </c>
      <c r="L801" s="62"/>
      <c r="M801" s="212" t="s">
        <v>21</v>
      </c>
      <c r="N801" s="213" t="s">
        <v>46</v>
      </c>
      <c r="O801" s="43"/>
      <c r="P801" s="214">
        <f>O801*H801</f>
        <v>0</v>
      </c>
      <c r="Q801" s="214">
        <v>2.5999999999999998E-4</v>
      </c>
      <c r="R801" s="214">
        <f>Q801*H801</f>
        <v>3.1401499999999999E-2</v>
      </c>
      <c r="S801" s="214">
        <v>0</v>
      </c>
      <c r="T801" s="215">
        <f>S801*H801</f>
        <v>0</v>
      </c>
      <c r="AR801" s="25" t="s">
        <v>292</v>
      </c>
      <c r="AT801" s="25" t="s">
        <v>185</v>
      </c>
      <c r="AU801" s="25" t="s">
        <v>83</v>
      </c>
      <c r="AY801" s="25" t="s">
        <v>183</v>
      </c>
      <c r="BE801" s="216">
        <f>IF(N801="základní",J801,0)</f>
        <v>0</v>
      </c>
      <c r="BF801" s="216">
        <f>IF(N801="snížená",J801,0)</f>
        <v>0</v>
      </c>
      <c r="BG801" s="216">
        <f>IF(N801="zákl. přenesená",J801,0)</f>
        <v>0</v>
      </c>
      <c r="BH801" s="216">
        <f>IF(N801="sníž. přenesená",J801,0)</f>
        <v>0</v>
      </c>
      <c r="BI801" s="216">
        <f>IF(N801="nulová",J801,0)</f>
        <v>0</v>
      </c>
      <c r="BJ801" s="25" t="s">
        <v>79</v>
      </c>
      <c r="BK801" s="216">
        <f>ROUND(I801*H801,2)</f>
        <v>0</v>
      </c>
      <c r="BL801" s="25" t="s">
        <v>292</v>
      </c>
      <c r="BM801" s="25" t="s">
        <v>2820</v>
      </c>
    </row>
    <row r="802" spans="2:65" s="13" customFormat="1" ht="13.5">
      <c r="B802" s="231"/>
      <c r="C802" s="232"/>
      <c r="D802" s="217" t="s">
        <v>193</v>
      </c>
      <c r="E802" s="233" t="s">
        <v>21</v>
      </c>
      <c r="F802" s="234" t="s">
        <v>2821</v>
      </c>
      <c r="G802" s="232"/>
      <c r="H802" s="235">
        <v>120.77500000000001</v>
      </c>
      <c r="I802" s="236"/>
      <c r="J802" s="232"/>
      <c r="K802" s="232"/>
      <c r="L802" s="237"/>
      <c r="M802" s="238"/>
      <c r="N802" s="239"/>
      <c r="O802" s="239"/>
      <c r="P802" s="239"/>
      <c r="Q802" s="239"/>
      <c r="R802" s="239"/>
      <c r="S802" s="239"/>
      <c r="T802" s="240"/>
      <c r="AT802" s="241" t="s">
        <v>193</v>
      </c>
      <c r="AU802" s="241" t="s">
        <v>83</v>
      </c>
      <c r="AV802" s="13" t="s">
        <v>83</v>
      </c>
      <c r="AW802" s="13" t="s">
        <v>39</v>
      </c>
      <c r="AX802" s="13" t="s">
        <v>79</v>
      </c>
      <c r="AY802" s="241" t="s">
        <v>183</v>
      </c>
    </row>
    <row r="803" spans="2:65" s="11" customFormat="1" ht="29.85" customHeight="1">
      <c r="B803" s="188"/>
      <c r="C803" s="189"/>
      <c r="D803" s="202" t="s">
        <v>74</v>
      </c>
      <c r="E803" s="203" t="s">
        <v>762</v>
      </c>
      <c r="F803" s="203" t="s">
        <v>763</v>
      </c>
      <c r="G803" s="189"/>
      <c r="H803" s="189"/>
      <c r="I803" s="192"/>
      <c r="J803" s="204">
        <f>BK803</f>
        <v>0</v>
      </c>
      <c r="K803" s="189"/>
      <c r="L803" s="194"/>
      <c r="M803" s="195"/>
      <c r="N803" s="196"/>
      <c r="O803" s="196"/>
      <c r="P803" s="197">
        <f>SUM(P804:P811)</f>
        <v>0</v>
      </c>
      <c r="Q803" s="196"/>
      <c r="R803" s="197">
        <f>SUM(R804:R811)</f>
        <v>0</v>
      </c>
      <c r="S803" s="196"/>
      <c r="T803" s="198">
        <f>SUM(T804:T811)</f>
        <v>0</v>
      </c>
      <c r="AR803" s="199" t="s">
        <v>83</v>
      </c>
      <c r="AT803" s="200" t="s">
        <v>74</v>
      </c>
      <c r="AU803" s="200" t="s">
        <v>79</v>
      </c>
      <c r="AY803" s="199" t="s">
        <v>183</v>
      </c>
      <c r="BK803" s="201">
        <f>SUM(BK804:BK811)</f>
        <v>0</v>
      </c>
    </row>
    <row r="804" spans="2:65" s="1" customFormat="1" ht="22.5" customHeight="1">
      <c r="B804" s="42"/>
      <c r="C804" s="205" t="s">
        <v>1635</v>
      </c>
      <c r="D804" s="205" t="s">
        <v>185</v>
      </c>
      <c r="E804" s="206" t="s">
        <v>1624</v>
      </c>
      <c r="F804" s="207" t="s">
        <v>1625</v>
      </c>
      <c r="G804" s="208" t="s">
        <v>551</v>
      </c>
      <c r="H804" s="209">
        <v>6</v>
      </c>
      <c r="I804" s="210"/>
      <c r="J804" s="211">
        <f t="shared" ref="J804:J811" si="0">ROUND(I804*H804,2)</f>
        <v>0</v>
      </c>
      <c r="K804" s="207" t="s">
        <v>21</v>
      </c>
      <c r="L804" s="62"/>
      <c r="M804" s="212" t="s">
        <v>21</v>
      </c>
      <c r="N804" s="213" t="s">
        <v>46</v>
      </c>
      <c r="O804" s="43"/>
      <c r="P804" s="214">
        <f t="shared" ref="P804:P811" si="1">O804*H804</f>
        <v>0</v>
      </c>
      <c r="Q804" s="214">
        <v>0</v>
      </c>
      <c r="R804" s="214">
        <f t="shared" ref="R804:R811" si="2">Q804*H804</f>
        <v>0</v>
      </c>
      <c r="S804" s="214">
        <v>0</v>
      </c>
      <c r="T804" s="215">
        <f t="shared" ref="T804:T811" si="3">S804*H804</f>
        <v>0</v>
      </c>
      <c r="AR804" s="25" t="s">
        <v>292</v>
      </c>
      <c r="AT804" s="25" t="s">
        <v>185</v>
      </c>
      <c r="AU804" s="25" t="s">
        <v>83</v>
      </c>
      <c r="AY804" s="25" t="s">
        <v>183</v>
      </c>
      <c r="BE804" s="216">
        <f t="shared" ref="BE804:BE811" si="4">IF(N804="základní",J804,0)</f>
        <v>0</v>
      </c>
      <c r="BF804" s="216">
        <f t="shared" ref="BF804:BF811" si="5">IF(N804="snížená",J804,0)</f>
        <v>0</v>
      </c>
      <c r="BG804" s="216">
        <f t="shared" ref="BG804:BG811" si="6">IF(N804="zákl. přenesená",J804,0)</f>
        <v>0</v>
      </c>
      <c r="BH804" s="216">
        <f t="shared" ref="BH804:BH811" si="7">IF(N804="sníž. přenesená",J804,0)</f>
        <v>0</v>
      </c>
      <c r="BI804" s="216">
        <f t="shared" ref="BI804:BI811" si="8">IF(N804="nulová",J804,0)</f>
        <v>0</v>
      </c>
      <c r="BJ804" s="25" t="s">
        <v>79</v>
      </c>
      <c r="BK804" s="216">
        <f t="shared" ref="BK804:BK811" si="9">ROUND(I804*H804,2)</f>
        <v>0</v>
      </c>
      <c r="BL804" s="25" t="s">
        <v>292</v>
      </c>
      <c r="BM804" s="25" t="s">
        <v>2822</v>
      </c>
    </row>
    <row r="805" spans="2:65" s="1" customFormat="1" ht="22.5" customHeight="1">
      <c r="B805" s="42"/>
      <c r="C805" s="205" t="s">
        <v>1639</v>
      </c>
      <c r="D805" s="205" t="s">
        <v>185</v>
      </c>
      <c r="E805" s="206" t="s">
        <v>1628</v>
      </c>
      <c r="F805" s="207" t="s">
        <v>1629</v>
      </c>
      <c r="G805" s="208" t="s">
        <v>551</v>
      </c>
      <c r="H805" s="209">
        <v>1</v>
      </c>
      <c r="I805" s="210"/>
      <c r="J805" s="211">
        <f t="shared" si="0"/>
        <v>0</v>
      </c>
      <c r="K805" s="207" t="s">
        <v>21</v>
      </c>
      <c r="L805" s="62"/>
      <c r="M805" s="212" t="s">
        <v>21</v>
      </c>
      <c r="N805" s="213" t="s">
        <v>46</v>
      </c>
      <c r="O805" s="43"/>
      <c r="P805" s="214">
        <f t="shared" si="1"/>
        <v>0</v>
      </c>
      <c r="Q805" s="214">
        <v>0</v>
      </c>
      <c r="R805" s="214">
        <f t="shared" si="2"/>
        <v>0</v>
      </c>
      <c r="S805" s="214">
        <v>0</v>
      </c>
      <c r="T805" s="215">
        <f t="shared" si="3"/>
        <v>0</v>
      </c>
      <c r="AR805" s="25" t="s">
        <v>292</v>
      </c>
      <c r="AT805" s="25" t="s">
        <v>185</v>
      </c>
      <c r="AU805" s="25" t="s">
        <v>83</v>
      </c>
      <c r="AY805" s="25" t="s">
        <v>183</v>
      </c>
      <c r="BE805" s="216">
        <f t="shared" si="4"/>
        <v>0</v>
      </c>
      <c r="BF805" s="216">
        <f t="shared" si="5"/>
        <v>0</v>
      </c>
      <c r="BG805" s="216">
        <f t="shared" si="6"/>
        <v>0</v>
      </c>
      <c r="BH805" s="216">
        <f t="shared" si="7"/>
        <v>0</v>
      </c>
      <c r="BI805" s="216">
        <f t="shared" si="8"/>
        <v>0</v>
      </c>
      <c r="BJ805" s="25" t="s">
        <v>79</v>
      </c>
      <c r="BK805" s="216">
        <f t="shared" si="9"/>
        <v>0</v>
      </c>
      <c r="BL805" s="25" t="s">
        <v>292</v>
      </c>
      <c r="BM805" s="25" t="s">
        <v>2823</v>
      </c>
    </row>
    <row r="806" spans="2:65" s="1" customFormat="1" ht="22.5" customHeight="1">
      <c r="B806" s="42"/>
      <c r="C806" s="205" t="s">
        <v>1643</v>
      </c>
      <c r="D806" s="205" t="s">
        <v>185</v>
      </c>
      <c r="E806" s="206" t="s">
        <v>1632</v>
      </c>
      <c r="F806" s="207" t="s">
        <v>1633</v>
      </c>
      <c r="G806" s="208" t="s">
        <v>551</v>
      </c>
      <c r="H806" s="209">
        <v>1</v>
      </c>
      <c r="I806" s="210"/>
      <c r="J806" s="211">
        <f t="shared" si="0"/>
        <v>0</v>
      </c>
      <c r="K806" s="207" t="s">
        <v>21</v>
      </c>
      <c r="L806" s="62"/>
      <c r="M806" s="212" t="s">
        <v>21</v>
      </c>
      <c r="N806" s="213" t="s">
        <v>46</v>
      </c>
      <c r="O806" s="43"/>
      <c r="P806" s="214">
        <f t="shared" si="1"/>
        <v>0</v>
      </c>
      <c r="Q806" s="214">
        <v>0</v>
      </c>
      <c r="R806" s="214">
        <f t="shared" si="2"/>
        <v>0</v>
      </c>
      <c r="S806" s="214">
        <v>0</v>
      </c>
      <c r="T806" s="215">
        <f t="shared" si="3"/>
        <v>0</v>
      </c>
      <c r="AR806" s="25" t="s">
        <v>292</v>
      </c>
      <c r="AT806" s="25" t="s">
        <v>185</v>
      </c>
      <c r="AU806" s="25" t="s">
        <v>83</v>
      </c>
      <c r="AY806" s="25" t="s">
        <v>183</v>
      </c>
      <c r="BE806" s="216">
        <f t="shared" si="4"/>
        <v>0</v>
      </c>
      <c r="BF806" s="216">
        <f t="shared" si="5"/>
        <v>0</v>
      </c>
      <c r="BG806" s="216">
        <f t="shared" si="6"/>
        <v>0</v>
      </c>
      <c r="BH806" s="216">
        <f t="shared" si="7"/>
        <v>0</v>
      </c>
      <c r="BI806" s="216">
        <f t="shared" si="8"/>
        <v>0</v>
      </c>
      <c r="BJ806" s="25" t="s">
        <v>79</v>
      </c>
      <c r="BK806" s="216">
        <f t="shared" si="9"/>
        <v>0</v>
      </c>
      <c r="BL806" s="25" t="s">
        <v>292</v>
      </c>
      <c r="BM806" s="25" t="s">
        <v>2824</v>
      </c>
    </row>
    <row r="807" spans="2:65" s="1" customFormat="1" ht="22.5" customHeight="1">
      <c r="B807" s="42"/>
      <c r="C807" s="205" t="s">
        <v>2825</v>
      </c>
      <c r="D807" s="205" t="s">
        <v>185</v>
      </c>
      <c r="E807" s="206" t="s">
        <v>1636</v>
      </c>
      <c r="F807" s="207" t="s">
        <v>1637</v>
      </c>
      <c r="G807" s="208" t="s">
        <v>551</v>
      </c>
      <c r="H807" s="209">
        <v>6</v>
      </c>
      <c r="I807" s="210"/>
      <c r="J807" s="211">
        <f t="shared" si="0"/>
        <v>0</v>
      </c>
      <c r="K807" s="207" t="s">
        <v>21</v>
      </c>
      <c r="L807" s="62"/>
      <c r="M807" s="212" t="s">
        <v>21</v>
      </c>
      <c r="N807" s="213" t="s">
        <v>46</v>
      </c>
      <c r="O807" s="43"/>
      <c r="P807" s="214">
        <f t="shared" si="1"/>
        <v>0</v>
      </c>
      <c r="Q807" s="214">
        <v>0</v>
      </c>
      <c r="R807" s="214">
        <f t="shared" si="2"/>
        <v>0</v>
      </c>
      <c r="S807" s="214">
        <v>0</v>
      </c>
      <c r="T807" s="215">
        <f t="shared" si="3"/>
        <v>0</v>
      </c>
      <c r="AR807" s="25" t="s">
        <v>292</v>
      </c>
      <c r="AT807" s="25" t="s">
        <v>185</v>
      </c>
      <c r="AU807" s="25" t="s">
        <v>83</v>
      </c>
      <c r="AY807" s="25" t="s">
        <v>183</v>
      </c>
      <c r="BE807" s="216">
        <f t="shared" si="4"/>
        <v>0</v>
      </c>
      <c r="BF807" s="216">
        <f t="shared" si="5"/>
        <v>0</v>
      </c>
      <c r="BG807" s="216">
        <f t="shared" si="6"/>
        <v>0</v>
      </c>
      <c r="BH807" s="216">
        <f t="shared" si="7"/>
        <v>0</v>
      </c>
      <c r="BI807" s="216">
        <f t="shared" si="8"/>
        <v>0</v>
      </c>
      <c r="BJ807" s="25" t="s">
        <v>79</v>
      </c>
      <c r="BK807" s="216">
        <f t="shared" si="9"/>
        <v>0</v>
      </c>
      <c r="BL807" s="25" t="s">
        <v>292</v>
      </c>
      <c r="BM807" s="25" t="s">
        <v>2826</v>
      </c>
    </row>
    <row r="808" spans="2:65" s="1" customFormat="1" ht="22.5" customHeight="1">
      <c r="B808" s="42"/>
      <c r="C808" s="205" t="s">
        <v>2827</v>
      </c>
      <c r="D808" s="205" t="s">
        <v>185</v>
      </c>
      <c r="E808" s="206" t="s">
        <v>1640</v>
      </c>
      <c r="F808" s="207" t="s">
        <v>1641</v>
      </c>
      <c r="G808" s="208" t="s">
        <v>551</v>
      </c>
      <c r="H808" s="209">
        <v>1</v>
      </c>
      <c r="I808" s="210"/>
      <c r="J808" s="211">
        <f t="shared" si="0"/>
        <v>0</v>
      </c>
      <c r="K808" s="207" t="s">
        <v>21</v>
      </c>
      <c r="L808" s="62"/>
      <c r="M808" s="212" t="s">
        <v>21</v>
      </c>
      <c r="N808" s="213" t="s">
        <v>46</v>
      </c>
      <c r="O808" s="43"/>
      <c r="P808" s="214">
        <f t="shared" si="1"/>
        <v>0</v>
      </c>
      <c r="Q808" s="214">
        <v>0</v>
      </c>
      <c r="R808" s="214">
        <f t="shared" si="2"/>
        <v>0</v>
      </c>
      <c r="S808" s="214">
        <v>0</v>
      </c>
      <c r="T808" s="215">
        <f t="shared" si="3"/>
        <v>0</v>
      </c>
      <c r="AR808" s="25" t="s">
        <v>292</v>
      </c>
      <c r="AT808" s="25" t="s">
        <v>185</v>
      </c>
      <c r="AU808" s="25" t="s">
        <v>83</v>
      </c>
      <c r="AY808" s="25" t="s">
        <v>183</v>
      </c>
      <c r="BE808" s="216">
        <f t="shared" si="4"/>
        <v>0</v>
      </c>
      <c r="BF808" s="216">
        <f t="shared" si="5"/>
        <v>0</v>
      </c>
      <c r="BG808" s="216">
        <f t="shared" si="6"/>
        <v>0</v>
      </c>
      <c r="BH808" s="216">
        <f t="shared" si="7"/>
        <v>0</v>
      </c>
      <c r="BI808" s="216">
        <f t="shared" si="8"/>
        <v>0</v>
      </c>
      <c r="BJ808" s="25" t="s">
        <v>79</v>
      </c>
      <c r="BK808" s="216">
        <f t="shared" si="9"/>
        <v>0</v>
      </c>
      <c r="BL808" s="25" t="s">
        <v>292</v>
      </c>
      <c r="BM808" s="25" t="s">
        <v>2828</v>
      </c>
    </row>
    <row r="809" spans="2:65" s="1" customFormat="1" ht="22.5" customHeight="1">
      <c r="B809" s="42"/>
      <c r="C809" s="205" t="s">
        <v>2829</v>
      </c>
      <c r="D809" s="205" t="s">
        <v>185</v>
      </c>
      <c r="E809" s="206" t="s">
        <v>2830</v>
      </c>
      <c r="F809" s="207" t="s">
        <v>2831</v>
      </c>
      <c r="G809" s="208" t="s">
        <v>551</v>
      </c>
      <c r="H809" s="209">
        <v>1</v>
      </c>
      <c r="I809" s="210"/>
      <c r="J809" s="211">
        <f t="shared" si="0"/>
        <v>0</v>
      </c>
      <c r="K809" s="207" t="s">
        <v>21</v>
      </c>
      <c r="L809" s="62"/>
      <c r="M809" s="212" t="s">
        <v>21</v>
      </c>
      <c r="N809" s="213" t="s">
        <v>46</v>
      </c>
      <c r="O809" s="43"/>
      <c r="P809" s="214">
        <f t="shared" si="1"/>
        <v>0</v>
      </c>
      <c r="Q809" s="214">
        <v>0</v>
      </c>
      <c r="R809" s="214">
        <f t="shared" si="2"/>
        <v>0</v>
      </c>
      <c r="S809" s="214">
        <v>0</v>
      </c>
      <c r="T809" s="215">
        <f t="shared" si="3"/>
        <v>0</v>
      </c>
      <c r="AR809" s="25" t="s">
        <v>292</v>
      </c>
      <c r="AT809" s="25" t="s">
        <v>185</v>
      </c>
      <c r="AU809" s="25" t="s">
        <v>83</v>
      </c>
      <c r="AY809" s="25" t="s">
        <v>183</v>
      </c>
      <c r="BE809" s="216">
        <f t="shared" si="4"/>
        <v>0</v>
      </c>
      <c r="BF809" s="216">
        <f t="shared" si="5"/>
        <v>0</v>
      </c>
      <c r="BG809" s="216">
        <f t="shared" si="6"/>
        <v>0</v>
      </c>
      <c r="BH809" s="216">
        <f t="shared" si="7"/>
        <v>0</v>
      </c>
      <c r="BI809" s="216">
        <f t="shared" si="8"/>
        <v>0</v>
      </c>
      <c r="BJ809" s="25" t="s">
        <v>79</v>
      </c>
      <c r="BK809" s="216">
        <f t="shared" si="9"/>
        <v>0</v>
      </c>
      <c r="BL809" s="25" t="s">
        <v>292</v>
      </c>
      <c r="BM809" s="25" t="s">
        <v>2832</v>
      </c>
    </row>
    <row r="810" spans="2:65" s="1" customFormat="1" ht="22.5" customHeight="1">
      <c r="B810" s="42"/>
      <c r="C810" s="205" t="s">
        <v>2833</v>
      </c>
      <c r="D810" s="205" t="s">
        <v>185</v>
      </c>
      <c r="E810" s="206" t="s">
        <v>765</v>
      </c>
      <c r="F810" s="207" t="s">
        <v>2834</v>
      </c>
      <c r="G810" s="208" t="s">
        <v>551</v>
      </c>
      <c r="H810" s="209">
        <v>8</v>
      </c>
      <c r="I810" s="210"/>
      <c r="J810" s="211">
        <f t="shared" si="0"/>
        <v>0</v>
      </c>
      <c r="K810" s="207" t="s">
        <v>21</v>
      </c>
      <c r="L810" s="62"/>
      <c r="M810" s="212" t="s">
        <v>21</v>
      </c>
      <c r="N810" s="213" t="s">
        <v>46</v>
      </c>
      <c r="O810" s="43"/>
      <c r="P810" s="214">
        <f t="shared" si="1"/>
        <v>0</v>
      </c>
      <c r="Q810" s="214">
        <v>0</v>
      </c>
      <c r="R810" s="214">
        <f t="shared" si="2"/>
        <v>0</v>
      </c>
      <c r="S810" s="214">
        <v>0</v>
      </c>
      <c r="T810" s="215">
        <f t="shared" si="3"/>
        <v>0</v>
      </c>
      <c r="AR810" s="25" t="s">
        <v>292</v>
      </c>
      <c r="AT810" s="25" t="s">
        <v>185</v>
      </c>
      <c r="AU810" s="25" t="s">
        <v>83</v>
      </c>
      <c r="AY810" s="25" t="s">
        <v>183</v>
      </c>
      <c r="BE810" s="216">
        <f t="shared" si="4"/>
        <v>0</v>
      </c>
      <c r="BF810" s="216">
        <f t="shared" si="5"/>
        <v>0</v>
      </c>
      <c r="BG810" s="216">
        <f t="shared" si="6"/>
        <v>0</v>
      </c>
      <c r="BH810" s="216">
        <f t="shared" si="7"/>
        <v>0</v>
      </c>
      <c r="BI810" s="216">
        <f t="shared" si="8"/>
        <v>0</v>
      </c>
      <c r="BJ810" s="25" t="s">
        <v>79</v>
      </c>
      <c r="BK810" s="216">
        <f t="shared" si="9"/>
        <v>0</v>
      </c>
      <c r="BL810" s="25" t="s">
        <v>292</v>
      </c>
      <c r="BM810" s="25" t="s">
        <v>2835</v>
      </c>
    </row>
    <row r="811" spans="2:65" s="1" customFormat="1" ht="22.5" customHeight="1">
      <c r="B811" s="42"/>
      <c r="C811" s="205" t="s">
        <v>2836</v>
      </c>
      <c r="D811" s="205" t="s">
        <v>185</v>
      </c>
      <c r="E811" s="206" t="s">
        <v>2837</v>
      </c>
      <c r="F811" s="207" t="s">
        <v>1641</v>
      </c>
      <c r="G811" s="208" t="s">
        <v>551</v>
      </c>
      <c r="H811" s="209">
        <v>8</v>
      </c>
      <c r="I811" s="210"/>
      <c r="J811" s="211">
        <f t="shared" si="0"/>
        <v>0</v>
      </c>
      <c r="K811" s="207" t="s">
        <v>21</v>
      </c>
      <c r="L811" s="62"/>
      <c r="M811" s="212" t="s">
        <v>21</v>
      </c>
      <c r="N811" s="283" t="s">
        <v>46</v>
      </c>
      <c r="O811" s="284"/>
      <c r="P811" s="285">
        <f t="shared" si="1"/>
        <v>0</v>
      </c>
      <c r="Q811" s="285">
        <v>0</v>
      </c>
      <c r="R811" s="285">
        <f t="shared" si="2"/>
        <v>0</v>
      </c>
      <c r="S811" s="285">
        <v>0</v>
      </c>
      <c r="T811" s="286">
        <f t="shared" si="3"/>
        <v>0</v>
      </c>
      <c r="AR811" s="25" t="s">
        <v>292</v>
      </c>
      <c r="AT811" s="25" t="s">
        <v>185</v>
      </c>
      <c r="AU811" s="25" t="s">
        <v>83</v>
      </c>
      <c r="AY811" s="25" t="s">
        <v>183</v>
      </c>
      <c r="BE811" s="216">
        <f t="shared" si="4"/>
        <v>0</v>
      </c>
      <c r="BF811" s="216">
        <f t="shared" si="5"/>
        <v>0</v>
      </c>
      <c r="BG811" s="216">
        <f t="shared" si="6"/>
        <v>0</v>
      </c>
      <c r="BH811" s="216">
        <f t="shared" si="7"/>
        <v>0</v>
      </c>
      <c r="BI811" s="216">
        <f t="shared" si="8"/>
        <v>0</v>
      </c>
      <c r="BJ811" s="25" t="s">
        <v>79</v>
      </c>
      <c r="BK811" s="216">
        <f t="shared" si="9"/>
        <v>0</v>
      </c>
      <c r="BL811" s="25" t="s">
        <v>292</v>
      </c>
      <c r="BM811" s="25" t="s">
        <v>2838</v>
      </c>
    </row>
    <row r="812" spans="2:65" s="1" customFormat="1" ht="6.95" customHeight="1">
      <c r="B812" s="57"/>
      <c r="C812" s="58"/>
      <c r="D812" s="58"/>
      <c r="E812" s="58"/>
      <c r="F812" s="58"/>
      <c r="G812" s="58"/>
      <c r="H812" s="58"/>
      <c r="I812" s="149"/>
      <c r="J812" s="58"/>
      <c r="K812" s="58"/>
      <c r="L812" s="62"/>
    </row>
  </sheetData>
  <sheetProtection password="CC35" sheet="1" objects="1" scenarios="1" formatCells="0" formatColumns="0" formatRows="0" sort="0" autoFilter="0"/>
  <autoFilter ref="C104:K811"/>
  <mergeCells count="15">
    <mergeCell ref="E95:H95"/>
    <mergeCell ref="E93:H93"/>
    <mergeCell ref="E97:H97"/>
    <mergeCell ref="G1:H1"/>
    <mergeCell ref="L2:V2"/>
    <mergeCell ref="E49:H49"/>
    <mergeCell ref="E53:H53"/>
    <mergeCell ref="E51:H51"/>
    <mergeCell ref="E55:H55"/>
    <mergeCell ref="E91:H91"/>
    <mergeCell ref="E7:H7"/>
    <mergeCell ref="E11:H11"/>
    <mergeCell ref="E9:H9"/>
    <mergeCell ref="E13:H13"/>
    <mergeCell ref="E28:H28"/>
  </mergeCells>
  <hyperlinks>
    <hyperlink ref="F1:G1" location="C2" display="1) Krycí list soupisu"/>
    <hyperlink ref="G1:H1" location="C62"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5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124</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2412</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2839</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ROUND(J97,2)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ROUND(SUM(BE97:BE354), 2)</f>
        <v>0</v>
      </c>
      <c r="G34" s="43"/>
      <c r="H34" s="43"/>
      <c r="I34" s="141">
        <v>0.21</v>
      </c>
      <c r="J34" s="140">
        <f>ROUND(ROUND((SUM(BE97:BE354)), 2)*I34, 2)</f>
        <v>0</v>
      </c>
      <c r="K34" s="46"/>
    </row>
    <row r="35" spans="2:11" s="1" customFormat="1" ht="14.45" customHeight="1">
      <c r="B35" s="42"/>
      <c r="C35" s="43"/>
      <c r="D35" s="43"/>
      <c r="E35" s="50" t="s">
        <v>47</v>
      </c>
      <c r="F35" s="140">
        <f>ROUND(SUM(BF97:BF354), 2)</f>
        <v>0</v>
      </c>
      <c r="G35" s="43"/>
      <c r="H35" s="43"/>
      <c r="I35" s="141">
        <v>0.15</v>
      </c>
      <c r="J35" s="140">
        <f>ROUND(ROUND((SUM(BF97:BF354)), 2)*I35, 2)</f>
        <v>0</v>
      </c>
      <c r="K35" s="46"/>
    </row>
    <row r="36" spans="2:11" s="1" customFormat="1" ht="14.45" hidden="1" customHeight="1">
      <c r="B36" s="42"/>
      <c r="C36" s="43"/>
      <c r="D36" s="43"/>
      <c r="E36" s="50" t="s">
        <v>48</v>
      </c>
      <c r="F36" s="140">
        <f>ROUND(SUM(BG97:BG354), 2)</f>
        <v>0</v>
      </c>
      <c r="G36" s="43"/>
      <c r="H36" s="43"/>
      <c r="I36" s="141">
        <v>0.21</v>
      </c>
      <c r="J36" s="140">
        <v>0</v>
      </c>
      <c r="K36" s="46"/>
    </row>
    <row r="37" spans="2:11" s="1" customFormat="1" ht="14.45" hidden="1" customHeight="1">
      <c r="B37" s="42"/>
      <c r="C37" s="43"/>
      <c r="D37" s="43"/>
      <c r="E37" s="50" t="s">
        <v>49</v>
      </c>
      <c r="F37" s="140">
        <f>ROUND(SUM(BH97:BH354), 2)</f>
        <v>0</v>
      </c>
      <c r="G37" s="43"/>
      <c r="H37" s="43"/>
      <c r="I37" s="141">
        <v>0.15</v>
      </c>
      <c r="J37" s="140">
        <v>0</v>
      </c>
      <c r="K37" s="46"/>
    </row>
    <row r="38" spans="2:11" s="1" customFormat="1" ht="14.45" hidden="1" customHeight="1">
      <c r="B38" s="42"/>
      <c r="C38" s="43"/>
      <c r="D38" s="43"/>
      <c r="E38" s="50" t="s">
        <v>50</v>
      </c>
      <c r="F38" s="140">
        <f>ROUND(SUM(BI97:BI354),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2412</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D.1-04.1.1b - Architektonicko stavební řešení - SÚ pro VZT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J97</f>
        <v>0</v>
      </c>
      <c r="K64" s="46"/>
      <c r="AU64" s="25" t="s">
        <v>152</v>
      </c>
    </row>
    <row r="65" spans="2:12" s="8" customFormat="1" ht="24.95" customHeight="1">
      <c r="B65" s="159"/>
      <c r="C65" s="160"/>
      <c r="D65" s="161" t="s">
        <v>153</v>
      </c>
      <c r="E65" s="162"/>
      <c r="F65" s="162"/>
      <c r="G65" s="162"/>
      <c r="H65" s="162"/>
      <c r="I65" s="163"/>
      <c r="J65" s="164">
        <f>J98</f>
        <v>0</v>
      </c>
      <c r="K65" s="165"/>
    </row>
    <row r="66" spans="2:12" s="9" customFormat="1" ht="19.899999999999999" customHeight="1">
      <c r="B66" s="166"/>
      <c r="C66" s="167"/>
      <c r="D66" s="168" t="s">
        <v>154</v>
      </c>
      <c r="E66" s="169"/>
      <c r="F66" s="169"/>
      <c r="G66" s="169"/>
      <c r="H66" s="169"/>
      <c r="I66" s="170"/>
      <c r="J66" s="171">
        <f>J99</f>
        <v>0</v>
      </c>
      <c r="K66" s="172"/>
    </row>
    <row r="67" spans="2:12" s="9" customFormat="1" ht="19.899999999999999" customHeight="1">
      <c r="B67" s="166"/>
      <c r="C67" s="167"/>
      <c r="D67" s="168" t="s">
        <v>155</v>
      </c>
      <c r="E67" s="169"/>
      <c r="F67" s="169"/>
      <c r="G67" s="169"/>
      <c r="H67" s="169"/>
      <c r="I67" s="170"/>
      <c r="J67" s="171">
        <f>J118</f>
        <v>0</v>
      </c>
      <c r="K67" s="172"/>
    </row>
    <row r="68" spans="2:12" s="9" customFormat="1" ht="19.899999999999999" customHeight="1">
      <c r="B68" s="166"/>
      <c r="C68" s="167"/>
      <c r="D68" s="168" t="s">
        <v>156</v>
      </c>
      <c r="E68" s="169"/>
      <c r="F68" s="169"/>
      <c r="G68" s="169"/>
      <c r="H68" s="169"/>
      <c r="I68" s="170"/>
      <c r="J68" s="171">
        <f>J161</f>
        <v>0</v>
      </c>
      <c r="K68" s="172"/>
    </row>
    <row r="69" spans="2:12" s="9" customFormat="1" ht="19.899999999999999" customHeight="1">
      <c r="B69" s="166"/>
      <c r="C69" s="167"/>
      <c r="D69" s="168" t="s">
        <v>157</v>
      </c>
      <c r="E69" s="169"/>
      <c r="F69" s="169"/>
      <c r="G69" s="169"/>
      <c r="H69" s="169"/>
      <c r="I69" s="170"/>
      <c r="J69" s="171">
        <f>J253</f>
        <v>0</v>
      </c>
      <c r="K69" s="172"/>
    </row>
    <row r="70" spans="2:12" s="9" customFormat="1" ht="19.899999999999999" customHeight="1">
      <c r="B70" s="166"/>
      <c r="C70" s="167"/>
      <c r="D70" s="168" t="s">
        <v>158</v>
      </c>
      <c r="E70" s="169"/>
      <c r="F70" s="169"/>
      <c r="G70" s="169"/>
      <c r="H70" s="169"/>
      <c r="I70" s="170"/>
      <c r="J70" s="171">
        <f>J262</f>
        <v>0</v>
      </c>
      <c r="K70" s="172"/>
    </row>
    <row r="71" spans="2:12" s="8" customFormat="1" ht="24.95" customHeight="1">
      <c r="B71" s="159"/>
      <c r="C71" s="160"/>
      <c r="D71" s="161" t="s">
        <v>159</v>
      </c>
      <c r="E71" s="162"/>
      <c r="F71" s="162"/>
      <c r="G71" s="162"/>
      <c r="H71" s="162"/>
      <c r="I71" s="163"/>
      <c r="J71" s="164">
        <f>J264</f>
        <v>0</v>
      </c>
      <c r="K71" s="165"/>
    </row>
    <row r="72" spans="2:12" s="9" customFormat="1" ht="19.899999999999999" customHeight="1">
      <c r="B72" s="166"/>
      <c r="C72" s="167"/>
      <c r="D72" s="168" t="s">
        <v>1649</v>
      </c>
      <c r="E72" s="169"/>
      <c r="F72" s="169"/>
      <c r="G72" s="169"/>
      <c r="H72" s="169"/>
      <c r="I72" s="170"/>
      <c r="J72" s="171">
        <f>J265</f>
        <v>0</v>
      </c>
      <c r="K72" s="172"/>
    </row>
    <row r="73" spans="2:12" s="9" customFormat="1" ht="19.899999999999999" customHeight="1">
      <c r="B73" s="166"/>
      <c r="C73" s="167"/>
      <c r="D73" s="168" t="s">
        <v>1046</v>
      </c>
      <c r="E73" s="169"/>
      <c r="F73" s="169"/>
      <c r="G73" s="169"/>
      <c r="H73" s="169"/>
      <c r="I73" s="170"/>
      <c r="J73" s="171">
        <f>J338</f>
        <v>0</v>
      </c>
      <c r="K73" s="172"/>
    </row>
    <row r="74" spans="2:12" s="1" customFormat="1" ht="21.75" customHeight="1">
      <c r="B74" s="42"/>
      <c r="C74" s="43"/>
      <c r="D74" s="43"/>
      <c r="E74" s="43"/>
      <c r="F74" s="43"/>
      <c r="G74" s="43"/>
      <c r="H74" s="43"/>
      <c r="I74" s="128"/>
      <c r="J74" s="43"/>
      <c r="K74" s="46"/>
    </row>
    <row r="75" spans="2:12" s="1" customFormat="1" ht="6.95" customHeight="1">
      <c r="B75" s="57"/>
      <c r="C75" s="58"/>
      <c r="D75" s="58"/>
      <c r="E75" s="58"/>
      <c r="F75" s="58"/>
      <c r="G75" s="58"/>
      <c r="H75" s="58"/>
      <c r="I75" s="149"/>
      <c r="J75" s="58"/>
      <c r="K75" s="59"/>
    </row>
    <row r="79" spans="2:12" s="1" customFormat="1" ht="6.95" customHeight="1">
      <c r="B79" s="60"/>
      <c r="C79" s="61"/>
      <c r="D79" s="61"/>
      <c r="E79" s="61"/>
      <c r="F79" s="61"/>
      <c r="G79" s="61"/>
      <c r="H79" s="61"/>
      <c r="I79" s="152"/>
      <c r="J79" s="61"/>
      <c r="K79" s="61"/>
      <c r="L79" s="62"/>
    </row>
    <row r="80" spans="2:12" s="1" customFormat="1" ht="36.950000000000003" customHeight="1">
      <c r="B80" s="42"/>
      <c r="C80" s="63" t="s">
        <v>167</v>
      </c>
      <c r="D80" s="64"/>
      <c r="E80" s="64"/>
      <c r="F80" s="64"/>
      <c r="G80" s="64"/>
      <c r="H80" s="64"/>
      <c r="I80" s="173"/>
      <c r="J80" s="64"/>
      <c r="K80" s="64"/>
      <c r="L80" s="62"/>
    </row>
    <row r="81" spans="2:20" s="1" customFormat="1" ht="6.95" customHeight="1">
      <c r="B81" s="42"/>
      <c r="C81" s="64"/>
      <c r="D81" s="64"/>
      <c r="E81" s="64"/>
      <c r="F81" s="64"/>
      <c r="G81" s="64"/>
      <c r="H81" s="64"/>
      <c r="I81" s="173"/>
      <c r="J81" s="64"/>
      <c r="K81" s="64"/>
      <c r="L81" s="62"/>
    </row>
    <row r="82" spans="2:20" s="1" customFormat="1" ht="14.45" customHeight="1">
      <c r="B82" s="42"/>
      <c r="C82" s="66" t="s">
        <v>18</v>
      </c>
      <c r="D82" s="64"/>
      <c r="E82" s="64"/>
      <c r="F82" s="64"/>
      <c r="G82" s="64"/>
      <c r="H82" s="64"/>
      <c r="I82" s="173"/>
      <c r="J82" s="64"/>
      <c r="K82" s="64"/>
      <c r="L82" s="62"/>
    </row>
    <row r="83" spans="2:20" s="1" customFormat="1" ht="22.5" customHeight="1">
      <c r="B83" s="42"/>
      <c r="C83" s="64"/>
      <c r="D83" s="64"/>
      <c r="E83" s="418" t="str">
        <f>E7</f>
        <v>Beroun - MŠ Pod Homolkou - zateplení</v>
      </c>
      <c r="F83" s="419"/>
      <c r="G83" s="419"/>
      <c r="H83" s="419"/>
      <c r="I83" s="173"/>
      <c r="J83" s="64"/>
      <c r="K83" s="64"/>
      <c r="L83" s="62"/>
    </row>
    <row r="84" spans="2:20">
      <c r="B84" s="29"/>
      <c r="C84" s="66" t="s">
        <v>142</v>
      </c>
      <c r="D84" s="174"/>
      <c r="E84" s="174"/>
      <c r="F84" s="174"/>
      <c r="G84" s="174"/>
      <c r="H84" s="174"/>
      <c r="J84" s="174"/>
      <c r="K84" s="174"/>
      <c r="L84" s="175"/>
    </row>
    <row r="85" spans="2:20" ht="22.5" customHeight="1">
      <c r="B85" s="29"/>
      <c r="C85" s="174"/>
      <c r="D85" s="174"/>
      <c r="E85" s="418" t="s">
        <v>143</v>
      </c>
      <c r="F85" s="422"/>
      <c r="G85" s="422"/>
      <c r="H85" s="422"/>
      <c r="J85" s="174"/>
      <c r="K85" s="174"/>
      <c r="L85" s="175"/>
    </row>
    <row r="86" spans="2:20">
      <c r="B86" s="29"/>
      <c r="C86" s="66" t="s">
        <v>144</v>
      </c>
      <c r="D86" s="174"/>
      <c r="E86" s="174"/>
      <c r="F86" s="174"/>
      <c r="G86" s="174"/>
      <c r="H86" s="174"/>
      <c r="J86" s="174"/>
      <c r="K86" s="174"/>
      <c r="L86" s="175"/>
    </row>
    <row r="87" spans="2:20" s="1" customFormat="1" ht="22.5" customHeight="1">
      <c r="B87" s="42"/>
      <c r="C87" s="64"/>
      <c r="D87" s="64"/>
      <c r="E87" s="420" t="s">
        <v>2412</v>
      </c>
      <c r="F87" s="421"/>
      <c r="G87" s="421"/>
      <c r="H87" s="421"/>
      <c r="I87" s="173"/>
      <c r="J87" s="64"/>
      <c r="K87" s="64"/>
      <c r="L87" s="62"/>
    </row>
    <row r="88" spans="2:20" s="1" customFormat="1" ht="14.45" customHeight="1">
      <c r="B88" s="42"/>
      <c r="C88" s="66" t="s">
        <v>146</v>
      </c>
      <c r="D88" s="64"/>
      <c r="E88" s="64"/>
      <c r="F88" s="64"/>
      <c r="G88" s="64"/>
      <c r="H88" s="64"/>
      <c r="I88" s="173"/>
      <c r="J88" s="64"/>
      <c r="K88" s="64"/>
      <c r="L88" s="62"/>
    </row>
    <row r="89" spans="2:20" s="1" customFormat="1" ht="23.25" customHeight="1">
      <c r="B89" s="42"/>
      <c r="C89" s="64"/>
      <c r="D89" s="64"/>
      <c r="E89" s="389" t="str">
        <f>E13</f>
        <v>D.1-04.1.1b - Architektonicko stavební řešení - SÚ pro VZT - Doplněk 1</v>
      </c>
      <c r="F89" s="421"/>
      <c r="G89" s="421"/>
      <c r="H89" s="421"/>
      <c r="I89" s="173"/>
      <c r="J89" s="64"/>
      <c r="K89" s="64"/>
      <c r="L89" s="62"/>
    </row>
    <row r="90" spans="2:20" s="1" customFormat="1" ht="6.95" customHeight="1">
      <c r="B90" s="42"/>
      <c r="C90" s="64"/>
      <c r="D90" s="64"/>
      <c r="E90" s="64"/>
      <c r="F90" s="64"/>
      <c r="G90" s="64"/>
      <c r="H90" s="64"/>
      <c r="I90" s="173"/>
      <c r="J90" s="64"/>
      <c r="K90" s="64"/>
      <c r="L90" s="62"/>
    </row>
    <row r="91" spans="2:20" s="1" customFormat="1" ht="18" customHeight="1">
      <c r="B91" s="42"/>
      <c r="C91" s="66" t="s">
        <v>23</v>
      </c>
      <c r="D91" s="64"/>
      <c r="E91" s="64"/>
      <c r="F91" s="176" t="str">
        <f>F16</f>
        <v>Beroun</v>
      </c>
      <c r="G91" s="64"/>
      <c r="H91" s="64"/>
      <c r="I91" s="177" t="s">
        <v>25</v>
      </c>
      <c r="J91" s="74" t="str">
        <f>IF(J16="","",J16)</f>
        <v>11.09.2017</v>
      </c>
      <c r="K91" s="64"/>
      <c r="L91" s="62"/>
    </row>
    <row r="92" spans="2:20" s="1" customFormat="1" ht="6.95" customHeight="1">
      <c r="B92" s="42"/>
      <c r="C92" s="64"/>
      <c r="D92" s="64"/>
      <c r="E92" s="64"/>
      <c r="F92" s="64"/>
      <c r="G92" s="64"/>
      <c r="H92" s="64"/>
      <c r="I92" s="173"/>
      <c r="J92" s="64"/>
      <c r="K92" s="64"/>
      <c r="L92" s="62"/>
    </row>
    <row r="93" spans="2:20" s="1" customFormat="1">
      <c r="B93" s="42"/>
      <c r="C93" s="66" t="s">
        <v>27</v>
      </c>
      <c r="D93" s="64"/>
      <c r="E93" s="64"/>
      <c r="F93" s="176" t="str">
        <f>E19</f>
        <v>Město Beroun</v>
      </c>
      <c r="G93" s="64"/>
      <c r="H93" s="64"/>
      <c r="I93" s="177" t="s">
        <v>35</v>
      </c>
      <c r="J93" s="176" t="str">
        <f>E25</f>
        <v>SPECTA, s.r.o.</v>
      </c>
      <c r="K93" s="64"/>
      <c r="L93" s="62"/>
    </row>
    <row r="94" spans="2:20" s="1" customFormat="1" ht="14.45" customHeight="1">
      <c r="B94" s="42"/>
      <c r="C94" s="66" t="s">
        <v>33</v>
      </c>
      <c r="D94" s="64"/>
      <c r="E94" s="64"/>
      <c r="F94" s="176" t="str">
        <f>IF(E22="","",E22)</f>
        <v/>
      </c>
      <c r="G94" s="64"/>
      <c r="H94" s="64"/>
      <c r="I94" s="173"/>
      <c r="J94" s="64"/>
      <c r="K94" s="64"/>
      <c r="L94" s="62"/>
    </row>
    <row r="95" spans="2:20" s="1" customFormat="1" ht="10.35" customHeight="1">
      <c r="B95" s="42"/>
      <c r="C95" s="64"/>
      <c r="D95" s="64"/>
      <c r="E95" s="64"/>
      <c r="F95" s="64"/>
      <c r="G95" s="64"/>
      <c r="H95" s="64"/>
      <c r="I95" s="173"/>
      <c r="J95" s="64"/>
      <c r="K95" s="64"/>
      <c r="L95" s="62"/>
    </row>
    <row r="96" spans="2:20" s="10" customFormat="1" ht="29.25" customHeight="1">
      <c r="B96" s="178"/>
      <c r="C96" s="179" t="s">
        <v>168</v>
      </c>
      <c r="D96" s="180" t="s">
        <v>60</v>
      </c>
      <c r="E96" s="180" t="s">
        <v>56</v>
      </c>
      <c r="F96" s="180" t="s">
        <v>169</v>
      </c>
      <c r="G96" s="180" t="s">
        <v>170</v>
      </c>
      <c r="H96" s="180" t="s">
        <v>171</v>
      </c>
      <c r="I96" s="181" t="s">
        <v>172</v>
      </c>
      <c r="J96" s="180" t="s">
        <v>150</v>
      </c>
      <c r="K96" s="182" t="s">
        <v>173</v>
      </c>
      <c r="L96" s="183"/>
      <c r="M96" s="82" t="s">
        <v>174</v>
      </c>
      <c r="N96" s="83" t="s">
        <v>45</v>
      </c>
      <c r="O96" s="83" t="s">
        <v>175</v>
      </c>
      <c r="P96" s="83" t="s">
        <v>176</v>
      </c>
      <c r="Q96" s="83" t="s">
        <v>177</v>
      </c>
      <c r="R96" s="83" t="s">
        <v>178</v>
      </c>
      <c r="S96" s="83" t="s">
        <v>179</v>
      </c>
      <c r="T96" s="84" t="s">
        <v>180</v>
      </c>
    </row>
    <row r="97" spans="2:65" s="1" customFormat="1" ht="29.25" customHeight="1">
      <c r="B97" s="42"/>
      <c r="C97" s="88" t="s">
        <v>151</v>
      </c>
      <c r="D97" s="64"/>
      <c r="E97" s="64"/>
      <c r="F97" s="64"/>
      <c r="G97" s="64"/>
      <c r="H97" s="64"/>
      <c r="I97" s="173"/>
      <c r="J97" s="184">
        <f>BK97</f>
        <v>0</v>
      </c>
      <c r="K97" s="64"/>
      <c r="L97" s="62"/>
      <c r="M97" s="85"/>
      <c r="N97" s="86"/>
      <c r="O97" s="86"/>
      <c r="P97" s="185">
        <f>P98+P264</f>
        <v>0</v>
      </c>
      <c r="Q97" s="86"/>
      <c r="R97" s="185">
        <f>R98+R264</f>
        <v>2.2691783800000001</v>
      </c>
      <c r="S97" s="86"/>
      <c r="T97" s="186">
        <f>T98+T264</f>
        <v>3.2073399999999999</v>
      </c>
      <c r="AT97" s="25" t="s">
        <v>74</v>
      </c>
      <c r="AU97" s="25" t="s">
        <v>152</v>
      </c>
      <c r="BK97" s="187">
        <f>BK98+BK264</f>
        <v>0</v>
      </c>
    </row>
    <row r="98" spans="2:65" s="11" customFormat="1" ht="37.35" customHeight="1">
      <c r="B98" s="188"/>
      <c r="C98" s="189"/>
      <c r="D98" s="190" t="s">
        <v>74</v>
      </c>
      <c r="E98" s="191" t="s">
        <v>181</v>
      </c>
      <c r="F98" s="191" t="s">
        <v>182</v>
      </c>
      <c r="G98" s="189"/>
      <c r="H98" s="189"/>
      <c r="I98" s="192"/>
      <c r="J98" s="193">
        <f>BK98</f>
        <v>0</v>
      </c>
      <c r="K98" s="189"/>
      <c r="L98" s="194"/>
      <c r="M98" s="195"/>
      <c r="N98" s="196"/>
      <c r="O98" s="196"/>
      <c r="P98" s="197">
        <f>P99+P118+P161+P253+P262</f>
        <v>0</v>
      </c>
      <c r="Q98" s="196"/>
      <c r="R98" s="197">
        <f>R99+R118+R161+R253+R262</f>
        <v>0.32075195999999995</v>
      </c>
      <c r="S98" s="196"/>
      <c r="T98" s="198">
        <f>T99+T118+T161+T253+T262</f>
        <v>3.14574</v>
      </c>
      <c r="AR98" s="199" t="s">
        <v>79</v>
      </c>
      <c r="AT98" s="200" t="s">
        <v>74</v>
      </c>
      <c r="AU98" s="200" t="s">
        <v>75</v>
      </c>
      <c r="AY98" s="199" t="s">
        <v>183</v>
      </c>
      <c r="BK98" s="201">
        <f>BK99+BK118+BK161+BK253+BK262</f>
        <v>0</v>
      </c>
    </row>
    <row r="99" spans="2:65" s="11" customFormat="1" ht="19.899999999999999" customHeight="1">
      <c r="B99" s="188"/>
      <c r="C99" s="189"/>
      <c r="D99" s="202" t="s">
        <v>74</v>
      </c>
      <c r="E99" s="203" t="s">
        <v>91</v>
      </c>
      <c r="F99" s="203" t="s">
        <v>184</v>
      </c>
      <c r="G99" s="189"/>
      <c r="H99" s="189"/>
      <c r="I99" s="192"/>
      <c r="J99" s="204">
        <f>BK99</f>
        <v>0</v>
      </c>
      <c r="K99" s="189"/>
      <c r="L99" s="194"/>
      <c r="M99" s="195"/>
      <c r="N99" s="196"/>
      <c r="O99" s="196"/>
      <c r="P99" s="197">
        <f>SUM(P100:P117)</f>
        <v>0</v>
      </c>
      <c r="Q99" s="196"/>
      <c r="R99" s="197">
        <f>SUM(R100:R117)</f>
        <v>0.16373536</v>
      </c>
      <c r="S99" s="196"/>
      <c r="T99" s="198">
        <f>SUM(T100:T117)</f>
        <v>0</v>
      </c>
      <c r="AR99" s="199" t="s">
        <v>79</v>
      </c>
      <c r="AT99" s="200" t="s">
        <v>74</v>
      </c>
      <c r="AU99" s="200" t="s">
        <v>79</v>
      </c>
      <c r="AY99" s="199" t="s">
        <v>183</v>
      </c>
      <c r="BK99" s="201">
        <f>SUM(BK100:BK117)</f>
        <v>0</v>
      </c>
    </row>
    <row r="100" spans="2:65" s="1" customFormat="1" ht="22.5" customHeight="1">
      <c r="B100" s="42"/>
      <c r="C100" s="205" t="s">
        <v>79</v>
      </c>
      <c r="D100" s="205" t="s">
        <v>185</v>
      </c>
      <c r="E100" s="206" t="s">
        <v>1650</v>
      </c>
      <c r="F100" s="207" t="s">
        <v>1651</v>
      </c>
      <c r="G100" s="208" t="s">
        <v>429</v>
      </c>
      <c r="H100" s="209">
        <v>6.8000000000000005E-2</v>
      </c>
      <c r="I100" s="210"/>
      <c r="J100" s="211">
        <f>ROUND(I100*H100,2)</f>
        <v>0</v>
      </c>
      <c r="K100" s="207" t="s">
        <v>200</v>
      </c>
      <c r="L100" s="62"/>
      <c r="M100" s="212" t="s">
        <v>21</v>
      </c>
      <c r="N100" s="213" t="s">
        <v>46</v>
      </c>
      <c r="O100" s="43"/>
      <c r="P100" s="214">
        <f>O100*H100</f>
        <v>0</v>
      </c>
      <c r="Q100" s="214">
        <v>1.94302</v>
      </c>
      <c r="R100" s="214">
        <f>Q100*H100</f>
        <v>0.13212536</v>
      </c>
      <c r="S100" s="214">
        <v>0</v>
      </c>
      <c r="T100" s="215">
        <f>S100*H100</f>
        <v>0</v>
      </c>
      <c r="AR100" s="25" t="s">
        <v>189</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189</v>
      </c>
      <c r="BM100" s="25" t="s">
        <v>2840</v>
      </c>
    </row>
    <row r="101" spans="2:65" s="12" customFormat="1" ht="13.5">
      <c r="B101" s="220"/>
      <c r="C101" s="221"/>
      <c r="D101" s="217" t="s">
        <v>193</v>
      </c>
      <c r="E101" s="222" t="s">
        <v>21</v>
      </c>
      <c r="F101" s="223" t="s">
        <v>2841</v>
      </c>
      <c r="G101" s="221"/>
      <c r="H101" s="224" t="s">
        <v>21</v>
      </c>
      <c r="I101" s="225"/>
      <c r="J101" s="221"/>
      <c r="K101" s="221"/>
      <c r="L101" s="226"/>
      <c r="M101" s="227"/>
      <c r="N101" s="228"/>
      <c r="O101" s="228"/>
      <c r="P101" s="228"/>
      <c r="Q101" s="228"/>
      <c r="R101" s="228"/>
      <c r="S101" s="228"/>
      <c r="T101" s="229"/>
      <c r="AT101" s="230" t="s">
        <v>193</v>
      </c>
      <c r="AU101" s="230" t="s">
        <v>83</v>
      </c>
      <c r="AV101" s="12" t="s">
        <v>79</v>
      </c>
      <c r="AW101" s="12" t="s">
        <v>39</v>
      </c>
      <c r="AX101" s="12" t="s">
        <v>75</v>
      </c>
      <c r="AY101" s="230" t="s">
        <v>183</v>
      </c>
    </row>
    <row r="102" spans="2:65" s="12" customFormat="1" ht="13.5">
      <c r="B102" s="220"/>
      <c r="C102" s="221"/>
      <c r="D102" s="217" t="s">
        <v>193</v>
      </c>
      <c r="E102" s="222" t="s">
        <v>21</v>
      </c>
      <c r="F102" s="223" t="s">
        <v>1654</v>
      </c>
      <c r="G102" s="221"/>
      <c r="H102" s="224" t="s">
        <v>21</v>
      </c>
      <c r="I102" s="225"/>
      <c r="J102" s="221"/>
      <c r="K102" s="221"/>
      <c r="L102" s="226"/>
      <c r="M102" s="227"/>
      <c r="N102" s="228"/>
      <c r="O102" s="228"/>
      <c r="P102" s="228"/>
      <c r="Q102" s="228"/>
      <c r="R102" s="228"/>
      <c r="S102" s="228"/>
      <c r="T102" s="229"/>
      <c r="AT102" s="230" t="s">
        <v>193</v>
      </c>
      <c r="AU102" s="230" t="s">
        <v>83</v>
      </c>
      <c r="AV102" s="12" t="s">
        <v>79</v>
      </c>
      <c r="AW102" s="12" t="s">
        <v>39</v>
      </c>
      <c r="AX102" s="12" t="s">
        <v>75</v>
      </c>
      <c r="AY102" s="230" t="s">
        <v>183</v>
      </c>
    </row>
    <row r="103" spans="2:65" s="13" customFormat="1" ht="13.5">
      <c r="B103" s="231"/>
      <c r="C103" s="232"/>
      <c r="D103" s="217" t="s">
        <v>193</v>
      </c>
      <c r="E103" s="233" t="s">
        <v>21</v>
      </c>
      <c r="F103" s="234" t="s">
        <v>1655</v>
      </c>
      <c r="G103" s="232"/>
      <c r="H103" s="235">
        <v>4.4999999999999998E-2</v>
      </c>
      <c r="I103" s="236"/>
      <c r="J103" s="232"/>
      <c r="K103" s="232"/>
      <c r="L103" s="237"/>
      <c r="M103" s="238"/>
      <c r="N103" s="239"/>
      <c r="O103" s="239"/>
      <c r="P103" s="239"/>
      <c r="Q103" s="239"/>
      <c r="R103" s="239"/>
      <c r="S103" s="239"/>
      <c r="T103" s="240"/>
      <c r="AT103" s="241" t="s">
        <v>193</v>
      </c>
      <c r="AU103" s="241" t="s">
        <v>83</v>
      </c>
      <c r="AV103" s="13" t="s">
        <v>83</v>
      </c>
      <c r="AW103" s="13" t="s">
        <v>39</v>
      </c>
      <c r="AX103" s="13" t="s">
        <v>75</v>
      </c>
      <c r="AY103" s="241" t="s">
        <v>183</v>
      </c>
    </row>
    <row r="104" spans="2:65" s="15" customFormat="1" ht="13.5">
      <c r="B104" s="268"/>
      <c r="C104" s="269"/>
      <c r="D104" s="217" t="s">
        <v>193</v>
      </c>
      <c r="E104" s="270" t="s">
        <v>21</v>
      </c>
      <c r="F104" s="271" t="s">
        <v>265</v>
      </c>
      <c r="G104" s="269"/>
      <c r="H104" s="272">
        <v>4.4999999999999998E-2</v>
      </c>
      <c r="I104" s="273"/>
      <c r="J104" s="269"/>
      <c r="K104" s="269"/>
      <c r="L104" s="274"/>
      <c r="M104" s="275"/>
      <c r="N104" s="276"/>
      <c r="O104" s="276"/>
      <c r="P104" s="276"/>
      <c r="Q104" s="276"/>
      <c r="R104" s="276"/>
      <c r="S104" s="276"/>
      <c r="T104" s="277"/>
      <c r="AT104" s="278" t="s">
        <v>193</v>
      </c>
      <c r="AU104" s="278" t="s">
        <v>83</v>
      </c>
      <c r="AV104" s="15" t="s">
        <v>91</v>
      </c>
      <c r="AW104" s="15" t="s">
        <v>39</v>
      </c>
      <c r="AX104" s="15" t="s">
        <v>75</v>
      </c>
      <c r="AY104" s="278" t="s">
        <v>183</v>
      </c>
    </row>
    <row r="105" spans="2:65" s="12" customFormat="1" ht="13.5">
      <c r="B105" s="220"/>
      <c r="C105" s="221"/>
      <c r="D105" s="217" t="s">
        <v>193</v>
      </c>
      <c r="E105" s="222" t="s">
        <v>21</v>
      </c>
      <c r="F105" s="223" t="s">
        <v>1656</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3" customFormat="1" ht="13.5">
      <c r="B106" s="231"/>
      <c r="C106" s="232"/>
      <c r="D106" s="217" t="s">
        <v>193</v>
      </c>
      <c r="E106" s="233" t="s">
        <v>21</v>
      </c>
      <c r="F106" s="234" t="s">
        <v>2842</v>
      </c>
      <c r="G106" s="232"/>
      <c r="H106" s="235">
        <v>2.3E-2</v>
      </c>
      <c r="I106" s="236"/>
      <c r="J106" s="232"/>
      <c r="K106" s="232"/>
      <c r="L106" s="237"/>
      <c r="M106" s="238"/>
      <c r="N106" s="239"/>
      <c r="O106" s="239"/>
      <c r="P106" s="239"/>
      <c r="Q106" s="239"/>
      <c r="R106" s="239"/>
      <c r="S106" s="239"/>
      <c r="T106" s="240"/>
      <c r="AT106" s="241" t="s">
        <v>193</v>
      </c>
      <c r="AU106" s="241" t="s">
        <v>83</v>
      </c>
      <c r="AV106" s="13" t="s">
        <v>83</v>
      </c>
      <c r="AW106" s="13" t="s">
        <v>39</v>
      </c>
      <c r="AX106" s="13" t="s">
        <v>75</v>
      </c>
      <c r="AY106" s="241" t="s">
        <v>183</v>
      </c>
    </row>
    <row r="107" spans="2:65" s="15" customFormat="1" ht="13.5">
      <c r="B107" s="268"/>
      <c r="C107" s="269"/>
      <c r="D107" s="217" t="s">
        <v>193</v>
      </c>
      <c r="E107" s="270" t="s">
        <v>21</v>
      </c>
      <c r="F107" s="271" t="s">
        <v>265</v>
      </c>
      <c r="G107" s="269"/>
      <c r="H107" s="272">
        <v>2.3E-2</v>
      </c>
      <c r="I107" s="273"/>
      <c r="J107" s="269"/>
      <c r="K107" s="269"/>
      <c r="L107" s="274"/>
      <c r="M107" s="275"/>
      <c r="N107" s="276"/>
      <c r="O107" s="276"/>
      <c r="P107" s="276"/>
      <c r="Q107" s="276"/>
      <c r="R107" s="276"/>
      <c r="S107" s="276"/>
      <c r="T107" s="277"/>
      <c r="AT107" s="278" t="s">
        <v>193</v>
      </c>
      <c r="AU107" s="278" t="s">
        <v>83</v>
      </c>
      <c r="AV107" s="15" t="s">
        <v>91</v>
      </c>
      <c r="AW107" s="15" t="s">
        <v>39</v>
      </c>
      <c r="AX107" s="15" t="s">
        <v>75</v>
      </c>
      <c r="AY107" s="278" t="s">
        <v>183</v>
      </c>
    </row>
    <row r="108" spans="2:65" s="14" customFormat="1" ht="13.5">
      <c r="B108" s="242"/>
      <c r="C108" s="243"/>
      <c r="D108" s="244" t="s">
        <v>193</v>
      </c>
      <c r="E108" s="245" t="s">
        <v>21</v>
      </c>
      <c r="F108" s="246" t="s">
        <v>212</v>
      </c>
      <c r="G108" s="243"/>
      <c r="H108" s="247">
        <v>6.8000000000000005E-2</v>
      </c>
      <c r="I108" s="248"/>
      <c r="J108" s="243"/>
      <c r="K108" s="243"/>
      <c r="L108" s="249"/>
      <c r="M108" s="250"/>
      <c r="N108" s="251"/>
      <c r="O108" s="251"/>
      <c r="P108" s="251"/>
      <c r="Q108" s="251"/>
      <c r="R108" s="251"/>
      <c r="S108" s="251"/>
      <c r="T108" s="252"/>
      <c r="AT108" s="253" t="s">
        <v>193</v>
      </c>
      <c r="AU108" s="253" t="s">
        <v>83</v>
      </c>
      <c r="AV108" s="14" t="s">
        <v>189</v>
      </c>
      <c r="AW108" s="14" t="s">
        <v>39</v>
      </c>
      <c r="AX108" s="14" t="s">
        <v>79</v>
      </c>
      <c r="AY108" s="253" t="s">
        <v>183</v>
      </c>
    </row>
    <row r="109" spans="2:65" s="1" customFormat="1" ht="31.5" customHeight="1">
      <c r="B109" s="42"/>
      <c r="C109" s="205" t="s">
        <v>83</v>
      </c>
      <c r="D109" s="205" t="s">
        <v>185</v>
      </c>
      <c r="E109" s="206" t="s">
        <v>1657</v>
      </c>
      <c r="F109" s="207" t="s">
        <v>1658</v>
      </c>
      <c r="G109" s="208" t="s">
        <v>498</v>
      </c>
      <c r="H109" s="209">
        <v>2.9000000000000001E-2</v>
      </c>
      <c r="I109" s="210"/>
      <c r="J109" s="211">
        <f>ROUND(I109*H109,2)</f>
        <v>0</v>
      </c>
      <c r="K109" s="207" t="s">
        <v>200</v>
      </c>
      <c r="L109" s="62"/>
      <c r="M109" s="212" t="s">
        <v>21</v>
      </c>
      <c r="N109" s="213" t="s">
        <v>46</v>
      </c>
      <c r="O109" s="43"/>
      <c r="P109" s="214">
        <f>O109*H109</f>
        <v>0</v>
      </c>
      <c r="Q109" s="214">
        <v>1.0900000000000001</v>
      </c>
      <c r="R109" s="214">
        <f>Q109*H109</f>
        <v>3.1610000000000006E-2</v>
      </c>
      <c r="S109" s="214">
        <v>0</v>
      </c>
      <c r="T109" s="215">
        <f>S109*H109</f>
        <v>0</v>
      </c>
      <c r="AR109" s="25" t="s">
        <v>189</v>
      </c>
      <c r="AT109" s="25" t="s">
        <v>185</v>
      </c>
      <c r="AU109" s="25" t="s">
        <v>83</v>
      </c>
      <c r="AY109" s="25" t="s">
        <v>183</v>
      </c>
      <c r="BE109" s="216">
        <f>IF(N109="základní",J109,0)</f>
        <v>0</v>
      </c>
      <c r="BF109" s="216">
        <f>IF(N109="snížená",J109,0)</f>
        <v>0</v>
      </c>
      <c r="BG109" s="216">
        <f>IF(N109="zákl. přenesená",J109,0)</f>
        <v>0</v>
      </c>
      <c r="BH109" s="216">
        <f>IF(N109="sníž. přenesená",J109,0)</f>
        <v>0</v>
      </c>
      <c r="BI109" s="216">
        <f>IF(N109="nulová",J109,0)</f>
        <v>0</v>
      </c>
      <c r="BJ109" s="25" t="s">
        <v>79</v>
      </c>
      <c r="BK109" s="216">
        <f>ROUND(I109*H109,2)</f>
        <v>0</v>
      </c>
      <c r="BL109" s="25" t="s">
        <v>189</v>
      </c>
      <c r="BM109" s="25" t="s">
        <v>2843</v>
      </c>
    </row>
    <row r="110" spans="2:65" s="12" customFormat="1" ht="13.5">
      <c r="B110" s="220"/>
      <c r="C110" s="221"/>
      <c r="D110" s="217" t="s">
        <v>193</v>
      </c>
      <c r="E110" s="222" t="s">
        <v>21</v>
      </c>
      <c r="F110" s="223" t="s">
        <v>2841</v>
      </c>
      <c r="G110" s="221"/>
      <c r="H110" s="224" t="s">
        <v>21</v>
      </c>
      <c r="I110" s="225"/>
      <c r="J110" s="221"/>
      <c r="K110" s="221"/>
      <c r="L110" s="226"/>
      <c r="M110" s="227"/>
      <c r="N110" s="228"/>
      <c r="O110" s="228"/>
      <c r="P110" s="228"/>
      <c r="Q110" s="228"/>
      <c r="R110" s="228"/>
      <c r="S110" s="228"/>
      <c r="T110" s="229"/>
      <c r="AT110" s="230" t="s">
        <v>193</v>
      </c>
      <c r="AU110" s="230" t="s">
        <v>83</v>
      </c>
      <c r="AV110" s="12" t="s">
        <v>79</v>
      </c>
      <c r="AW110" s="12" t="s">
        <v>39</v>
      </c>
      <c r="AX110" s="12" t="s">
        <v>75</v>
      </c>
      <c r="AY110" s="230" t="s">
        <v>183</v>
      </c>
    </row>
    <row r="111" spans="2:65" s="12" customFormat="1" ht="13.5">
      <c r="B111" s="220"/>
      <c r="C111" s="221"/>
      <c r="D111" s="217" t="s">
        <v>193</v>
      </c>
      <c r="E111" s="222" t="s">
        <v>21</v>
      </c>
      <c r="F111" s="223" t="s">
        <v>1654</v>
      </c>
      <c r="G111" s="221"/>
      <c r="H111" s="224" t="s">
        <v>21</v>
      </c>
      <c r="I111" s="225"/>
      <c r="J111" s="221"/>
      <c r="K111" s="221"/>
      <c r="L111" s="226"/>
      <c r="M111" s="227"/>
      <c r="N111" s="228"/>
      <c r="O111" s="228"/>
      <c r="P111" s="228"/>
      <c r="Q111" s="228"/>
      <c r="R111" s="228"/>
      <c r="S111" s="228"/>
      <c r="T111" s="229"/>
      <c r="AT111" s="230" t="s">
        <v>193</v>
      </c>
      <c r="AU111" s="230" t="s">
        <v>83</v>
      </c>
      <c r="AV111" s="12" t="s">
        <v>79</v>
      </c>
      <c r="AW111" s="12" t="s">
        <v>39</v>
      </c>
      <c r="AX111" s="12" t="s">
        <v>75</v>
      </c>
      <c r="AY111" s="230" t="s">
        <v>183</v>
      </c>
    </row>
    <row r="112" spans="2:65" s="13" customFormat="1" ht="13.5">
      <c r="B112" s="231"/>
      <c r="C112" s="232"/>
      <c r="D112" s="217" t="s">
        <v>193</v>
      </c>
      <c r="E112" s="233" t="s">
        <v>21</v>
      </c>
      <c r="F112" s="234" t="s">
        <v>1660</v>
      </c>
      <c r="G112" s="232"/>
      <c r="H112" s="235">
        <v>1.9E-2</v>
      </c>
      <c r="I112" s="236"/>
      <c r="J112" s="232"/>
      <c r="K112" s="232"/>
      <c r="L112" s="237"/>
      <c r="M112" s="238"/>
      <c r="N112" s="239"/>
      <c r="O112" s="239"/>
      <c r="P112" s="239"/>
      <c r="Q112" s="239"/>
      <c r="R112" s="239"/>
      <c r="S112" s="239"/>
      <c r="T112" s="240"/>
      <c r="AT112" s="241" t="s">
        <v>193</v>
      </c>
      <c r="AU112" s="241" t="s">
        <v>83</v>
      </c>
      <c r="AV112" s="13" t="s">
        <v>83</v>
      </c>
      <c r="AW112" s="13" t="s">
        <v>39</v>
      </c>
      <c r="AX112" s="13" t="s">
        <v>75</v>
      </c>
      <c r="AY112" s="241" t="s">
        <v>183</v>
      </c>
    </row>
    <row r="113" spans="2:65" s="15" customFormat="1" ht="13.5">
      <c r="B113" s="268"/>
      <c r="C113" s="269"/>
      <c r="D113" s="217" t="s">
        <v>193</v>
      </c>
      <c r="E113" s="270" t="s">
        <v>21</v>
      </c>
      <c r="F113" s="271" t="s">
        <v>265</v>
      </c>
      <c r="G113" s="269"/>
      <c r="H113" s="272">
        <v>1.9E-2</v>
      </c>
      <c r="I113" s="273"/>
      <c r="J113" s="269"/>
      <c r="K113" s="269"/>
      <c r="L113" s="274"/>
      <c r="M113" s="275"/>
      <c r="N113" s="276"/>
      <c r="O113" s="276"/>
      <c r="P113" s="276"/>
      <c r="Q113" s="276"/>
      <c r="R113" s="276"/>
      <c r="S113" s="276"/>
      <c r="T113" s="277"/>
      <c r="AT113" s="278" t="s">
        <v>193</v>
      </c>
      <c r="AU113" s="278" t="s">
        <v>83</v>
      </c>
      <c r="AV113" s="15" t="s">
        <v>91</v>
      </c>
      <c r="AW113" s="15" t="s">
        <v>39</v>
      </c>
      <c r="AX113" s="15" t="s">
        <v>75</v>
      </c>
      <c r="AY113" s="278" t="s">
        <v>183</v>
      </c>
    </row>
    <row r="114" spans="2:65" s="12" customFormat="1" ht="13.5">
      <c r="B114" s="220"/>
      <c r="C114" s="221"/>
      <c r="D114" s="217" t="s">
        <v>193</v>
      </c>
      <c r="E114" s="222" t="s">
        <v>21</v>
      </c>
      <c r="F114" s="223" t="s">
        <v>1656</v>
      </c>
      <c r="G114" s="221"/>
      <c r="H114" s="224" t="s">
        <v>21</v>
      </c>
      <c r="I114" s="225"/>
      <c r="J114" s="221"/>
      <c r="K114" s="221"/>
      <c r="L114" s="226"/>
      <c r="M114" s="227"/>
      <c r="N114" s="228"/>
      <c r="O114" s="228"/>
      <c r="P114" s="228"/>
      <c r="Q114" s="228"/>
      <c r="R114" s="228"/>
      <c r="S114" s="228"/>
      <c r="T114" s="229"/>
      <c r="AT114" s="230" t="s">
        <v>193</v>
      </c>
      <c r="AU114" s="230" t="s">
        <v>83</v>
      </c>
      <c r="AV114" s="12" t="s">
        <v>79</v>
      </c>
      <c r="AW114" s="12" t="s">
        <v>39</v>
      </c>
      <c r="AX114" s="12" t="s">
        <v>75</v>
      </c>
      <c r="AY114" s="230" t="s">
        <v>183</v>
      </c>
    </row>
    <row r="115" spans="2:65" s="13" customFormat="1" ht="13.5">
      <c r="B115" s="231"/>
      <c r="C115" s="232"/>
      <c r="D115" s="217" t="s">
        <v>193</v>
      </c>
      <c r="E115" s="233" t="s">
        <v>21</v>
      </c>
      <c r="F115" s="234" t="s">
        <v>2844</v>
      </c>
      <c r="G115" s="232"/>
      <c r="H115" s="235">
        <v>0.01</v>
      </c>
      <c r="I115" s="236"/>
      <c r="J115" s="232"/>
      <c r="K115" s="232"/>
      <c r="L115" s="237"/>
      <c r="M115" s="238"/>
      <c r="N115" s="239"/>
      <c r="O115" s="239"/>
      <c r="P115" s="239"/>
      <c r="Q115" s="239"/>
      <c r="R115" s="239"/>
      <c r="S115" s="239"/>
      <c r="T115" s="240"/>
      <c r="AT115" s="241" t="s">
        <v>193</v>
      </c>
      <c r="AU115" s="241" t="s">
        <v>83</v>
      </c>
      <c r="AV115" s="13" t="s">
        <v>83</v>
      </c>
      <c r="AW115" s="13" t="s">
        <v>39</v>
      </c>
      <c r="AX115" s="13" t="s">
        <v>75</v>
      </c>
      <c r="AY115" s="241" t="s">
        <v>183</v>
      </c>
    </row>
    <row r="116" spans="2:65" s="15" customFormat="1" ht="13.5">
      <c r="B116" s="268"/>
      <c r="C116" s="269"/>
      <c r="D116" s="217" t="s">
        <v>193</v>
      </c>
      <c r="E116" s="270" t="s">
        <v>21</v>
      </c>
      <c r="F116" s="271" t="s">
        <v>265</v>
      </c>
      <c r="G116" s="269"/>
      <c r="H116" s="272">
        <v>0.01</v>
      </c>
      <c r="I116" s="273"/>
      <c r="J116" s="269"/>
      <c r="K116" s="269"/>
      <c r="L116" s="274"/>
      <c r="M116" s="275"/>
      <c r="N116" s="276"/>
      <c r="O116" s="276"/>
      <c r="P116" s="276"/>
      <c r="Q116" s="276"/>
      <c r="R116" s="276"/>
      <c r="S116" s="276"/>
      <c r="T116" s="277"/>
      <c r="AT116" s="278" t="s">
        <v>193</v>
      </c>
      <c r="AU116" s="278" t="s">
        <v>83</v>
      </c>
      <c r="AV116" s="15" t="s">
        <v>91</v>
      </c>
      <c r="AW116" s="15" t="s">
        <v>39</v>
      </c>
      <c r="AX116" s="15" t="s">
        <v>75</v>
      </c>
      <c r="AY116" s="278" t="s">
        <v>183</v>
      </c>
    </row>
    <row r="117" spans="2:65" s="14" customFormat="1" ht="13.5">
      <c r="B117" s="242"/>
      <c r="C117" s="243"/>
      <c r="D117" s="217" t="s">
        <v>193</v>
      </c>
      <c r="E117" s="279" t="s">
        <v>21</v>
      </c>
      <c r="F117" s="280" t="s">
        <v>212</v>
      </c>
      <c r="G117" s="243"/>
      <c r="H117" s="281">
        <v>2.9000000000000001E-2</v>
      </c>
      <c r="I117" s="248"/>
      <c r="J117" s="243"/>
      <c r="K117" s="243"/>
      <c r="L117" s="249"/>
      <c r="M117" s="250"/>
      <c r="N117" s="251"/>
      <c r="O117" s="251"/>
      <c r="P117" s="251"/>
      <c r="Q117" s="251"/>
      <c r="R117" s="251"/>
      <c r="S117" s="251"/>
      <c r="T117" s="252"/>
      <c r="AT117" s="253" t="s">
        <v>193</v>
      </c>
      <c r="AU117" s="253" t="s">
        <v>83</v>
      </c>
      <c r="AV117" s="14" t="s">
        <v>189</v>
      </c>
      <c r="AW117" s="14" t="s">
        <v>39</v>
      </c>
      <c r="AX117" s="14" t="s">
        <v>79</v>
      </c>
      <c r="AY117" s="253" t="s">
        <v>183</v>
      </c>
    </row>
    <row r="118" spans="2:65" s="11" customFormat="1" ht="29.85" customHeight="1">
      <c r="B118" s="188"/>
      <c r="C118" s="189"/>
      <c r="D118" s="202" t="s">
        <v>74</v>
      </c>
      <c r="E118" s="203" t="s">
        <v>195</v>
      </c>
      <c r="F118" s="203" t="s">
        <v>196</v>
      </c>
      <c r="G118" s="189"/>
      <c r="H118" s="189"/>
      <c r="I118" s="192"/>
      <c r="J118" s="204">
        <f>BK118</f>
        <v>0</v>
      </c>
      <c r="K118" s="189"/>
      <c r="L118" s="194"/>
      <c r="M118" s="195"/>
      <c r="N118" s="196"/>
      <c r="O118" s="196"/>
      <c r="P118" s="197">
        <f>SUM(P119:P160)</f>
        <v>0</v>
      </c>
      <c r="Q118" s="196"/>
      <c r="R118" s="197">
        <f>SUM(R119:R160)</f>
        <v>0.1130688</v>
      </c>
      <c r="S118" s="196"/>
      <c r="T118" s="198">
        <f>SUM(T119:T160)</f>
        <v>0</v>
      </c>
      <c r="AR118" s="199" t="s">
        <v>79</v>
      </c>
      <c r="AT118" s="200" t="s">
        <v>74</v>
      </c>
      <c r="AU118" s="200" t="s">
        <v>79</v>
      </c>
      <c r="AY118" s="199" t="s">
        <v>183</v>
      </c>
      <c r="BK118" s="201">
        <f>SUM(BK119:BK160)</f>
        <v>0</v>
      </c>
    </row>
    <row r="119" spans="2:65" s="1" customFormat="1" ht="31.5" customHeight="1">
      <c r="B119" s="42"/>
      <c r="C119" s="205" t="s">
        <v>91</v>
      </c>
      <c r="D119" s="205" t="s">
        <v>185</v>
      </c>
      <c r="E119" s="206" t="s">
        <v>1691</v>
      </c>
      <c r="F119" s="207" t="s">
        <v>1692</v>
      </c>
      <c r="G119" s="208" t="s">
        <v>199</v>
      </c>
      <c r="H119" s="209">
        <v>354.64</v>
      </c>
      <c r="I119" s="210"/>
      <c r="J119" s="211">
        <f>ROUND(I119*H119,2)</f>
        <v>0</v>
      </c>
      <c r="K119" s="207" t="s">
        <v>200</v>
      </c>
      <c r="L119" s="62"/>
      <c r="M119" s="212" t="s">
        <v>21</v>
      </c>
      <c r="N119" s="213" t="s">
        <v>46</v>
      </c>
      <c r="O119" s="43"/>
      <c r="P119" s="214">
        <f>O119*H119</f>
        <v>0</v>
      </c>
      <c r="Q119" s="214">
        <v>1.2E-4</v>
      </c>
      <c r="R119" s="214">
        <f>Q119*H119</f>
        <v>4.2556799999999999E-2</v>
      </c>
      <c r="S119" s="214">
        <v>0</v>
      </c>
      <c r="T119" s="215">
        <f>S119*H119</f>
        <v>0</v>
      </c>
      <c r="AR119" s="25" t="s">
        <v>189</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189</v>
      </c>
      <c r="BM119" s="25" t="s">
        <v>2845</v>
      </c>
    </row>
    <row r="120" spans="2:65" s="12" customFormat="1" ht="13.5">
      <c r="B120" s="220"/>
      <c r="C120" s="221"/>
      <c r="D120" s="217" t="s">
        <v>193</v>
      </c>
      <c r="E120" s="222" t="s">
        <v>21</v>
      </c>
      <c r="F120" s="223" t="s">
        <v>1654</v>
      </c>
      <c r="G120" s="221"/>
      <c r="H120" s="224" t="s">
        <v>21</v>
      </c>
      <c r="I120" s="225"/>
      <c r="J120" s="221"/>
      <c r="K120" s="221"/>
      <c r="L120" s="226"/>
      <c r="M120" s="227"/>
      <c r="N120" s="228"/>
      <c r="O120" s="228"/>
      <c r="P120" s="228"/>
      <c r="Q120" s="228"/>
      <c r="R120" s="228"/>
      <c r="S120" s="228"/>
      <c r="T120" s="229"/>
      <c r="AT120" s="230" t="s">
        <v>193</v>
      </c>
      <c r="AU120" s="230" t="s">
        <v>83</v>
      </c>
      <c r="AV120" s="12" t="s">
        <v>79</v>
      </c>
      <c r="AW120" s="12" t="s">
        <v>39</v>
      </c>
      <c r="AX120" s="12" t="s">
        <v>75</v>
      </c>
      <c r="AY120" s="230" t="s">
        <v>183</v>
      </c>
    </row>
    <row r="121" spans="2:65" s="13" customFormat="1" ht="13.5">
      <c r="B121" s="231"/>
      <c r="C121" s="232"/>
      <c r="D121" s="217" t="s">
        <v>193</v>
      </c>
      <c r="E121" s="233" t="s">
        <v>21</v>
      </c>
      <c r="F121" s="234" t="s">
        <v>2846</v>
      </c>
      <c r="G121" s="232"/>
      <c r="H121" s="235">
        <v>3.73</v>
      </c>
      <c r="I121" s="236"/>
      <c r="J121" s="232"/>
      <c r="K121" s="232"/>
      <c r="L121" s="237"/>
      <c r="M121" s="238"/>
      <c r="N121" s="239"/>
      <c r="O121" s="239"/>
      <c r="P121" s="239"/>
      <c r="Q121" s="239"/>
      <c r="R121" s="239"/>
      <c r="S121" s="239"/>
      <c r="T121" s="240"/>
      <c r="AT121" s="241" t="s">
        <v>193</v>
      </c>
      <c r="AU121" s="241" t="s">
        <v>83</v>
      </c>
      <c r="AV121" s="13" t="s">
        <v>83</v>
      </c>
      <c r="AW121" s="13" t="s">
        <v>39</v>
      </c>
      <c r="AX121" s="13" t="s">
        <v>75</v>
      </c>
      <c r="AY121" s="241" t="s">
        <v>183</v>
      </c>
    </row>
    <row r="122" spans="2:65" s="13" customFormat="1" ht="13.5">
      <c r="B122" s="231"/>
      <c r="C122" s="232"/>
      <c r="D122" s="217" t="s">
        <v>193</v>
      </c>
      <c r="E122" s="233" t="s">
        <v>21</v>
      </c>
      <c r="F122" s="234" t="s">
        <v>2847</v>
      </c>
      <c r="G122" s="232"/>
      <c r="H122" s="235">
        <v>3.41</v>
      </c>
      <c r="I122" s="236"/>
      <c r="J122" s="232"/>
      <c r="K122" s="232"/>
      <c r="L122" s="237"/>
      <c r="M122" s="238"/>
      <c r="N122" s="239"/>
      <c r="O122" s="239"/>
      <c r="P122" s="239"/>
      <c r="Q122" s="239"/>
      <c r="R122" s="239"/>
      <c r="S122" s="239"/>
      <c r="T122" s="240"/>
      <c r="AT122" s="241" t="s">
        <v>193</v>
      </c>
      <c r="AU122" s="241" t="s">
        <v>83</v>
      </c>
      <c r="AV122" s="13" t="s">
        <v>83</v>
      </c>
      <c r="AW122" s="13" t="s">
        <v>39</v>
      </c>
      <c r="AX122" s="13" t="s">
        <v>75</v>
      </c>
      <c r="AY122" s="241" t="s">
        <v>183</v>
      </c>
    </row>
    <row r="123" spans="2:65" s="13" customFormat="1" ht="13.5">
      <c r="B123" s="231"/>
      <c r="C123" s="232"/>
      <c r="D123" s="217" t="s">
        <v>193</v>
      </c>
      <c r="E123" s="233" t="s">
        <v>21</v>
      </c>
      <c r="F123" s="234" t="s">
        <v>2848</v>
      </c>
      <c r="G123" s="232"/>
      <c r="H123" s="235">
        <v>8.17</v>
      </c>
      <c r="I123" s="236"/>
      <c r="J123" s="232"/>
      <c r="K123" s="232"/>
      <c r="L123" s="237"/>
      <c r="M123" s="238"/>
      <c r="N123" s="239"/>
      <c r="O123" s="239"/>
      <c r="P123" s="239"/>
      <c r="Q123" s="239"/>
      <c r="R123" s="239"/>
      <c r="S123" s="239"/>
      <c r="T123" s="240"/>
      <c r="AT123" s="241" t="s">
        <v>193</v>
      </c>
      <c r="AU123" s="241" t="s">
        <v>83</v>
      </c>
      <c r="AV123" s="13" t="s">
        <v>83</v>
      </c>
      <c r="AW123" s="13" t="s">
        <v>39</v>
      </c>
      <c r="AX123" s="13" t="s">
        <v>75</v>
      </c>
      <c r="AY123" s="241" t="s">
        <v>183</v>
      </c>
    </row>
    <row r="124" spans="2:65" s="13" customFormat="1" ht="13.5">
      <c r="B124" s="231"/>
      <c r="C124" s="232"/>
      <c r="D124" s="217" t="s">
        <v>193</v>
      </c>
      <c r="E124" s="233" t="s">
        <v>21</v>
      </c>
      <c r="F124" s="234" t="s">
        <v>2849</v>
      </c>
      <c r="G124" s="232"/>
      <c r="H124" s="235">
        <v>8.35</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3" customFormat="1" ht="13.5">
      <c r="B125" s="231"/>
      <c r="C125" s="232"/>
      <c r="D125" s="217" t="s">
        <v>193</v>
      </c>
      <c r="E125" s="233" t="s">
        <v>21</v>
      </c>
      <c r="F125" s="234" t="s">
        <v>2850</v>
      </c>
      <c r="G125" s="232"/>
      <c r="H125" s="235">
        <v>2.78</v>
      </c>
      <c r="I125" s="236"/>
      <c r="J125" s="232"/>
      <c r="K125" s="232"/>
      <c r="L125" s="237"/>
      <c r="M125" s="238"/>
      <c r="N125" s="239"/>
      <c r="O125" s="239"/>
      <c r="P125" s="239"/>
      <c r="Q125" s="239"/>
      <c r="R125" s="239"/>
      <c r="S125" s="239"/>
      <c r="T125" s="240"/>
      <c r="AT125" s="241" t="s">
        <v>193</v>
      </c>
      <c r="AU125" s="241" t="s">
        <v>83</v>
      </c>
      <c r="AV125" s="13" t="s">
        <v>83</v>
      </c>
      <c r="AW125" s="13" t="s">
        <v>39</v>
      </c>
      <c r="AX125" s="13" t="s">
        <v>75</v>
      </c>
      <c r="AY125" s="241" t="s">
        <v>183</v>
      </c>
    </row>
    <row r="126" spans="2:65" s="13" customFormat="1" ht="13.5">
      <c r="B126" s="231"/>
      <c r="C126" s="232"/>
      <c r="D126" s="217" t="s">
        <v>193</v>
      </c>
      <c r="E126" s="233" t="s">
        <v>21</v>
      </c>
      <c r="F126" s="234" t="s">
        <v>2851</v>
      </c>
      <c r="G126" s="232"/>
      <c r="H126" s="235">
        <v>16.57</v>
      </c>
      <c r="I126" s="236"/>
      <c r="J126" s="232"/>
      <c r="K126" s="232"/>
      <c r="L126" s="237"/>
      <c r="M126" s="238"/>
      <c r="N126" s="239"/>
      <c r="O126" s="239"/>
      <c r="P126" s="239"/>
      <c r="Q126" s="239"/>
      <c r="R126" s="239"/>
      <c r="S126" s="239"/>
      <c r="T126" s="240"/>
      <c r="AT126" s="241" t="s">
        <v>193</v>
      </c>
      <c r="AU126" s="241" t="s">
        <v>83</v>
      </c>
      <c r="AV126" s="13" t="s">
        <v>83</v>
      </c>
      <c r="AW126" s="13" t="s">
        <v>39</v>
      </c>
      <c r="AX126" s="13" t="s">
        <v>75</v>
      </c>
      <c r="AY126" s="241" t="s">
        <v>183</v>
      </c>
    </row>
    <row r="127" spans="2:65" s="13" customFormat="1" ht="13.5">
      <c r="B127" s="231"/>
      <c r="C127" s="232"/>
      <c r="D127" s="217" t="s">
        <v>193</v>
      </c>
      <c r="E127" s="233" t="s">
        <v>21</v>
      </c>
      <c r="F127" s="234" t="s">
        <v>2852</v>
      </c>
      <c r="G127" s="232"/>
      <c r="H127" s="235">
        <v>7.58</v>
      </c>
      <c r="I127" s="236"/>
      <c r="J127" s="232"/>
      <c r="K127" s="232"/>
      <c r="L127" s="237"/>
      <c r="M127" s="238"/>
      <c r="N127" s="239"/>
      <c r="O127" s="239"/>
      <c r="P127" s="239"/>
      <c r="Q127" s="239"/>
      <c r="R127" s="239"/>
      <c r="S127" s="239"/>
      <c r="T127" s="240"/>
      <c r="AT127" s="241" t="s">
        <v>193</v>
      </c>
      <c r="AU127" s="241" t="s">
        <v>83</v>
      </c>
      <c r="AV127" s="13" t="s">
        <v>83</v>
      </c>
      <c r="AW127" s="13" t="s">
        <v>39</v>
      </c>
      <c r="AX127" s="13" t="s">
        <v>75</v>
      </c>
      <c r="AY127" s="241" t="s">
        <v>183</v>
      </c>
    </row>
    <row r="128" spans="2:65" s="13" customFormat="1" ht="13.5">
      <c r="B128" s="231"/>
      <c r="C128" s="232"/>
      <c r="D128" s="217" t="s">
        <v>193</v>
      </c>
      <c r="E128" s="233" t="s">
        <v>21</v>
      </c>
      <c r="F128" s="234" t="s">
        <v>2853</v>
      </c>
      <c r="G128" s="232"/>
      <c r="H128" s="235">
        <v>2.78</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51" s="13" customFormat="1" ht="13.5">
      <c r="B129" s="231"/>
      <c r="C129" s="232"/>
      <c r="D129" s="217" t="s">
        <v>193</v>
      </c>
      <c r="E129" s="233" t="s">
        <v>21</v>
      </c>
      <c r="F129" s="234" t="s">
        <v>2854</v>
      </c>
      <c r="G129" s="232"/>
      <c r="H129" s="235">
        <v>4.3</v>
      </c>
      <c r="I129" s="236"/>
      <c r="J129" s="232"/>
      <c r="K129" s="232"/>
      <c r="L129" s="237"/>
      <c r="M129" s="238"/>
      <c r="N129" s="239"/>
      <c r="O129" s="239"/>
      <c r="P129" s="239"/>
      <c r="Q129" s="239"/>
      <c r="R129" s="239"/>
      <c r="S129" s="239"/>
      <c r="T129" s="240"/>
      <c r="AT129" s="241" t="s">
        <v>193</v>
      </c>
      <c r="AU129" s="241" t="s">
        <v>83</v>
      </c>
      <c r="AV129" s="13" t="s">
        <v>83</v>
      </c>
      <c r="AW129" s="13" t="s">
        <v>39</v>
      </c>
      <c r="AX129" s="13" t="s">
        <v>75</v>
      </c>
      <c r="AY129" s="241" t="s">
        <v>183</v>
      </c>
    </row>
    <row r="130" spans="2:51" s="13" customFormat="1" ht="13.5">
      <c r="B130" s="231"/>
      <c r="C130" s="232"/>
      <c r="D130" s="217" t="s">
        <v>193</v>
      </c>
      <c r="E130" s="233" t="s">
        <v>21</v>
      </c>
      <c r="F130" s="234" t="s">
        <v>2855</v>
      </c>
      <c r="G130" s="232"/>
      <c r="H130" s="235">
        <v>45.7</v>
      </c>
      <c r="I130" s="236"/>
      <c r="J130" s="232"/>
      <c r="K130" s="232"/>
      <c r="L130" s="237"/>
      <c r="M130" s="238"/>
      <c r="N130" s="239"/>
      <c r="O130" s="239"/>
      <c r="P130" s="239"/>
      <c r="Q130" s="239"/>
      <c r="R130" s="239"/>
      <c r="S130" s="239"/>
      <c r="T130" s="240"/>
      <c r="AT130" s="241" t="s">
        <v>193</v>
      </c>
      <c r="AU130" s="241" t="s">
        <v>83</v>
      </c>
      <c r="AV130" s="13" t="s">
        <v>83</v>
      </c>
      <c r="AW130" s="13" t="s">
        <v>39</v>
      </c>
      <c r="AX130" s="13" t="s">
        <v>75</v>
      </c>
      <c r="AY130" s="241" t="s">
        <v>183</v>
      </c>
    </row>
    <row r="131" spans="2:51" s="13" customFormat="1" ht="13.5">
      <c r="B131" s="231"/>
      <c r="C131" s="232"/>
      <c r="D131" s="217" t="s">
        <v>193</v>
      </c>
      <c r="E131" s="233" t="s">
        <v>21</v>
      </c>
      <c r="F131" s="234" t="s">
        <v>2856</v>
      </c>
      <c r="G131" s="232"/>
      <c r="H131" s="235">
        <v>54.66</v>
      </c>
      <c r="I131" s="236"/>
      <c r="J131" s="232"/>
      <c r="K131" s="232"/>
      <c r="L131" s="237"/>
      <c r="M131" s="238"/>
      <c r="N131" s="239"/>
      <c r="O131" s="239"/>
      <c r="P131" s="239"/>
      <c r="Q131" s="239"/>
      <c r="R131" s="239"/>
      <c r="S131" s="239"/>
      <c r="T131" s="240"/>
      <c r="AT131" s="241" t="s">
        <v>193</v>
      </c>
      <c r="AU131" s="241" t="s">
        <v>83</v>
      </c>
      <c r="AV131" s="13" t="s">
        <v>83</v>
      </c>
      <c r="AW131" s="13" t="s">
        <v>39</v>
      </c>
      <c r="AX131" s="13" t="s">
        <v>75</v>
      </c>
      <c r="AY131" s="241" t="s">
        <v>183</v>
      </c>
    </row>
    <row r="132" spans="2:51" s="15" customFormat="1" ht="13.5">
      <c r="B132" s="268"/>
      <c r="C132" s="269"/>
      <c r="D132" s="217" t="s">
        <v>193</v>
      </c>
      <c r="E132" s="270" t="s">
        <v>21</v>
      </c>
      <c r="F132" s="271" t="s">
        <v>265</v>
      </c>
      <c r="G132" s="269"/>
      <c r="H132" s="272">
        <v>158.03</v>
      </c>
      <c r="I132" s="273"/>
      <c r="J132" s="269"/>
      <c r="K132" s="269"/>
      <c r="L132" s="274"/>
      <c r="M132" s="275"/>
      <c r="N132" s="276"/>
      <c r="O132" s="276"/>
      <c r="P132" s="276"/>
      <c r="Q132" s="276"/>
      <c r="R132" s="276"/>
      <c r="S132" s="276"/>
      <c r="T132" s="277"/>
      <c r="AT132" s="278" t="s">
        <v>193</v>
      </c>
      <c r="AU132" s="278" t="s">
        <v>83</v>
      </c>
      <c r="AV132" s="15" t="s">
        <v>91</v>
      </c>
      <c r="AW132" s="15" t="s">
        <v>39</v>
      </c>
      <c r="AX132" s="15" t="s">
        <v>75</v>
      </c>
      <c r="AY132" s="278" t="s">
        <v>183</v>
      </c>
    </row>
    <row r="133" spans="2:51" s="12" customFormat="1" ht="13.5">
      <c r="B133" s="220"/>
      <c r="C133" s="221"/>
      <c r="D133" s="217" t="s">
        <v>193</v>
      </c>
      <c r="E133" s="222" t="s">
        <v>21</v>
      </c>
      <c r="F133" s="223" t="s">
        <v>1656</v>
      </c>
      <c r="G133" s="221"/>
      <c r="H133" s="224" t="s">
        <v>21</v>
      </c>
      <c r="I133" s="225"/>
      <c r="J133" s="221"/>
      <c r="K133" s="221"/>
      <c r="L133" s="226"/>
      <c r="M133" s="227"/>
      <c r="N133" s="228"/>
      <c r="O133" s="228"/>
      <c r="P133" s="228"/>
      <c r="Q133" s="228"/>
      <c r="R133" s="228"/>
      <c r="S133" s="228"/>
      <c r="T133" s="229"/>
      <c r="AT133" s="230" t="s">
        <v>193</v>
      </c>
      <c r="AU133" s="230" t="s">
        <v>83</v>
      </c>
      <c r="AV133" s="12" t="s">
        <v>79</v>
      </c>
      <c r="AW133" s="12" t="s">
        <v>39</v>
      </c>
      <c r="AX133" s="12" t="s">
        <v>75</v>
      </c>
      <c r="AY133" s="230" t="s">
        <v>183</v>
      </c>
    </row>
    <row r="134" spans="2:51" s="13" customFormat="1" ht="13.5">
      <c r="B134" s="231"/>
      <c r="C134" s="232"/>
      <c r="D134" s="217" t="s">
        <v>193</v>
      </c>
      <c r="E134" s="233" t="s">
        <v>21</v>
      </c>
      <c r="F134" s="234" t="s">
        <v>2857</v>
      </c>
      <c r="G134" s="232"/>
      <c r="H134" s="235">
        <v>12.36</v>
      </c>
      <c r="I134" s="236"/>
      <c r="J134" s="232"/>
      <c r="K134" s="232"/>
      <c r="L134" s="237"/>
      <c r="M134" s="238"/>
      <c r="N134" s="239"/>
      <c r="O134" s="239"/>
      <c r="P134" s="239"/>
      <c r="Q134" s="239"/>
      <c r="R134" s="239"/>
      <c r="S134" s="239"/>
      <c r="T134" s="240"/>
      <c r="AT134" s="241" t="s">
        <v>193</v>
      </c>
      <c r="AU134" s="241" t="s">
        <v>83</v>
      </c>
      <c r="AV134" s="13" t="s">
        <v>83</v>
      </c>
      <c r="AW134" s="13" t="s">
        <v>39</v>
      </c>
      <c r="AX134" s="13" t="s">
        <v>75</v>
      </c>
      <c r="AY134" s="241" t="s">
        <v>183</v>
      </c>
    </row>
    <row r="135" spans="2:51" s="13" customFormat="1" ht="13.5">
      <c r="B135" s="231"/>
      <c r="C135" s="232"/>
      <c r="D135" s="217" t="s">
        <v>193</v>
      </c>
      <c r="E135" s="233" t="s">
        <v>21</v>
      </c>
      <c r="F135" s="234" t="s">
        <v>2858</v>
      </c>
      <c r="G135" s="232"/>
      <c r="H135" s="235">
        <v>3.42</v>
      </c>
      <c r="I135" s="236"/>
      <c r="J135" s="232"/>
      <c r="K135" s="232"/>
      <c r="L135" s="237"/>
      <c r="M135" s="238"/>
      <c r="N135" s="239"/>
      <c r="O135" s="239"/>
      <c r="P135" s="239"/>
      <c r="Q135" s="239"/>
      <c r="R135" s="239"/>
      <c r="S135" s="239"/>
      <c r="T135" s="240"/>
      <c r="AT135" s="241" t="s">
        <v>193</v>
      </c>
      <c r="AU135" s="241" t="s">
        <v>83</v>
      </c>
      <c r="AV135" s="13" t="s">
        <v>83</v>
      </c>
      <c r="AW135" s="13" t="s">
        <v>39</v>
      </c>
      <c r="AX135" s="13" t="s">
        <v>75</v>
      </c>
      <c r="AY135" s="241" t="s">
        <v>183</v>
      </c>
    </row>
    <row r="136" spans="2:51" s="13" customFormat="1" ht="13.5">
      <c r="B136" s="231"/>
      <c r="C136" s="232"/>
      <c r="D136" s="217" t="s">
        <v>193</v>
      </c>
      <c r="E136" s="233" t="s">
        <v>21</v>
      </c>
      <c r="F136" s="234" t="s">
        <v>2859</v>
      </c>
      <c r="G136" s="232"/>
      <c r="H136" s="235">
        <v>8.5</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51" s="13" customFormat="1" ht="13.5">
      <c r="B137" s="231"/>
      <c r="C137" s="232"/>
      <c r="D137" s="217" t="s">
        <v>193</v>
      </c>
      <c r="E137" s="233" t="s">
        <v>21</v>
      </c>
      <c r="F137" s="234" t="s">
        <v>2860</v>
      </c>
      <c r="G137" s="232"/>
      <c r="H137" s="235">
        <v>2.88</v>
      </c>
      <c r="I137" s="236"/>
      <c r="J137" s="232"/>
      <c r="K137" s="232"/>
      <c r="L137" s="237"/>
      <c r="M137" s="238"/>
      <c r="N137" s="239"/>
      <c r="O137" s="239"/>
      <c r="P137" s="239"/>
      <c r="Q137" s="239"/>
      <c r="R137" s="239"/>
      <c r="S137" s="239"/>
      <c r="T137" s="240"/>
      <c r="AT137" s="241" t="s">
        <v>193</v>
      </c>
      <c r="AU137" s="241" t="s">
        <v>83</v>
      </c>
      <c r="AV137" s="13" t="s">
        <v>83</v>
      </c>
      <c r="AW137" s="13" t="s">
        <v>39</v>
      </c>
      <c r="AX137" s="13" t="s">
        <v>75</v>
      </c>
      <c r="AY137" s="241" t="s">
        <v>183</v>
      </c>
    </row>
    <row r="138" spans="2:51" s="13" customFormat="1" ht="13.5">
      <c r="B138" s="231"/>
      <c r="C138" s="232"/>
      <c r="D138" s="217" t="s">
        <v>193</v>
      </c>
      <c r="E138" s="233" t="s">
        <v>21</v>
      </c>
      <c r="F138" s="234" t="s">
        <v>2861</v>
      </c>
      <c r="G138" s="232"/>
      <c r="H138" s="235">
        <v>19.579999999999998</v>
      </c>
      <c r="I138" s="236"/>
      <c r="J138" s="232"/>
      <c r="K138" s="232"/>
      <c r="L138" s="237"/>
      <c r="M138" s="238"/>
      <c r="N138" s="239"/>
      <c r="O138" s="239"/>
      <c r="P138" s="239"/>
      <c r="Q138" s="239"/>
      <c r="R138" s="239"/>
      <c r="S138" s="239"/>
      <c r="T138" s="240"/>
      <c r="AT138" s="241" t="s">
        <v>193</v>
      </c>
      <c r="AU138" s="241" t="s">
        <v>83</v>
      </c>
      <c r="AV138" s="13" t="s">
        <v>83</v>
      </c>
      <c r="AW138" s="13" t="s">
        <v>39</v>
      </c>
      <c r="AX138" s="13" t="s">
        <v>75</v>
      </c>
      <c r="AY138" s="241" t="s">
        <v>183</v>
      </c>
    </row>
    <row r="139" spans="2:51" s="13" customFormat="1" ht="13.5">
      <c r="B139" s="231"/>
      <c r="C139" s="232"/>
      <c r="D139" s="217" t="s">
        <v>193</v>
      </c>
      <c r="E139" s="233" t="s">
        <v>21</v>
      </c>
      <c r="F139" s="234" t="s">
        <v>2862</v>
      </c>
      <c r="G139" s="232"/>
      <c r="H139" s="235">
        <v>3.85</v>
      </c>
      <c r="I139" s="236"/>
      <c r="J139" s="232"/>
      <c r="K139" s="232"/>
      <c r="L139" s="237"/>
      <c r="M139" s="238"/>
      <c r="N139" s="239"/>
      <c r="O139" s="239"/>
      <c r="P139" s="239"/>
      <c r="Q139" s="239"/>
      <c r="R139" s="239"/>
      <c r="S139" s="239"/>
      <c r="T139" s="240"/>
      <c r="AT139" s="241" t="s">
        <v>193</v>
      </c>
      <c r="AU139" s="241" t="s">
        <v>83</v>
      </c>
      <c r="AV139" s="13" t="s">
        <v>83</v>
      </c>
      <c r="AW139" s="13" t="s">
        <v>39</v>
      </c>
      <c r="AX139" s="13" t="s">
        <v>75</v>
      </c>
      <c r="AY139" s="241" t="s">
        <v>183</v>
      </c>
    </row>
    <row r="140" spans="2:51" s="13" customFormat="1" ht="13.5">
      <c r="B140" s="231"/>
      <c r="C140" s="232"/>
      <c r="D140" s="217" t="s">
        <v>193</v>
      </c>
      <c r="E140" s="233" t="s">
        <v>21</v>
      </c>
      <c r="F140" s="234" t="s">
        <v>2863</v>
      </c>
      <c r="G140" s="232"/>
      <c r="H140" s="235">
        <v>63.57</v>
      </c>
      <c r="I140" s="236"/>
      <c r="J140" s="232"/>
      <c r="K140" s="232"/>
      <c r="L140" s="237"/>
      <c r="M140" s="238"/>
      <c r="N140" s="239"/>
      <c r="O140" s="239"/>
      <c r="P140" s="239"/>
      <c r="Q140" s="239"/>
      <c r="R140" s="239"/>
      <c r="S140" s="239"/>
      <c r="T140" s="240"/>
      <c r="AT140" s="241" t="s">
        <v>193</v>
      </c>
      <c r="AU140" s="241" t="s">
        <v>83</v>
      </c>
      <c r="AV140" s="13" t="s">
        <v>83</v>
      </c>
      <c r="AW140" s="13" t="s">
        <v>39</v>
      </c>
      <c r="AX140" s="13" t="s">
        <v>75</v>
      </c>
      <c r="AY140" s="241" t="s">
        <v>183</v>
      </c>
    </row>
    <row r="141" spans="2:51" s="13" customFormat="1" ht="13.5">
      <c r="B141" s="231"/>
      <c r="C141" s="232"/>
      <c r="D141" s="217" t="s">
        <v>193</v>
      </c>
      <c r="E141" s="233" t="s">
        <v>21</v>
      </c>
      <c r="F141" s="234" t="s">
        <v>2864</v>
      </c>
      <c r="G141" s="232"/>
      <c r="H141" s="235">
        <v>28.8</v>
      </c>
      <c r="I141" s="236"/>
      <c r="J141" s="232"/>
      <c r="K141" s="232"/>
      <c r="L141" s="237"/>
      <c r="M141" s="238"/>
      <c r="N141" s="239"/>
      <c r="O141" s="239"/>
      <c r="P141" s="239"/>
      <c r="Q141" s="239"/>
      <c r="R141" s="239"/>
      <c r="S141" s="239"/>
      <c r="T141" s="240"/>
      <c r="AT141" s="241" t="s">
        <v>193</v>
      </c>
      <c r="AU141" s="241" t="s">
        <v>83</v>
      </c>
      <c r="AV141" s="13" t="s">
        <v>83</v>
      </c>
      <c r="AW141" s="13" t="s">
        <v>39</v>
      </c>
      <c r="AX141" s="13" t="s">
        <v>75</v>
      </c>
      <c r="AY141" s="241" t="s">
        <v>183</v>
      </c>
    </row>
    <row r="142" spans="2:51" s="13" customFormat="1" ht="13.5">
      <c r="B142" s="231"/>
      <c r="C142" s="232"/>
      <c r="D142" s="217" t="s">
        <v>193</v>
      </c>
      <c r="E142" s="233" t="s">
        <v>21</v>
      </c>
      <c r="F142" s="234" t="s">
        <v>2865</v>
      </c>
      <c r="G142" s="232"/>
      <c r="H142" s="235">
        <v>53.65</v>
      </c>
      <c r="I142" s="236"/>
      <c r="J142" s="232"/>
      <c r="K142" s="232"/>
      <c r="L142" s="237"/>
      <c r="M142" s="238"/>
      <c r="N142" s="239"/>
      <c r="O142" s="239"/>
      <c r="P142" s="239"/>
      <c r="Q142" s="239"/>
      <c r="R142" s="239"/>
      <c r="S142" s="239"/>
      <c r="T142" s="240"/>
      <c r="AT142" s="241" t="s">
        <v>193</v>
      </c>
      <c r="AU142" s="241" t="s">
        <v>83</v>
      </c>
      <c r="AV142" s="13" t="s">
        <v>83</v>
      </c>
      <c r="AW142" s="13" t="s">
        <v>39</v>
      </c>
      <c r="AX142" s="13" t="s">
        <v>75</v>
      </c>
      <c r="AY142" s="241" t="s">
        <v>183</v>
      </c>
    </row>
    <row r="143" spans="2:51" s="15" customFormat="1" ht="13.5">
      <c r="B143" s="268"/>
      <c r="C143" s="269"/>
      <c r="D143" s="217" t="s">
        <v>193</v>
      </c>
      <c r="E143" s="270" t="s">
        <v>21</v>
      </c>
      <c r="F143" s="271" t="s">
        <v>265</v>
      </c>
      <c r="G143" s="269"/>
      <c r="H143" s="272">
        <v>196.61</v>
      </c>
      <c r="I143" s="273"/>
      <c r="J143" s="269"/>
      <c r="K143" s="269"/>
      <c r="L143" s="274"/>
      <c r="M143" s="275"/>
      <c r="N143" s="276"/>
      <c r="O143" s="276"/>
      <c r="P143" s="276"/>
      <c r="Q143" s="276"/>
      <c r="R143" s="276"/>
      <c r="S143" s="276"/>
      <c r="T143" s="277"/>
      <c r="AT143" s="278" t="s">
        <v>193</v>
      </c>
      <c r="AU143" s="278" t="s">
        <v>83</v>
      </c>
      <c r="AV143" s="15" t="s">
        <v>91</v>
      </c>
      <c r="AW143" s="15" t="s">
        <v>39</v>
      </c>
      <c r="AX143" s="15" t="s">
        <v>75</v>
      </c>
      <c r="AY143" s="278" t="s">
        <v>183</v>
      </c>
    </row>
    <row r="144" spans="2:51" s="14" customFormat="1" ht="13.5">
      <c r="B144" s="242"/>
      <c r="C144" s="243"/>
      <c r="D144" s="244" t="s">
        <v>193</v>
      </c>
      <c r="E144" s="245" t="s">
        <v>21</v>
      </c>
      <c r="F144" s="246" t="s">
        <v>212</v>
      </c>
      <c r="G144" s="243"/>
      <c r="H144" s="247">
        <v>354.64</v>
      </c>
      <c r="I144" s="248"/>
      <c r="J144" s="243"/>
      <c r="K144" s="243"/>
      <c r="L144" s="249"/>
      <c r="M144" s="250"/>
      <c r="N144" s="251"/>
      <c r="O144" s="251"/>
      <c r="P144" s="251"/>
      <c r="Q144" s="251"/>
      <c r="R144" s="251"/>
      <c r="S144" s="251"/>
      <c r="T144" s="252"/>
      <c r="AT144" s="253" t="s">
        <v>193</v>
      </c>
      <c r="AU144" s="253" t="s">
        <v>83</v>
      </c>
      <c r="AV144" s="14" t="s">
        <v>189</v>
      </c>
      <c r="AW144" s="14" t="s">
        <v>39</v>
      </c>
      <c r="AX144" s="14" t="s">
        <v>79</v>
      </c>
      <c r="AY144" s="253" t="s">
        <v>183</v>
      </c>
    </row>
    <row r="145" spans="2:65" s="1" customFormat="1" ht="22.5" customHeight="1">
      <c r="B145" s="42"/>
      <c r="C145" s="205" t="s">
        <v>189</v>
      </c>
      <c r="D145" s="205" t="s">
        <v>185</v>
      </c>
      <c r="E145" s="206" t="s">
        <v>1069</v>
      </c>
      <c r="F145" s="207" t="s">
        <v>1070</v>
      </c>
      <c r="G145" s="208" t="s">
        <v>188</v>
      </c>
      <c r="H145" s="209">
        <v>47.008000000000003</v>
      </c>
      <c r="I145" s="210"/>
      <c r="J145" s="211">
        <f>ROUND(I145*H145,2)</f>
        <v>0</v>
      </c>
      <c r="K145" s="207" t="s">
        <v>200</v>
      </c>
      <c r="L145" s="62"/>
      <c r="M145" s="212" t="s">
        <v>21</v>
      </c>
      <c r="N145" s="213" t="s">
        <v>46</v>
      </c>
      <c r="O145" s="43"/>
      <c r="P145" s="214">
        <f>O145*H145</f>
        <v>0</v>
      </c>
      <c r="Q145" s="214">
        <v>1.5E-3</v>
      </c>
      <c r="R145" s="214">
        <f>Q145*H145</f>
        <v>7.0512000000000005E-2</v>
      </c>
      <c r="S145" s="214">
        <v>0</v>
      </c>
      <c r="T145" s="215">
        <f>S145*H145</f>
        <v>0</v>
      </c>
      <c r="AR145" s="25" t="s">
        <v>189</v>
      </c>
      <c r="AT145" s="25" t="s">
        <v>185</v>
      </c>
      <c r="AU145" s="25" t="s">
        <v>83</v>
      </c>
      <c r="AY145" s="25" t="s">
        <v>183</v>
      </c>
      <c r="BE145" s="216">
        <f>IF(N145="základní",J145,0)</f>
        <v>0</v>
      </c>
      <c r="BF145" s="216">
        <f>IF(N145="snížená",J145,0)</f>
        <v>0</v>
      </c>
      <c r="BG145" s="216">
        <f>IF(N145="zákl. přenesená",J145,0)</f>
        <v>0</v>
      </c>
      <c r="BH145" s="216">
        <f>IF(N145="sníž. přenesená",J145,0)</f>
        <v>0</v>
      </c>
      <c r="BI145" s="216">
        <f>IF(N145="nulová",J145,0)</f>
        <v>0</v>
      </c>
      <c r="BJ145" s="25" t="s">
        <v>79</v>
      </c>
      <c r="BK145" s="216">
        <f>ROUND(I145*H145,2)</f>
        <v>0</v>
      </c>
      <c r="BL145" s="25" t="s">
        <v>189</v>
      </c>
      <c r="BM145" s="25" t="s">
        <v>2866</v>
      </c>
    </row>
    <row r="146" spans="2:65" s="12" customFormat="1" ht="13.5">
      <c r="B146" s="220"/>
      <c r="C146" s="221"/>
      <c r="D146" s="217" t="s">
        <v>193</v>
      </c>
      <c r="E146" s="222" t="s">
        <v>21</v>
      </c>
      <c r="F146" s="223" t="s">
        <v>1711</v>
      </c>
      <c r="G146" s="221"/>
      <c r="H146" s="224" t="s">
        <v>21</v>
      </c>
      <c r="I146" s="225"/>
      <c r="J146" s="221"/>
      <c r="K146" s="221"/>
      <c r="L146" s="226"/>
      <c r="M146" s="227"/>
      <c r="N146" s="228"/>
      <c r="O146" s="228"/>
      <c r="P146" s="228"/>
      <c r="Q146" s="228"/>
      <c r="R146" s="228"/>
      <c r="S146" s="228"/>
      <c r="T146" s="229"/>
      <c r="AT146" s="230" t="s">
        <v>193</v>
      </c>
      <c r="AU146" s="230" t="s">
        <v>83</v>
      </c>
      <c r="AV146" s="12" t="s">
        <v>79</v>
      </c>
      <c r="AW146" s="12" t="s">
        <v>39</v>
      </c>
      <c r="AX146" s="12" t="s">
        <v>75</v>
      </c>
      <c r="AY146" s="230" t="s">
        <v>183</v>
      </c>
    </row>
    <row r="147" spans="2:65" s="13" customFormat="1" ht="13.5">
      <c r="B147" s="231"/>
      <c r="C147" s="232"/>
      <c r="D147" s="217" t="s">
        <v>193</v>
      </c>
      <c r="E147" s="233" t="s">
        <v>21</v>
      </c>
      <c r="F147" s="234" t="s">
        <v>2867</v>
      </c>
      <c r="G147" s="232"/>
      <c r="H147" s="235">
        <v>15.071999999999999</v>
      </c>
      <c r="I147" s="236"/>
      <c r="J147" s="232"/>
      <c r="K147" s="232"/>
      <c r="L147" s="237"/>
      <c r="M147" s="238"/>
      <c r="N147" s="239"/>
      <c r="O147" s="239"/>
      <c r="P147" s="239"/>
      <c r="Q147" s="239"/>
      <c r="R147" s="239"/>
      <c r="S147" s="239"/>
      <c r="T147" s="240"/>
      <c r="AT147" s="241" t="s">
        <v>193</v>
      </c>
      <c r="AU147" s="241" t="s">
        <v>83</v>
      </c>
      <c r="AV147" s="13" t="s">
        <v>83</v>
      </c>
      <c r="AW147" s="13" t="s">
        <v>39</v>
      </c>
      <c r="AX147" s="13" t="s">
        <v>75</v>
      </c>
      <c r="AY147" s="241" t="s">
        <v>183</v>
      </c>
    </row>
    <row r="148" spans="2:65" s="13" customFormat="1" ht="13.5">
      <c r="B148" s="231"/>
      <c r="C148" s="232"/>
      <c r="D148" s="217" t="s">
        <v>193</v>
      </c>
      <c r="E148" s="233" t="s">
        <v>21</v>
      </c>
      <c r="F148" s="234" t="s">
        <v>2868</v>
      </c>
      <c r="G148" s="232"/>
      <c r="H148" s="235">
        <v>13.188000000000001</v>
      </c>
      <c r="I148" s="236"/>
      <c r="J148" s="232"/>
      <c r="K148" s="232"/>
      <c r="L148" s="237"/>
      <c r="M148" s="238"/>
      <c r="N148" s="239"/>
      <c r="O148" s="239"/>
      <c r="P148" s="239"/>
      <c r="Q148" s="239"/>
      <c r="R148" s="239"/>
      <c r="S148" s="239"/>
      <c r="T148" s="240"/>
      <c r="AT148" s="241" t="s">
        <v>193</v>
      </c>
      <c r="AU148" s="241" t="s">
        <v>83</v>
      </c>
      <c r="AV148" s="13" t="s">
        <v>83</v>
      </c>
      <c r="AW148" s="13" t="s">
        <v>39</v>
      </c>
      <c r="AX148" s="13" t="s">
        <v>75</v>
      </c>
      <c r="AY148" s="241" t="s">
        <v>183</v>
      </c>
    </row>
    <row r="149" spans="2:65" s="15" customFormat="1" ht="13.5">
      <c r="B149" s="268"/>
      <c r="C149" s="269"/>
      <c r="D149" s="217" t="s">
        <v>193</v>
      </c>
      <c r="E149" s="270" t="s">
        <v>21</v>
      </c>
      <c r="F149" s="271" t="s">
        <v>265</v>
      </c>
      <c r="G149" s="269"/>
      <c r="H149" s="272">
        <v>28.26</v>
      </c>
      <c r="I149" s="273"/>
      <c r="J149" s="269"/>
      <c r="K149" s="269"/>
      <c r="L149" s="274"/>
      <c r="M149" s="275"/>
      <c r="N149" s="276"/>
      <c r="O149" s="276"/>
      <c r="P149" s="276"/>
      <c r="Q149" s="276"/>
      <c r="R149" s="276"/>
      <c r="S149" s="276"/>
      <c r="T149" s="277"/>
      <c r="AT149" s="278" t="s">
        <v>193</v>
      </c>
      <c r="AU149" s="278" t="s">
        <v>83</v>
      </c>
      <c r="AV149" s="15" t="s">
        <v>91</v>
      </c>
      <c r="AW149" s="15" t="s">
        <v>39</v>
      </c>
      <c r="AX149" s="15" t="s">
        <v>75</v>
      </c>
      <c r="AY149" s="278" t="s">
        <v>183</v>
      </c>
    </row>
    <row r="150" spans="2:65" s="12" customFormat="1" ht="13.5">
      <c r="B150" s="220"/>
      <c r="C150" s="221"/>
      <c r="D150" s="217" t="s">
        <v>193</v>
      </c>
      <c r="E150" s="222" t="s">
        <v>21</v>
      </c>
      <c r="F150" s="223" t="s">
        <v>2869</v>
      </c>
      <c r="G150" s="221"/>
      <c r="H150" s="224" t="s">
        <v>21</v>
      </c>
      <c r="I150" s="225"/>
      <c r="J150" s="221"/>
      <c r="K150" s="221"/>
      <c r="L150" s="226"/>
      <c r="M150" s="227"/>
      <c r="N150" s="228"/>
      <c r="O150" s="228"/>
      <c r="P150" s="228"/>
      <c r="Q150" s="228"/>
      <c r="R150" s="228"/>
      <c r="S150" s="228"/>
      <c r="T150" s="229"/>
      <c r="AT150" s="230" t="s">
        <v>193</v>
      </c>
      <c r="AU150" s="230" t="s">
        <v>83</v>
      </c>
      <c r="AV150" s="12" t="s">
        <v>79</v>
      </c>
      <c r="AW150" s="12" t="s">
        <v>39</v>
      </c>
      <c r="AX150" s="12" t="s">
        <v>75</v>
      </c>
      <c r="AY150" s="230" t="s">
        <v>183</v>
      </c>
    </row>
    <row r="151" spans="2:65" s="13" customFormat="1" ht="13.5">
      <c r="B151" s="231"/>
      <c r="C151" s="232"/>
      <c r="D151" s="217" t="s">
        <v>193</v>
      </c>
      <c r="E151" s="233" t="s">
        <v>21</v>
      </c>
      <c r="F151" s="234" t="s">
        <v>2870</v>
      </c>
      <c r="G151" s="232"/>
      <c r="H151" s="235">
        <v>4.7729999999999997</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5" customFormat="1" ht="13.5">
      <c r="B152" s="268"/>
      <c r="C152" s="269"/>
      <c r="D152" s="217" t="s">
        <v>193</v>
      </c>
      <c r="E152" s="270" t="s">
        <v>21</v>
      </c>
      <c r="F152" s="271" t="s">
        <v>265</v>
      </c>
      <c r="G152" s="269"/>
      <c r="H152" s="272">
        <v>4.7729999999999997</v>
      </c>
      <c r="I152" s="273"/>
      <c r="J152" s="269"/>
      <c r="K152" s="269"/>
      <c r="L152" s="274"/>
      <c r="M152" s="275"/>
      <c r="N152" s="276"/>
      <c r="O152" s="276"/>
      <c r="P152" s="276"/>
      <c r="Q152" s="276"/>
      <c r="R152" s="276"/>
      <c r="S152" s="276"/>
      <c r="T152" s="277"/>
      <c r="AT152" s="278" t="s">
        <v>193</v>
      </c>
      <c r="AU152" s="278" t="s">
        <v>83</v>
      </c>
      <c r="AV152" s="15" t="s">
        <v>91</v>
      </c>
      <c r="AW152" s="15" t="s">
        <v>39</v>
      </c>
      <c r="AX152" s="15" t="s">
        <v>75</v>
      </c>
      <c r="AY152" s="278" t="s">
        <v>183</v>
      </c>
    </row>
    <row r="153" spans="2:65" s="12" customFormat="1" ht="13.5">
      <c r="B153" s="220"/>
      <c r="C153" s="221"/>
      <c r="D153" s="217" t="s">
        <v>193</v>
      </c>
      <c r="E153" s="222" t="s">
        <v>21</v>
      </c>
      <c r="F153" s="223" t="s">
        <v>2871</v>
      </c>
      <c r="G153" s="221"/>
      <c r="H153" s="224" t="s">
        <v>21</v>
      </c>
      <c r="I153" s="225"/>
      <c r="J153" s="221"/>
      <c r="K153" s="221"/>
      <c r="L153" s="226"/>
      <c r="M153" s="227"/>
      <c r="N153" s="228"/>
      <c r="O153" s="228"/>
      <c r="P153" s="228"/>
      <c r="Q153" s="228"/>
      <c r="R153" s="228"/>
      <c r="S153" s="228"/>
      <c r="T153" s="229"/>
      <c r="AT153" s="230" t="s">
        <v>193</v>
      </c>
      <c r="AU153" s="230" t="s">
        <v>83</v>
      </c>
      <c r="AV153" s="12" t="s">
        <v>79</v>
      </c>
      <c r="AW153" s="12" t="s">
        <v>39</v>
      </c>
      <c r="AX153" s="12" t="s">
        <v>75</v>
      </c>
      <c r="AY153" s="230" t="s">
        <v>183</v>
      </c>
    </row>
    <row r="154" spans="2:65" s="13" customFormat="1" ht="13.5">
      <c r="B154" s="231"/>
      <c r="C154" s="232"/>
      <c r="D154" s="217" t="s">
        <v>193</v>
      </c>
      <c r="E154" s="233" t="s">
        <v>21</v>
      </c>
      <c r="F154" s="234" t="s">
        <v>2872</v>
      </c>
      <c r="G154" s="232"/>
      <c r="H154" s="235">
        <v>5.2750000000000004</v>
      </c>
      <c r="I154" s="236"/>
      <c r="J154" s="232"/>
      <c r="K154" s="232"/>
      <c r="L154" s="237"/>
      <c r="M154" s="238"/>
      <c r="N154" s="239"/>
      <c r="O154" s="239"/>
      <c r="P154" s="239"/>
      <c r="Q154" s="239"/>
      <c r="R154" s="239"/>
      <c r="S154" s="239"/>
      <c r="T154" s="240"/>
      <c r="AT154" s="241" t="s">
        <v>193</v>
      </c>
      <c r="AU154" s="241" t="s">
        <v>83</v>
      </c>
      <c r="AV154" s="13" t="s">
        <v>83</v>
      </c>
      <c r="AW154" s="13" t="s">
        <v>39</v>
      </c>
      <c r="AX154" s="13" t="s">
        <v>75</v>
      </c>
      <c r="AY154" s="241" t="s">
        <v>183</v>
      </c>
    </row>
    <row r="155" spans="2:65" s="15" customFormat="1" ht="13.5">
      <c r="B155" s="268"/>
      <c r="C155" s="269"/>
      <c r="D155" s="217" t="s">
        <v>193</v>
      </c>
      <c r="E155" s="270" t="s">
        <v>21</v>
      </c>
      <c r="F155" s="271" t="s">
        <v>265</v>
      </c>
      <c r="G155" s="269"/>
      <c r="H155" s="272">
        <v>5.2750000000000004</v>
      </c>
      <c r="I155" s="273"/>
      <c r="J155" s="269"/>
      <c r="K155" s="269"/>
      <c r="L155" s="274"/>
      <c r="M155" s="275"/>
      <c r="N155" s="276"/>
      <c r="O155" s="276"/>
      <c r="P155" s="276"/>
      <c r="Q155" s="276"/>
      <c r="R155" s="276"/>
      <c r="S155" s="276"/>
      <c r="T155" s="277"/>
      <c r="AT155" s="278" t="s">
        <v>193</v>
      </c>
      <c r="AU155" s="278" t="s">
        <v>83</v>
      </c>
      <c r="AV155" s="15" t="s">
        <v>91</v>
      </c>
      <c r="AW155" s="15" t="s">
        <v>39</v>
      </c>
      <c r="AX155" s="15" t="s">
        <v>75</v>
      </c>
      <c r="AY155" s="278" t="s">
        <v>183</v>
      </c>
    </row>
    <row r="156" spans="2:65" s="12" customFormat="1" ht="13.5">
      <c r="B156" s="220"/>
      <c r="C156" s="221"/>
      <c r="D156" s="217" t="s">
        <v>193</v>
      </c>
      <c r="E156" s="222" t="s">
        <v>21</v>
      </c>
      <c r="F156" s="223" t="s">
        <v>2841</v>
      </c>
      <c r="G156" s="221"/>
      <c r="H156" s="224" t="s">
        <v>21</v>
      </c>
      <c r="I156" s="225"/>
      <c r="J156" s="221"/>
      <c r="K156" s="221"/>
      <c r="L156" s="226"/>
      <c r="M156" s="227"/>
      <c r="N156" s="228"/>
      <c r="O156" s="228"/>
      <c r="P156" s="228"/>
      <c r="Q156" s="228"/>
      <c r="R156" s="228"/>
      <c r="S156" s="228"/>
      <c r="T156" s="229"/>
      <c r="AT156" s="230" t="s">
        <v>193</v>
      </c>
      <c r="AU156" s="230" t="s">
        <v>83</v>
      </c>
      <c r="AV156" s="12" t="s">
        <v>79</v>
      </c>
      <c r="AW156" s="12" t="s">
        <v>39</v>
      </c>
      <c r="AX156" s="12" t="s">
        <v>75</v>
      </c>
      <c r="AY156" s="230" t="s">
        <v>183</v>
      </c>
    </row>
    <row r="157" spans="2:65" s="13" customFormat="1" ht="13.5">
      <c r="B157" s="231"/>
      <c r="C157" s="232"/>
      <c r="D157" s="217" t="s">
        <v>193</v>
      </c>
      <c r="E157" s="233" t="s">
        <v>21</v>
      </c>
      <c r="F157" s="234" t="s">
        <v>2873</v>
      </c>
      <c r="G157" s="232"/>
      <c r="H157" s="235">
        <v>5.8</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3" customFormat="1" ht="13.5">
      <c r="B158" s="231"/>
      <c r="C158" s="232"/>
      <c r="D158" s="217" t="s">
        <v>193</v>
      </c>
      <c r="E158" s="233" t="s">
        <v>21</v>
      </c>
      <c r="F158" s="234" t="s">
        <v>2874</v>
      </c>
      <c r="G158" s="232"/>
      <c r="H158" s="235">
        <v>2.9</v>
      </c>
      <c r="I158" s="236"/>
      <c r="J158" s="232"/>
      <c r="K158" s="232"/>
      <c r="L158" s="237"/>
      <c r="M158" s="238"/>
      <c r="N158" s="239"/>
      <c r="O158" s="239"/>
      <c r="P158" s="239"/>
      <c r="Q158" s="239"/>
      <c r="R158" s="239"/>
      <c r="S158" s="239"/>
      <c r="T158" s="240"/>
      <c r="AT158" s="241" t="s">
        <v>193</v>
      </c>
      <c r="AU158" s="241" t="s">
        <v>83</v>
      </c>
      <c r="AV158" s="13" t="s">
        <v>83</v>
      </c>
      <c r="AW158" s="13" t="s">
        <v>39</v>
      </c>
      <c r="AX158" s="13" t="s">
        <v>75</v>
      </c>
      <c r="AY158" s="241" t="s">
        <v>183</v>
      </c>
    </row>
    <row r="159" spans="2:65" s="15" customFormat="1" ht="13.5">
      <c r="B159" s="268"/>
      <c r="C159" s="269"/>
      <c r="D159" s="217" t="s">
        <v>193</v>
      </c>
      <c r="E159" s="270" t="s">
        <v>21</v>
      </c>
      <c r="F159" s="271" t="s">
        <v>265</v>
      </c>
      <c r="G159" s="269"/>
      <c r="H159" s="272">
        <v>8.6999999999999993</v>
      </c>
      <c r="I159" s="273"/>
      <c r="J159" s="269"/>
      <c r="K159" s="269"/>
      <c r="L159" s="274"/>
      <c r="M159" s="275"/>
      <c r="N159" s="276"/>
      <c r="O159" s="276"/>
      <c r="P159" s="276"/>
      <c r="Q159" s="276"/>
      <c r="R159" s="276"/>
      <c r="S159" s="276"/>
      <c r="T159" s="277"/>
      <c r="AT159" s="278" t="s">
        <v>193</v>
      </c>
      <c r="AU159" s="278" t="s">
        <v>83</v>
      </c>
      <c r="AV159" s="15" t="s">
        <v>91</v>
      </c>
      <c r="AW159" s="15" t="s">
        <v>39</v>
      </c>
      <c r="AX159" s="15" t="s">
        <v>75</v>
      </c>
      <c r="AY159" s="278" t="s">
        <v>183</v>
      </c>
    </row>
    <row r="160" spans="2:65" s="14" customFormat="1" ht="13.5">
      <c r="B160" s="242"/>
      <c r="C160" s="243"/>
      <c r="D160" s="217" t="s">
        <v>193</v>
      </c>
      <c r="E160" s="279" t="s">
        <v>21</v>
      </c>
      <c r="F160" s="280" t="s">
        <v>212</v>
      </c>
      <c r="G160" s="243"/>
      <c r="H160" s="281">
        <v>47.008000000000003</v>
      </c>
      <c r="I160" s="248"/>
      <c r="J160" s="243"/>
      <c r="K160" s="243"/>
      <c r="L160" s="249"/>
      <c r="M160" s="250"/>
      <c r="N160" s="251"/>
      <c r="O160" s="251"/>
      <c r="P160" s="251"/>
      <c r="Q160" s="251"/>
      <c r="R160" s="251"/>
      <c r="S160" s="251"/>
      <c r="T160" s="252"/>
      <c r="AT160" s="253" t="s">
        <v>193</v>
      </c>
      <c r="AU160" s="253" t="s">
        <v>83</v>
      </c>
      <c r="AV160" s="14" t="s">
        <v>189</v>
      </c>
      <c r="AW160" s="14" t="s">
        <v>39</v>
      </c>
      <c r="AX160" s="14" t="s">
        <v>79</v>
      </c>
      <c r="AY160" s="253" t="s">
        <v>183</v>
      </c>
    </row>
    <row r="161" spans="2:65" s="11" customFormat="1" ht="29.85" customHeight="1">
      <c r="B161" s="188"/>
      <c r="C161" s="189"/>
      <c r="D161" s="202" t="s">
        <v>74</v>
      </c>
      <c r="E161" s="203" t="s">
        <v>240</v>
      </c>
      <c r="F161" s="203" t="s">
        <v>402</v>
      </c>
      <c r="G161" s="189"/>
      <c r="H161" s="189"/>
      <c r="I161" s="192"/>
      <c r="J161" s="204">
        <f>BK161</f>
        <v>0</v>
      </c>
      <c r="K161" s="189"/>
      <c r="L161" s="194"/>
      <c r="M161" s="195"/>
      <c r="N161" s="196"/>
      <c r="O161" s="196"/>
      <c r="P161" s="197">
        <f>SUM(P162:P252)</f>
        <v>0</v>
      </c>
      <c r="Q161" s="196"/>
      <c r="R161" s="197">
        <f>SUM(R162:R252)</f>
        <v>4.3947799999999995E-2</v>
      </c>
      <c r="S161" s="196"/>
      <c r="T161" s="198">
        <f>SUM(T162:T252)</f>
        <v>3.14574</v>
      </c>
      <c r="AR161" s="199" t="s">
        <v>79</v>
      </c>
      <c r="AT161" s="200" t="s">
        <v>74</v>
      </c>
      <c r="AU161" s="200" t="s">
        <v>79</v>
      </c>
      <c r="AY161" s="199" t="s">
        <v>183</v>
      </c>
      <c r="BK161" s="201">
        <f>SUM(BK162:BK252)</f>
        <v>0</v>
      </c>
    </row>
    <row r="162" spans="2:65" s="1" customFormat="1" ht="31.5" customHeight="1">
      <c r="B162" s="42"/>
      <c r="C162" s="205" t="s">
        <v>222</v>
      </c>
      <c r="D162" s="205" t="s">
        <v>185</v>
      </c>
      <c r="E162" s="206" t="s">
        <v>2875</v>
      </c>
      <c r="F162" s="207" t="s">
        <v>2876</v>
      </c>
      <c r="G162" s="208" t="s">
        <v>199</v>
      </c>
      <c r="H162" s="209">
        <v>52</v>
      </c>
      <c r="I162" s="210"/>
      <c r="J162" s="211">
        <f>ROUND(I162*H162,2)</f>
        <v>0</v>
      </c>
      <c r="K162" s="207" t="s">
        <v>200</v>
      </c>
      <c r="L162" s="62"/>
      <c r="M162" s="212" t="s">
        <v>21</v>
      </c>
      <c r="N162" s="213" t="s">
        <v>46</v>
      </c>
      <c r="O162" s="43"/>
      <c r="P162" s="214">
        <f>O162*H162</f>
        <v>0</v>
      </c>
      <c r="Q162" s="214">
        <v>0</v>
      </c>
      <c r="R162" s="214">
        <f>Q162*H162</f>
        <v>0</v>
      </c>
      <c r="S162" s="214">
        <v>0</v>
      </c>
      <c r="T162" s="215">
        <f>S162*H162</f>
        <v>0</v>
      </c>
      <c r="AR162" s="25" t="s">
        <v>189</v>
      </c>
      <c r="AT162" s="25" t="s">
        <v>185</v>
      </c>
      <c r="AU162" s="25" t="s">
        <v>83</v>
      </c>
      <c r="AY162" s="25" t="s">
        <v>183</v>
      </c>
      <c r="BE162" s="216">
        <f>IF(N162="základní",J162,0)</f>
        <v>0</v>
      </c>
      <c r="BF162" s="216">
        <f>IF(N162="snížená",J162,0)</f>
        <v>0</v>
      </c>
      <c r="BG162" s="216">
        <f>IF(N162="zákl. přenesená",J162,0)</f>
        <v>0</v>
      </c>
      <c r="BH162" s="216">
        <f>IF(N162="sníž. přenesená",J162,0)</f>
        <v>0</v>
      </c>
      <c r="BI162" s="216">
        <f>IF(N162="nulová",J162,0)</f>
        <v>0</v>
      </c>
      <c r="BJ162" s="25" t="s">
        <v>79</v>
      </c>
      <c r="BK162" s="216">
        <f>ROUND(I162*H162,2)</f>
        <v>0</v>
      </c>
      <c r="BL162" s="25" t="s">
        <v>189</v>
      </c>
      <c r="BM162" s="25" t="s">
        <v>2877</v>
      </c>
    </row>
    <row r="163" spans="2:65" s="12" customFormat="1" ht="13.5">
      <c r="B163" s="220"/>
      <c r="C163" s="221"/>
      <c r="D163" s="217" t="s">
        <v>193</v>
      </c>
      <c r="E163" s="222" t="s">
        <v>21</v>
      </c>
      <c r="F163" s="223" t="s">
        <v>2878</v>
      </c>
      <c r="G163" s="221"/>
      <c r="H163" s="224" t="s">
        <v>21</v>
      </c>
      <c r="I163" s="225"/>
      <c r="J163" s="221"/>
      <c r="K163" s="221"/>
      <c r="L163" s="226"/>
      <c r="M163" s="227"/>
      <c r="N163" s="228"/>
      <c r="O163" s="228"/>
      <c r="P163" s="228"/>
      <c r="Q163" s="228"/>
      <c r="R163" s="228"/>
      <c r="S163" s="228"/>
      <c r="T163" s="229"/>
      <c r="AT163" s="230" t="s">
        <v>193</v>
      </c>
      <c r="AU163" s="230" t="s">
        <v>83</v>
      </c>
      <c r="AV163" s="12" t="s">
        <v>79</v>
      </c>
      <c r="AW163" s="12" t="s">
        <v>39</v>
      </c>
      <c r="AX163" s="12" t="s">
        <v>75</v>
      </c>
      <c r="AY163" s="230" t="s">
        <v>183</v>
      </c>
    </row>
    <row r="164" spans="2:65" s="13" customFormat="1" ht="13.5">
      <c r="B164" s="231"/>
      <c r="C164" s="232"/>
      <c r="D164" s="217" t="s">
        <v>193</v>
      </c>
      <c r="E164" s="233" t="s">
        <v>21</v>
      </c>
      <c r="F164" s="234" t="s">
        <v>2879</v>
      </c>
      <c r="G164" s="232"/>
      <c r="H164" s="235">
        <v>26</v>
      </c>
      <c r="I164" s="236"/>
      <c r="J164" s="232"/>
      <c r="K164" s="232"/>
      <c r="L164" s="237"/>
      <c r="M164" s="238"/>
      <c r="N164" s="239"/>
      <c r="O164" s="239"/>
      <c r="P164" s="239"/>
      <c r="Q164" s="239"/>
      <c r="R164" s="239"/>
      <c r="S164" s="239"/>
      <c r="T164" s="240"/>
      <c r="AT164" s="241" t="s">
        <v>193</v>
      </c>
      <c r="AU164" s="241" t="s">
        <v>83</v>
      </c>
      <c r="AV164" s="13" t="s">
        <v>83</v>
      </c>
      <c r="AW164" s="13" t="s">
        <v>39</v>
      </c>
      <c r="AX164" s="13" t="s">
        <v>75</v>
      </c>
      <c r="AY164" s="241" t="s">
        <v>183</v>
      </c>
    </row>
    <row r="165" spans="2:65" s="15" customFormat="1" ht="13.5">
      <c r="B165" s="268"/>
      <c r="C165" s="269"/>
      <c r="D165" s="217" t="s">
        <v>193</v>
      </c>
      <c r="E165" s="270" t="s">
        <v>21</v>
      </c>
      <c r="F165" s="271" t="s">
        <v>265</v>
      </c>
      <c r="G165" s="269"/>
      <c r="H165" s="272">
        <v>26</v>
      </c>
      <c r="I165" s="273"/>
      <c r="J165" s="269"/>
      <c r="K165" s="269"/>
      <c r="L165" s="274"/>
      <c r="M165" s="275"/>
      <c r="N165" s="276"/>
      <c r="O165" s="276"/>
      <c r="P165" s="276"/>
      <c r="Q165" s="276"/>
      <c r="R165" s="276"/>
      <c r="S165" s="276"/>
      <c r="T165" s="277"/>
      <c r="AT165" s="278" t="s">
        <v>193</v>
      </c>
      <c r="AU165" s="278" t="s">
        <v>83</v>
      </c>
      <c r="AV165" s="15" t="s">
        <v>91</v>
      </c>
      <c r="AW165" s="15" t="s">
        <v>39</v>
      </c>
      <c r="AX165" s="15" t="s">
        <v>75</v>
      </c>
      <c r="AY165" s="278" t="s">
        <v>183</v>
      </c>
    </row>
    <row r="166" spans="2:65" s="12" customFormat="1" ht="13.5">
      <c r="B166" s="220"/>
      <c r="C166" s="221"/>
      <c r="D166" s="217" t="s">
        <v>193</v>
      </c>
      <c r="E166" s="222" t="s">
        <v>21</v>
      </c>
      <c r="F166" s="223" t="s">
        <v>2880</v>
      </c>
      <c r="G166" s="221"/>
      <c r="H166" s="224" t="s">
        <v>21</v>
      </c>
      <c r="I166" s="225"/>
      <c r="J166" s="221"/>
      <c r="K166" s="221"/>
      <c r="L166" s="226"/>
      <c r="M166" s="227"/>
      <c r="N166" s="228"/>
      <c r="O166" s="228"/>
      <c r="P166" s="228"/>
      <c r="Q166" s="228"/>
      <c r="R166" s="228"/>
      <c r="S166" s="228"/>
      <c r="T166" s="229"/>
      <c r="AT166" s="230" t="s">
        <v>193</v>
      </c>
      <c r="AU166" s="230" t="s">
        <v>83</v>
      </c>
      <c r="AV166" s="12" t="s">
        <v>79</v>
      </c>
      <c r="AW166" s="12" t="s">
        <v>39</v>
      </c>
      <c r="AX166" s="12" t="s">
        <v>75</v>
      </c>
      <c r="AY166" s="230" t="s">
        <v>183</v>
      </c>
    </row>
    <row r="167" spans="2:65" s="13" customFormat="1" ht="13.5">
      <c r="B167" s="231"/>
      <c r="C167" s="232"/>
      <c r="D167" s="217" t="s">
        <v>193</v>
      </c>
      <c r="E167" s="233" t="s">
        <v>21</v>
      </c>
      <c r="F167" s="234" t="s">
        <v>2879</v>
      </c>
      <c r="G167" s="232"/>
      <c r="H167" s="235">
        <v>26</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5" customFormat="1" ht="13.5">
      <c r="B168" s="268"/>
      <c r="C168" s="269"/>
      <c r="D168" s="217" t="s">
        <v>193</v>
      </c>
      <c r="E168" s="270" t="s">
        <v>21</v>
      </c>
      <c r="F168" s="271" t="s">
        <v>265</v>
      </c>
      <c r="G168" s="269"/>
      <c r="H168" s="272">
        <v>26</v>
      </c>
      <c r="I168" s="273"/>
      <c r="J168" s="269"/>
      <c r="K168" s="269"/>
      <c r="L168" s="274"/>
      <c r="M168" s="275"/>
      <c r="N168" s="276"/>
      <c r="O168" s="276"/>
      <c r="P168" s="276"/>
      <c r="Q168" s="276"/>
      <c r="R168" s="276"/>
      <c r="S168" s="276"/>
      <c r="T168" s="277"/>
      <c r="AT168" s="278" t="s">
        <v>193</v>
      </c>
      <c r="AU168" s="278" t="s">
        <v>83</v>
      </c>
      <c r="AV168" s="15" t="s">
        <v>91</v>
      </c>
      <c r="AW168" s="15" t="s">
        <v>39</v>
      </c>
      <c r="AX168" s="15" t="s">
        <v>75</v>
      </c>
      <c r="AY168" s="278" t="s">
        <v>183</v>
      </c>
    </row>
    <row r="169" spans="2:65" s="14" customFormat="1" ht="13.5">
      <c r="B169" s="242"/>
      <c r="C169" s="243"/>
      <c r="D169" s="244" t="s">
        <v>193</v>
      </c>
      <c r="E169" s="245" t="s">
        <v>21</v>
      </c>
      <c r="F169" s="246" t="s">
        <v>212</v>
      </c>
      <c r="G169" s="243"/>
      <c r="H169" s="247">
        <v>52</v>
      </c>
      <c r="I169" s="248"/>
      <c r="J169" s="243"/>
      <c r="K169" s="243"/>
      <c r="L169" s="249"/>
      <c r="M169" s="250"/>
      <c r="N169" s="251"/>
      <c r="O169" s="251"/>
      <c r="P169" s="251"/>
      <c r="Q169" s="251"/>
      <c r="R169" s="251"/>
      <c r="S169" s="251"/>
      <c r="T169" s="252"/>
      <c r="AT169" s="253" t="s">
        <v>193</v>
      </c>
      <c r="AU169" s="253" t="s">
        <v>83</v>
      </c>
      <c r="AV169" s="14" t="s">
        <v>189</v>
      </c>
      <c r="AW169" s="14" t="s">
        <v>39</v>
      </c>
      <c r="AX169" s="14" t="s">
        <v>79</v>
      </c>
      <c r="AY169" s="253" t="s">
        <v>183</v>
      </c>
    </row>
    <row r="170" spans="2:65" s="1" customFormat="1" ht="44.25" customHeight="1">
      <c r="B170" s="42"/>
      <c r="C170" s="205" t="s">
        <v>195</v>
      </c>
      <c r="D170" s="205" t="s">
        <v>185</v>
      </c>
      <c r="E170" s="206" t="s">
        <v>2881</v>
      </c>
      <c r="F170" s="207" t="s">
        <v>2882</v>
      </c>
      <c r="G170" s="208" t="s">
        <v>199</v>
      </c>
      <c r="H170" s="209">
        <v>520</v>
      </c>
      <c r="I170" s="210"/>
      <c r="J170" s="211">
        <f>ROUND(I170*H170,2)</f>
        <v>0</v>
      </c>
      <c r="K170" s="207" t="s">
        <v>200</v>
      </c>
      <c r="L170" s="62"/>
      <c r="M170" s="212" t="s">
        <v>21</v>
      </c>
      <c r="N170" s="213" t="s">
        <v>46</v>
      </c>
      <c r="O170" s="43"/>
      <c r="P170" s="214">
        <f>O170*H170</f>
        <v>0</v>
      </c>
      <c r="Q170" s="214">
        <v>0</v>
      </c>
      <c r="R170" s="214">
        <f>Q170*H170</f>
        <v>0</v>
      </c>
      <c r="S170" s="214">
        <v>0</v>
      </c>
      <c r="T170" s="215">
        <f>S170*H170</f>
        <v>0</v>
      </c>
      <c r="AR170" s="25" t="s">
        <v>189</v>
      </c>
      <c r="AT170" s="25" t="s">
        <v>185</v>
      </c>
      <c r="AU170" s="25" t="s">
        <v>83</v>
      </c>
      <c r="AY170" s="25" t="s">
        <v>183</v>
      </c>
      <c r="BE170" s="216">
        <f>IF(N170="základní",J170,0)</f>
        <v>0</v>
      </c>
      <c r="BF170" s="216">
        <f>IF(N170="snížená",J170,0)</f>
        <v>0</v>
      </c>
      <c r="BG170" s="216">
        <f>IF(N170="zákl. přenesená",J170,0)</f>
        <v>0</v>
      </c>
      <c r="BH170" s="216">
        <f>IF(N170="sníž. přenesená",J170,0)</f>
        <v>0</v>
      </c>
      <c r="BI170" s="216">
        <f>IF(N170="nulová",J170,0)</f>
        <v>0</v>
      </c>
      <c r="BJ170" s="25" t="s">
        <v>79</v>
      </c>
      <c r="BK170" s="216">
        <f>ROUND(I170*H170,2)</f>
        <v>0</v>
      </c>
      <c r="BL170" s="25" t="s">
        <v>189</v>
      </c>
      <c r="BM170" s="25" t="s">
        <v>2883</v>
      </c>
    </row>
    <row r="171" spans="2:65" s="13" customFormat="1" ht="13.5">
      <c r="B171" s="231"/>
      <c r="C171" s="232"/>
      <c r="D171" s="244" t="s">
        <v>193</v>
      </c>
      <c r="E171" s="232"/>
      <c r="F171" s="255" t="s">
        <v>2884</v>
      </c>
      <c r="G171" s="232"/>
      <c r="H171" s="256">
        <v>520</v>
      </c>
      <c r="I171" s="236"/>
      <c r="J171" s="232"/>
      <c r="K171" s="232"/>
      <c r="L171" s="237"/>
      <c r="M171" s="238"/>
      <c r="N171" s="239"/>
      <c r="O171" s="239"/>
      <c r="P171" s="239"/>
      <c r="Q171" s="239"/>
      <c r="R171" s="239"/>
      <c r="S171" s="239"/>
      <c r="T171" s="240"/>
      <c r="AT171" s="241" t="s">
        <v>193</v>
      </c>
      <c r="AU171" s="241" t="s">
        <v>83</v>
      </c>
      <c r="AV171" s="13" t="s">
        <v>83</v>
      </c>
      <c r="AW171" s="13" t="s">
        <v>6</v>
      </c>
      <c r="AX171" s="13" t="s">
        <v>79</v>
      </c>
      <c r="AY171" s="241" t="s">
        <v>183</v>
      </c>
    </row>
    <row r="172" spans="2:65" s="1" customFormat="1" ht="31.5" customHeight="1">
      <c r="B172" s="42"/>
      <c r="C172" s="205" t="s">
        <v>233</v>
      </c>
      <c r="D172" s="205" t="s">
        <v>185</v>
      </c>
      <c r="E172" s="206" t="s">
        <v>2885</v>
      </c>
      <c r="F172" s="207" t="s">
        <v>2886</v>
      </c>
      <c r="G172" s="208" t="s">
        <v>199</v>
      </c>
      <c r="H172" s="209">
        <v>52</v>
      </c>
      <c r="I172" s="210"/>
      <c r="J172" s="211">
        <f>ROUND(I172*H172,2)</f>
        <v>0</v>
      </c>
      <c r="K172" s="207" t="s">
        <v>200</v>
      </c>
      <c r="L172" s="62"/>
      <c r="M172" s="212" t="s">
        <v>21</v>
      </c>
      <c r="N172" s="213" t="s">
        <v>46</v>
      </c>
      <c r="O172" s="43"/>
      <c r="P172" s="214">
        <f>O172*H172</f>
        <v>0</v>
      </c>
      <c r="Q172" s="214">
        <v>0</v>
      </c>
      <c r="R172" s="214">
        <f>Q172*H172</f>
        <v>0</v>
      </c>
      <c r="S172" s="214">
        <v>0</v>
      </c>
      <c r="T172" s="215">
        <f>S172*H172</f>
        <v>0</v>
      </c>
      <c r="AR172" s="25" t="s">
        <v>189</v>
      </c>
      <c r="AT172" s="25" t="s">
        <v>185</v>
      </c>
      <c r="AU172" s="25" t="s">
        <v>83</v>
      </c>
      <c r="AY172" s="25" t="s">
        <v>183</v>
      </c>
      <c r="BE172" s="216">
        <f>IF(N172="základní",J172,0)</f>
        <v>0</v>
      </c>
      <c r="BF172" s="216">
        <f>IF(N172="snížená",J172,0)</f>
        <v>0</v>
      </c>
      <c r="BG172" s="216">
        <f>IF(N172="zákl. přenesená",J172,0)</f>
        <v>0</v>
      </c>
      <c r="BH172" s="216">
        <f>IF(N172="sníž. přenesená",J172,0)</f>
        <v>0</v>
      </c>
      <c r="BI172" s="216">
        <f>IF(N172="nulová",J172,0)</f>
        <v>0</v>
      </c>
      <c r="BJ172" s="25" t="s">
        <v>79</v>
      </c>
      <c r="BK172" s="216">
        <f>ROUND(I172*H172,2)</f>
        <v>0</v>
      </c>
      <c r="BL172" s="25" t="s">
        <v>189</v>
      </c>
      <c r="BM172" s="25" t="s">
        <v>2887</v>
      </c>
    </row>
    <row r="173" spans="2:65" s="1" customFormat="1" ht="31.5" customHeight="1">
      <c r="B173" s="42"/>
      <c r="C173" s="205" t="s">
        <v>226</v>
      </c>
      <c r="D173" s="205" t="s">
        <v>185</v>
      </c>
      <c r="E173" s="206" t="s">
        <v>1732</v>
      </c>
      <c r="F173" s="207" t="s">
        <v>1733</v>
      </c>
      <c r="G173" s="208" t="s">
        <v>199</v>
      </c>
      <c r="H173" s="209">
        <v>228.94</v>
      </c>
      <c r="I173" s="210"/>
      <c r="J173" s="211">
        <f>ROUND(I173*H173,2)</f>
        <v>0</v>
      </c>
      <c r="K173" s="207" t="s">
        <v>200</v>
      </c>
      <c r="L173" s="62"/>
      <c r="M173" s="212" t="s">
        <v>21</v>
      </c>
      <c r="N173" s="213" t="s">
        <v>46</v>
      </c>
      <c r="O173" s="43"/>
      <c r="P173" s="214">
        <f>O173*H173</f>
        <v>0</v>
      </c>
      <c r="Q173" s="214">
        <v>1.2999999999999999E-4</v>
      </c>
      <c r="R173" s="214">
        <f>Q173*H173</f>
        <v>2.9762199999999996E-2</v>
      </c>
      <c r="S173" s="214">
        <v>0</v>
      </c>
      <c r="T173" s="215">
        <f>S173*H173</f>
        <v>0</v>
      </c>
      <c r="AR173" s="25" t="s">
        <v>189</v>
      </c>
      <c r="AT173" s="25" t="s">
        <v>185</v>
      </c>
      <c r="AU173" s="25" t="s">
        <v>83</v>
      </c>
      <c r="AY173" s="25" t="s">
        <v>183</v>
      </c>
      <c r="BE173" s="216">
        <f>IF(N173="základní",J173,0)</f>
        <v>0</v>
      </c>
      <c r="BF173" s="216">
        <f>IF(N173="snížená",J173,0)</f>
        <v>0</v>
      </c>
      <c r="BG173" s="216">
        <f>IF(N173="zákl. přenesená",J173,0)</f>
        <v>0</v>
      </c>
      <c r="BH173" s="216">
        <f>IF(N173="sníž. přenesená",J173,0)</f>
        <v>0</v>
      </c>
      <c r="BI173" s="216">
        <f>IF(N173="nulová",J173,0)</f>
        <v>0</v>
      </c>
      <c r="BJ173" s="25" t="s">
        <v>79</v>
      </c>
      <c r="BK173" s="216">
        <f>ROUND(I173*H173,2)</f>
        <v>0</v>
      </c>
      <c r="BL173" s="25" t="s">
        <v>189</v>
      </c>
      <c r="BM173" s="25" t="s">
        <v>2888</v>
      </c>
    </row>
    <row r="174" spans="2:65" s="12" customFormat="1" ht="13.5">
      <c r="B174" s="220"/>
      <c r="C174" s="221"/>
      <c r="D174" s="217" t="s">
        <v>193</v>
      </c>
      <c r="E174" s="222" t="s">
        <v>21</v>
      </c>
      <c r="F174" s="223" t="s">
        <v>1654</v>
      </c>
      <c r="G174" s="221"/>
      <c r="H174" s="224" t="s">
        <v>21</v>
      </c>
      <c r="I174" s="225"/>
      <c r="J174" s="221"/>
      <c r="K174" s="221"/>
      <c r="L174" s="226"/>
      <c r="M174" s="227"/>
      <c r="N174" s="228"/>
      <c r="O174" s="228"/>
      <c r="P174" s="228"/>
      <c r="Q174" s="228"/>
      <c r="R174" s="228"/>
      <c r="S174" s="228"/>
      <c r="T174" s="229"/>
      <c r="AT174" s="230" t="s">
        <v>193</v>
      </c>
      <c r="AU174" s="230" t="s">
        <v>83</v>
      </c>
      <c r="AV174" s="12" t="s">
        <v>79</v>
      </c>
      <c r="AW174" s="12" t="s">
        <v>39</v>
      </c>
      <c r="AX174" s="12" t="s">
        <v>75</v>
      </c>
      <c r="AY174" s="230" t="s">
        <v>183</v>
      </c>
    </row>
    <row r="175" spans="2:65" s="13" customFormat="1" ht="13.5">
      <c r="B175" s="231"/>
      <c r="C175" s="232"/>
      <c r="D175" s="217" t="s">
        <v>193</v>
      </c>
      <c r="E175" s="233" t="s">
        <v>21</v>
      </c>
      <c r="F175" s="234" t="s">
        <v>2846</v>
      </c>
      <c r="G175" s="232"/>
      <c r="H175" s="235">
        <v>3.73</v>
      </c>
      <c r="I175" s="236"/>
      <c r="J175" s="232"/>
      <c r="K175" s="232"/>
      <c r="L175" s="237"/>
      <c r="M175" s="238"/>
      <c r="N175" s="239"/>
      <c r="O175" s="239"/>
      <c r="P175" s="239"/>
      <c r="Q175" s="239"/>
      <c r="R175" s="239"/>
      <c r="S175" s="239"/>
      <c r="T175" s="240"/>
      <c r="AT175" s="241" t="s">
        <v>193</v>
      </c>
      <c r="AU175" s="241" t="s">
        <v>83</v>
      </c>
      <c r="AV175" s="13" t="s">
        <v>83</v>
      </c>
      <c r="AW175" s="13" t="s">
        <v>39</v>
      </c>
      <c r="AX175" s="13" t="s">
        <v>75</v>
      </c>
      <c r="AY175" s="241" t="s">
        <v>183</v>
      </c>
    </row>
    <row r="176" spans="2:65" s="13" customFormat="1" ht="13.5">
      <c r="B176" s="231"/>
      <c r="C176" s="232"/>
      <c r="D176" s="217" t="s">
        <v>193</v>
      </c>
      <c r="E176" s="233" t="s">
        <v>21</v>
      </c>
      <c r="F176" s="234" t="s">
        <v>2848</v>
      </c>
      <c r="G176" s="232"/>
      <c r="H176" s="235">
        <v>8.17</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51" s="13" customFormat="1" ht="13.5">
      <c r="B177" s="231"/>
      <c r="C177" s="232"/>
      <c r="D177" s="217" t="s">
        <v>193</v>
      </c>
      <c r="E177" s="233" t="s">
        <v>21</v>
      </c>
      <c r="F177" s="234" t="s">
        <v>2849</v>
      </c>
      <c r="G177" s="232"/>
      <c r="H177" s="235">
        <v>8.35</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51" s="13" customFormat="1" ht="13.5">
      <c r="B178" s="231"/>
      <c r="C178" s="232"/>
      <c r="D178" s="217" t="s">
        <v>193</v>
      </c>
      <c r="E178" s="233" t="s">
        <v>21</v>
      </c>
      <c r="F178" s="234" t="s">
        <v>2851</v>
      </c>
      <c r="G178" s="232"/>
      <c r="H178" s="235">
        <v>16.57</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51" s="13" customFormat="1" ht="13.5">
      <c r="B179" s="231"/>
      <c r="C179" s="232"/>
      <c r="D179" s="217" t="s">
        <v>193</v>
      </c>
      <c r="E179" s="233" t="s">
        <v>21</v>
      </c>
      <c r="F179" s="234" t="s">
        <v>2852</v>
      </c>
      <c r="G179" s="232"/>
      <c r="H179" s="235">
        <v>7.58</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51" s="13" customFormat="1" ht="13.5">
      <c r="B180" s="231"/>
      <c r="C180" s="232"/>
      <c r="D180" s="217" t="s">
        <v>193</v>
      </c>
      <c r="E180" s="233" t="s">
        <v>21</v>
      </c>
      <c r="F180" s="234" t="s">
        <v>2853</v>
      </c>
      <c r="G180" s="232"/>
      <c r="H180" s="235">
        <v>2.78</v>
      </c>
      <c r="I180" s="236"/>
      <c r="J180" s="232"/>
      <c r="K180" s="232"/>
      <c r="L180" s="237"/>
      <c r="M180" s="238"/>
      <c r="N180" s="239"/>
      <c r="O180" s="239"/>
      <c r="P180" s="239"/>
      <c r="Q180" s="239"/>
      <c r="R180" s="239"/>
      <c r="S180" s="239"/>
      <c r="T180" s="240"/>
      <c r="AT180" s="241" t="s">
        <v>193</v>
      </c>
      <c r="AU180" s="241" t="s">
        <v>83</v>
      </c>
      <c r="AV180" s="13" t="s">
        <v>83</v>
      </c>
      <c r="AW180" s="13" t="s">
        <v>39</v>
      </c>
      <c r="AX180" s="13" t="s">
        <v>75</v>
      </c>
      <c r="AY180" s="241" t="s">
        <v>183</v>
      </c>
    </row>
    <row r="181" spans="2:51" s="13" customFormat="1" ht="13.5">
      <c r="B181" s="231"/>
      <c r="C181" s="232"/>
      <c r="D181" s="217" t="s">
        <v>193</v>
      </c>
      <c r="E181" s="233" t="s">
        <v>21</v>
      </c>
      <c r="F181" s="234" t="s">
        <v>2854</v>
      </c>
      <c r="G181" s="232"/>
      <c r="H181" s="235">
        <v>4.3</v>
      </c>
      <c r="I181" s="236"/>
      <c r="J181" s="232"/>
      <c r="K181" s="232"/>
      <c r="L181" s="237"/>
      <c r="M181" s="238"/>
      <c r="N181" s="239"/>
      <c r="O181" s="239"/>
      <c r="P181" s="239"/>
      <c r="Q181" s="239"/>
      <c r="R181" s="239"/>
      <c r="S181" s="239"/>
      <c r="T181" s="240"/>
      <c r="AT181" s="241" t="s">
        <v>193</v>
      </c>
      <c r="AU181" s="241" t="s">
        <v>83</v>
      </c>
      <c r="AV181" s="13" t="s">
        <v>83</v>
      </c>
      <c r="AW181" s="13" t="s">
        <v>39</v>
      </c>
      <c r="AX181" s="13" t="s">
        <v>75</v>
      </c>
      <c r="AY181" s="241" t="s">
        <v>183</v>
      </c>
    </row>
    <row r="182" spans="2:51" s="13" customFormat="1" ht="13.5">
      <c r="B182" s="231"/>
      <c r="C182" s="232"/>
      <c r="D182" s="217" t="s">
        <v>193</v>
      </c>
      <c r="E182" s="233" t="s">
        <v>21</v>
      </c>
      <c r="F182" s="234" t="s">
        <v>2889</v>
      </c>
      <c r="G182" s="232"/>
      <c r="H182" s="235">
        <v>24</v>
      </c>
      <c r="I182" s="236"/>
      <c r="J182" s="232"/>
      <c r="K182" s="232"/>
      <c r="L182" s="237"/>
      <c r="M182" s="238"/>
      <c r="N182" s="239"/>
      <c r="O182" s="239"/>
      <c r="P182" s="239"/>
      <c r="Q182" s="239"/>
      <c r="R182" s="239"/>
      <c r="S182" s="239"/>
      <c r="T182" s="240"/>
      <c r="AT182" s="241" t="s">
        <v>193</v>
      </c>
      <c r="AU182" s="241" t="s">
        <v>83</v>
      </c>
      <c r="AV182" s="13" t="s">
        <v>83</v>
      </c>
      <c r="AW182" s="13" t="s">
        <v>39</v>
      </c>
      <c r="AX182" s="13" t="s">
        <v>75</v>
      </c>
      <c r="AY182" s="241" t="s">
        <v>183</v>
      </c>
    </row>
    <row r="183" spans="2:51" s="13" customFormat="1" ht="13.5">
      <c r="B183" s="231"/>
      <c r="C183" s="232"/>
      <c r="D183" s="217" t="s">
        <v>193</v>
      </c>
      <c r="E183" s="233" t="s">
        <v>21</v>
      </c>
      <c r="F183" s="234" t="s">
        <v>2890</v>
      </c>
      <c r="G183" s="232"/>
      <c r="H183" s="235">
        <v>24</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51" s="15" customFormat="1" ht="13.5">
      <c r="B184" s="268"/>
      <c r="C184" s="269"/>
      <c r="D184" s="217" t="s">
        <v>193</v>
      </c>
      <c r="E184" s="270" t="s">
        <v>21</v>
      </c>
      <c r="F184" s="271" t="s">
        <v>265</v>
      </c>
      <c r="G184" s="269"/>
      <c r="H184" s="272">
        <v>99.48</v>
      </c>
      <c r="I184" s="273"/>
      <c r="J184" s="269"/>
      <c r="K184" s="269"/>
      <c r="L184" s="274"/>
      <c r="M184" s="275"/>
      <c r="N184" s="276"/>
      <c r="O184" s="276"/>
      <c r="P184" s="276"/>
      <c r="Q184" s="276"/>
      <c r="R184" s="276"/>
      <c r="S184" s="276"/>
      <c r="T184" s="277"/>
      <c r="AT184" s="278" t="s">
        <v>193</v>
      </c>
      <c r="AU184" s="278" t="s">
        <v>83</v>
      </c>
      <c r="AV184" s="15" t="s">
        <v>91</v>
      </c>
      <c r="AW184" s="15" t="s">
        <v>39</v>
      </c>
      <c r="AX184" s="15" t="s">
        <v>75</v>
      </c>
      <c r="AY184" s="278" t="s">
        <v>183</v>
      </c>
    </row>
    <row r="185" spans="2:51" s="12" customFormat="1" ht="13.5">
      <c r="B185" s="220"/>
      <c r="C185" s="221"/>
      <c r="D185" s="217" t="s">
        <v>193</v>
      </c>
      <c r="E185" s="222" t="s">
        <v>21</v>
      </c>
      <c r="F185" s="223" t="s">
        <v>1656</v>
      </c>
      <c r="G185" s="221"/>
      <c r="H185" s="224" t="s">
        <v>21</v>
      </c>
      <c r="I185" s="225"/>
      <c r="J185" s="221"/>
      <c r="K185" s="221"/>
      <c r="L185" s="226"/>
      <c r="M185" s="227"/>
      <c r="N185" s="228"/>
      <c r="O185" s="228"/>
      <c r="P185" s="228"/>
      <c r="Q185" s="228"/>
      <c r="R185" s="228"/>
      <c r="S185" s="228"/>
      <c r="T185" s="229"/>
      <c r="AT185" s="230" t="s">
        <v>193</v>
      </c>
      <c r="AU185" s="230" t="s">
        <v>83</v>
      </c>
      <c r="AV185" s="12" t="s">
        <v>79</v>
      </c>
      <c r="AW185" s="12" t="s">
        <v>39</v>
      </c>
      <c r="AX185" s="12" t="s">
        <v>75</v>
      </c>
      <c r="AY185" s="230" t="s">
        <v>183</v>
      </c>
    </row>
    <row r="186" spans="2:51" s="13" customFormat="1" ht="13.5">
      <c r="B186" s="231"/>
      <c r="C186" s="232"/>
      <c r="D186" s="217" t="s">
        <v>193</v>
      </c>
      <c r="E186" s="233" t="s">
        <v>21</v>
      </c>
      <c r="F186" s="234" t="s">
        <v>2857</v>
      </c>
      <c r="G186" s="232"/>
      <c r="H186" s="235">
        <v>12.36</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51" s="13" customFormat="1" ht="13.5">
      <c r="B187" s="231"/>
      <c r="C187" s="232"/>
      <c r="D187" s="217" t="s">
        <v>193</v>
      </c>
      <c r="E187" s="233" t="s">
        <v>21</v>
      </c>
      <c r="F187" s="234" t="s">
        <v>2859</v>
      </c>
      <c r="G187" s="232"/>
      <c r="H187" s="235">
        <v>8.5</v>
      </c>
      <c r="I187" s="236"/>
      <c r="J187" s="232"/>
      <c r="K187" s="232"/>
      <c r="L187" s="237"/>
      <c r="M187" s="238"/>
      <c r="N187" s="239"/>
      <c r="O187" s="239"/>
      <c r="P187" s="239"/>
      <c r="Q187" s="239"/>
      <c r="R187" s="239"/>
      <c r="S187" s="239"/>
      <c r="T187" s="240"/>
      <c r="AT187" s="241" t="s">
        <v>193</v>
      </c>
      <c r="AU187" s="241" t="s">
        <v>83</v>
      </c>
      <c r="AV187" s="13" t="s">
        <v>83</v>
      </c>
      <c r="AW187" s="13" t="s">
        <v>39</v>
      </c>
      <c r="AX187" s="13" t="s">
        <v>75</v>
      </c>
      <c r="AY187" s="241" t="s">
        <v>183</v>
      </c>
    </row>
    <row r="188" spans="2:51" s="13" customFormat="1" ht="13.5">
      <c r="B188" s="231"/>
      <c r="C188" s="232"/>
      <c r="D188" s="217" t="s">
        <v>193</v>
      </c>
      <c r="E188" s="233" t="s">
        <v>21</v>
      </c>
      <c r="F188" s="234" t="s">
        <v>2861</v>
      </c>
      <c r="G188" s="232"/>
      <c r="H188" s="235">
        <v>19.579999999999998</v>
      </c>
      <c r="I188" s="236"/>
      <c r="J188" s="232"/>
      <c r="K188" s="232"/>
      <c r="L188" s="237"/>
      <c r="M188" s="238"/>
      <c r="N188" s="239"/>
      <c r="O188" s="239"/>
      <c r="P188" s="239"/>
      <c r="Q188" s="239"/>
      <c r="R188" s="239"/>
      <c r="S188" s="239"/>
      <c r="T188" s="240"/>
      <c r="AT188" s="241" t="s">
        <v>193</v>
      </c>
      <c r="AU188" s="241" t="s">
        <v>83</v>
      </c>
      <c r="AV188" s="13" t="s">
        <v>83</v>
      </c>
      <c r="AW188" s="13" t="s">
        <v>39</v>
      </c>
      <c r="AX188" s="13" t="s">
        <v>75</v>
      </c>
      <c r="AY188" s="241" t="s">
        <v>183</v>
      </c>
    </row>
    <row r="189" spans="2:51" s="13" customFormat="1" ht="13.5">
      <c r="B189" s="231"/>
      <c r="C189" s="232"/>
      <c r="D189" s="217" t="s">
        <v>193</v>
      </c>
      <c r="E189" s="233" t="s">
        <v>21</v>
      </c>
      <c r="F189" s="234" t="s">
        <v>2862</v>
      </c>
      <c r="G189" s="232"/>
      <c r="H189" s="235">
        <v>3.85</v>
      </c>
      <c r="I189" s="236"/>
      <c r="J189" s="232"/>
      <c r="K189" s="232"/>
      <c r="L189" s="237"/>
      <c r="M189" s="238"/>
      <c r="N189" s="239"/>
      <c r="O189" s="239"/>
      <c r="P189" s="239"/>
      <c r="Q189" s="239"/>
      <c r="R189" s="239"/>
      <c r="S189" s="239"/>
      <c r="T189" s="240"/>
      <c r="AT189" s="241" t="s">
        <v>193</v>
      </c>
      <c r="AU189" s="241" t="s">
        <v>83</v>
      </c>
      <c r="AV189" s="13" t="s">
        <v>83</v>
      </c>
      <c r="AW189" s="13" t="s">
        <v>39</v>
      </c>
      <c r="AX189" s="13" t="s">
        <v>75</v>
      </c>
      <c r="AY189" s="241" t="s">
        <v>183</v>
      </c>
    </row>
    <row r="190" spans="2:51" s="13" customFormat="1" ht="13.5">
      <c r="B190" s="231"/>
      <c r="C190" s="232"/>
      <c r="D190" s="217" t="s">
        <v>193</v>
      </c>
      <c r="E190" s="233" t="s">
        <v>21</v>
      </c>
      <c r="F190" s="234" t="s">
        <v>2863</v>
      </c>
      <c r="G190" s="232"/>
      <c r="H190" s="235">
        <v>63.57</v>
      </c>
      <c r="I190" s="236"/>
      <c r="J190" s="232"/>
      <c r="K190" s="232"/>
      <c r="L190" s="237"/>
      <c r="M190" s="238"/>
      <c r="N190" s="239"/>
      <c r="O190" s="239"/>
      <c r="P190" s="239"/>
      <c r="Q190" s="239"/>
      <c r="R190" s="239"/>
      <c r="S190" s="239"/>
      <c r="T190" s="240"/>
      <c r="AT190" s="241" t="s">
        <v>193</v>
      </c>
      <c r="AU190" s="241" t="s">
        <v>83</v>
      </c>
      <c r="AV190" s="13" t="s">
        <v>83</v>
      </c>
      <c r="AW190" s="13" t="s">
        <v>39</v>
      </c>
      <c r="AX190" s="13" t="s">
        <v>75</v>
      </c>
      <c r="AY190" s="241" t="s">
        <v>183</v>
      </c>
    </row>
    <row r="191" spans="2:51" s="13" customFormat="1" ht="13.5">
      <c r="B191" s="231"/>
      <c r="C191" s="232"/>
      <c r="D191" s="217" t="s">
        <v>193</v>
      </c>
      <c r="E191" s="233" t="s">
        <v>21</v>
      </c>
      <c r="F191" s="234" t="s">
        <v>2891</v>
      </c>
      <c r="G191" s="232"/>
      <c r="H191" s="235">
        <v>9.6</v>
      </c>
      <c r="I191" s="236"/>
      <c r="J191" s="232"/>
      <c r="K191" s="232"/>
      <c r="L191" s="237"/>
      <c r="M191" s="238"/>
      <c r="N191" s="239"/>
      <c r="O191" s="239"/>
      <c r="P191" s="239"/>
      <c r="Q191" s="239"/>
      <c r="R191" s="239"/>
      <c r="S191" s="239"/>
      <c r="T191" s="240"/>
      <c r="AT191" s="241" t="s">
        <v>193</v>
      </c>
      <c r="AU191" s="241" t="s">
        <v>83</v>
      </c>
      <c r="AV191" s="13" t="s">
        <v>83</v>
      </c>
      <c r="AW191" s="13" t="s">
        <v>39</v>
      </c>
      <c r="AX191" s="13" t="s">
        <v>75</v>
      </c>
      <c r="AY191" s="241" t="s">
        <v>183</v>
      </c>
    </row>
    <row r="192" spans="2:51" s="13" customFormat="1" ht="13.5">
      <c r="B192" s="231"/>
      <c r="C192" s="232"/>
      <c r="D192" s="217" t="s">
        <v>193</v>
      </c>
      <c r="E192" s="233" t="s">
        <v>21</v>
      </c>
      <c r="F192" s="234" t="s">
        <v>2892</v>
      </c>
      <c r="G192" s="232"/>
      <c r="H192" s="235">
        <v>12</v>
      </c>
      <c r="I192" s="236"/>
      <c r="J192" s="232"/>
      <c r="K192" s="232"/>
      <c r="L192" s="237"/>
      <c r="M192" s="238"/>
      <c r="N192" s="239"/>
      <c r="O192" s="239"/>
      <c r="P192" s="239"/>
      <c r="Q192" s="239"/>
      <c r="R192" s="239"/>
      <c r="S192" s="239"/>
      <c r="T192" s="240"/>
      <c r="AT192" s="241" t="s">
        <v>193</v>
      </c>
      <c r="AU192" s="241" t="s">
        <v>83</v>
      </c>
      <c r="AV192" s="13" t="s">
        <v>83</v>
      </c>
      <c r="AW192" s="13" t="s">
        <v>39</v>
      </c>
      <c r="AX192" s="13" t="s">
        <v>75</v>
      </c>
      <c r="AY192" s="241" t="s">
        <v>183</v>
      </c>
    </row>
    <row r="193" spans="2:65" s="15" customFormat="1" ht="13.5">
      <c r="B193" s="268"/>
      <c r="C193" s="269"/>
      <c r="D193" s="217" t="s">
        <v>193</v>
      </c>
      <c r="E193" s="270" t="s">
        <v>21</v>
      </c>
      <c r="F193" s="271" t="s">
        <v>265</v>
      </c>
      <c r="G193" s="269"/>
      <c r="H193" s="272">
        <v>129.46</v>
      </c>
      <c r="I193" s="273"/>
      <c r="J193" s="269"/>
      <c r="K193" s="269"/>
      <c r="L193" s="274"/>
      <c r="M193" s="275"/>
      <c r="N193" s="276"/>
      <c r="O193" s="276"/>
      <c r="P193" s="276"/>
      <c r="Q193" s="276"/>
      <c r="R193" s="276"/>
      <c r="S193" s="276"/>
      <c r="T193" s="277"/>
      <c r="AT193" s="278" t="s">
        <v>193</v>
      </c>
      <c r="AU193" s="278" t="s">
        <v>83</v>
      </c>
      <c r="AV193" s="15" t="s">
        <v>91</v>
      </c>
      <c r="AW193" s="15" t="s">
        <v>39</v>
      </c>
      <c r="AX193" s="15" t="s">
        <v>75</v>
      </c>
      <c r="AY193" s="278" t="s">
        <v>183</v>
      </c>
    </row>
    <row r="194" spans="2:65" s="14" customFormat="1" ht="13.5">
      <c r="B194" s="242"/>
      <c r="C194" s="243"/>
      <c r="D194" s="244" t="s">
        <v>193</v>
      </c>
      <c r="E194" s="245" t="s">
        <v>21</v>
      </c>
      <c r="F194" s="246" t="s">
        <v>212</v>
      </c>
      <c r="G194" s="243"/>
      <c r="H194" s="247">
        <v>228.94</v>
      </c>
      <c r="I194" s="248"/>
      <c r="J194" s="243"/>
      <c r="K194" s="243"/>
      <c r="L194" s="249"/>
      <c r="M194" s="250"/>
      <c r="N194" s="251"/>
      <c r="O194" s="251"/>
      <c r="P194" s="251"/>
      <c r="Q194" s="251"/>
      <c r="R194" s="251"/>
      <c r="S194" s="251"/>
      <c r="T194" s="252"/>
      <c r="AT194" s="253" t="s">
        <v>193</v>
      </c>
      <c r="AU194" s="253" t="s">
        <v>83</v>
      </c>
      <c r="AV194" s="14" t="s">
        <v>189</v>
      </c>
      <c r="AW194" s="14" t="s">
        <v>39</v>
      </c>
      <c r="AX194" s="14" t="s">
        <v>79</v>
      </c>
      <c r="AY194" s="253" t="s">
        <v>183</v>
      </c>
    </row>
    <row r="195" spans="2:65" s="1" customFormat="1" ht="57" customHeight="1">
      <c r="B195" s="42"/>
      <c r="C195" s="205" t="s">
        <v>240</v>
      </c>
      <c r="D195" s="205" t="s">
        <v>185</v>
      </c>
      <c r="E195" s="206" t="s">
        <v>1744</v>
      </c>
      <c r="F195" s="207" t="s">
        <v>1745</v>
      </c>
      <c r="G195" s="208" t="s">
        <v>199</v>
      </c>
      <c r="H195" s="209">
        <v>354.64</v>
      </c>
      <c r="I195" s="210"/>
      <c r="J195" s="211">
        <f>ROUND(I195*H195,2)</f>
        <v>0</v>
      </c>
      <c r="K195" s="207" t="s">
        <v>200</v>
      </c>
      <c r="L195" s="62"/>
      <c r="M195" s="212" t="s">
        <v>21</v>
      </c>
      <c r="N195" s="213" t="s">
        <v>46</v>
      </c>
      <c r="O195" s="43"/>
      <c r="P195" s="214">
        <f>O195*H195</f>
        <v>0</v>
      </c>
      <c r="Q195" s="214">
        <v>4.0000000000000003E-5</v>
      </c>
      <c r="R195" s="214">
        <f>Q195*H195</f>
        <v>1.4185600000000001E-2</v>
      </c>
      <c r="S195" s="214">
        <v>0</v>
      </c>
      <c r="T195" s="215">
        <f>S195*H195</f>
        <v>0</v>
      </c>
      <c r="AR195" s="25" t="s">
        <v>189</v>
      </c>
      <c r="AT195" s="25" t="s">
        <v>185</v>
      </c>
      <c r="AU195" s="25" t="s">
        <v>83</v>
      </c>
      <c r="AY195" s="25" t="s">
        <v>183</v>
      </c>
      <c r="BE195" s="216">
        <f>IF(N195="základní",J195,0)</f>
        <v>0</v>
      </c>
      <c r="BF195" s="216">
        <f>IF(N195="snížená",J195,0)</f>
        <v>0</v>
      </c>
      <c r="BG195" s="216">
        <f>IF(N195="zákl. přenesená",J195,0)</f>
        <v>0</v>
      </c>
      <c r="BH195" s="216">
        <f>IF(N195="sníž. přenesená",J195,0)</f>
        <v>0</v>
      </c>
      <c r="BI195" s="216">
        <f>IF(N195="nulová",J195,0)</f>
        <v>0</v>
      </c>
      <c r="BJ195" s="25" t="s">
        <v>79</v>
      </c>
      <c r="BK195" s="216">
        <f>ROUND(I195*H195,2)</f>
        <v>0</v>
      </c>
      <c r="BL195" s="25" t="s">
        <v>189</v>
      </c>
      <c r="BM195" s="25" t="s">
        <v>2893</v>
      </c>
    </row>
    <row r="196" spans="2:65" s="12" customFormat="1" ht="13.5">
      <c r="B196" s="220"/>
      <c r="C196" s="221"/>
      <c r="D196" s="217" t="s">
        <v>193</v>
      </c>
      <c r="E196" s="222" t="s">
        <v>21</v>
      </c>
      <c r="F196" s="223" t="s">
        <v>1654</v>
      </c>
      <c r="G196" s="221"/>
      <c r="H196" s="224" t="s">
        <v>21</v>
      </c>
      <c r="I196" s="225"/>
      <c r="J196" s="221"/>
      <c r="K196" s="221"/>
      <c r="L196" s="226"/>
      <c r="M196" s="227"/>
      <c r="N196" s="228"/>
      <c r="O196" s="228"/>
      <c r="P196" s="228"/>
      <c r="Q196" s="228"/>
      <c r="R196" s="228"/>
      <c r="S196" s="228"/>
      <c r="T196" s="229"/>
      <c r="AT196" s="230" t="s">
        <v>193</v>
      </c>
      <c r="AU196" s="230" t="s">
        <v>83</v>
      </c>
      <c r="AV196" s="12" t="s">
        <v>79</v>
      </c>
      <c r="AW196" s="12" t="s">
        <v>39</v>
      </c>
      <c r="AX196" s="12" t="s">
        <v>75</v>
      </c>
      <c r="AY196" s="230" t="s">
        <v>183</v>
      </c>
    </row>
    <row r="197" spans="2:65" s="13" customFormat="1" ht="13.5">
      <c r="B197" s="231"/>
      <c r="C197" s="232"/>
      <c r="D197" s="217" t="s">
        <v>193</v>
      </c>
      <c r="E197" s="233" t="s">
        <v>21</v>
      </c>
      <c r="F197" s="234" t="s">
        <v>2846</v>
      </c>
      <c r="G197" s="232"/>
      <c r="H197" s="235">
        <v>3.73</v>
      </c>
      <c r="I197" s="236"/>
      <c r="J197" s="232"/>
      <c r="K197" s="232"/>
      <c r="L197" s="237"/>
      <c r="M197" s="238"/>
      <c r="N197" s="239"/>
      <c r="O197" s="239"/>
      <c r="P197" s="239"/>
      <c r="Q197" s="239"/>
      <c r="R197" s="239"/>
      <c r="S197" s="239"/>
      <c r="T197" s="240"/>
      <c r="AT197" s="241" t="s">
        <v>193</v>
      </c>
      <c r="AU197" s="241" t="s">
        <v>83</v>
      </c>
      <c r="AV197" s="13" t="s">
        <v>83</v>
      </c>
      <c r="AW197" s="13" t="s">
        <v>39</v>
      </c>
      <c r="AX197" s="13" t="s">
        <v>75</v>
      </c>
      <c r="AY197" s="241" t="s">
        <v>183</v>
      </c>
    </row>
    <row r="198" spans="2:65" s="13" customFormat="1" ht="13.5">
      <c r="B198" s="231"/>
      <c r="C198" s="232"/>
      <c r="D198" s="217" t="s">
        <v>193</v>
      </c>
      <c r="E198" s="233" t="s">
        <v>21</v>
      </c>
      <c r="F198" s="234" t="s">
        <v>2847</v>
      </c>
      <c r="G198" s="232"/>
      <c r="H198" s="235">
        <v>3.41</v>
      </c>
      <c r="I198" s="236"/>
      <c r="J198" s="232"/>
      <c r="K198" s="232"/>
      <c r="L198" s="237"/>
      <c r="M198" s="238"/>
      <c r="N198" s="239"/>
      <c r="O198" s="239"/>
      <c r="P198" s="239"/>
      <c r="Q198" s="239"/>
      <c r="R198" s="239"/>
      <c r="S198" s="239"/>
      <c r="T198" s="240"/>
      <c r="AT198" s="241" t="s">
        <v>193</v>
      </c>
      <c r="AU198" s="241" t="s">
        <v>83</v>
      </c>
      <c r="AV198" s="13" t="s">
        <v>83</v>
      </c>
      <c r="AW198" s="13" t="s">
        <v>39</v>
      </c>
      <c r="AX198" s="13" t="s">
        <v>75</v>
      </c>
      <c r="AY198" s="241" t="s">
        <v>183</v>
      </c>
    </row>
    <row r="199" spans="2:65" s="13" customFormat="1" ht="13.5">
      <c r="B199" s="231"/>
      <c r="C199" s="232"/>
      <c r="D199" s="217" t="s">
        <v>193</v>
      </c>
      <c r="E199" s="233" t="s">
        <v>21</v>
      </c>
      <c r="F199" s="234" t="s">
        <v>2848</v>
      </c>
      <c r="G199" s="232"/>
      <c r="H199" s="235">
        <v>8.17</v>
      </c>
      <c r="I199" s="236"/>
      <c r="J199" s="232"/>
      <c r="K199" s="232"/>
      <c r="L199" s="237"/>
      <c r="M199" s="238"/>
      <c r="N199" s="239"/>
      <c r="O199" s="239"/>
      <c r="P199" s="239"/>
      <c r="Q199" s="239"/>
      <c r="R199" s="239"/>
      <c r="S199" s="239"/>
      <c r="T199" s="240"/>
      <c r="AT199" s="241" t="s">
        <v>193</v>
      </c>
      <c r="AU199" s="241" t="s">
        <v>83</v>
      </c>
      <c r="AV199" s="13" t="s">
        <v>83</v>
      </c>
      <c r="AW199" s="13" t="s">
        <v>39</v>
      </c>
      <c r="AX199" s="13" t="s">
        <v>75</v>
      </c>
      <c r="AY199" s="241" t="s">
        <v>183</v>
      </c>
    </row>
    <row r="200" spans="2:65" s="13" customFormat="1" ht="13.5">
      <c r="B200" s="231"/>
      <c r="C200" s="232"/>
      <c r="D200" s="217" t="s">
        <v>193</v>
      </c>
      <c r="E200" s="233" t="s">
        <v>21</v>
      </c>
      <c r="F200" s="234" t="s">
        <v>2849</v>
      </c>
      <c r="G200" s="232"/>
      <c r="H200" s="235">
        <v>8.35</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2850</v>
      </c>
      <c r="G201" s="232"/>
      <c r="H201" s="235">
        <v>2.78</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2851</v>
      </c>
      <c r="G202" s="232"/>
      <c r="H202" s="235">
        <v>16.57</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3" customFormat="1" ht="13.5">
      <c r="B203" s="231"/>
      <c r="C203" s="232"/>
      <c r="D203" s="217" t="s">
        <v>193</v>
      </c>
      <c r="E203" s="233" t="s">
        <v>21</v>
      </c>
      <c r="F203" s="234" t="s">
        <v>2852</v>
      </c>
      <c r="G203" s="232"/>
      <c r="H203" s="235">
        <v>7.58</v>
      </c>
      <c r="I203" s="236"/>
      <c r="J203" s="232"/>
      <c r="K203" s="232"/>
      <c r="L203" s="237"/>
      <c r="M203" s="238"/>
      <c r="N203" s="239"/>
      <c r="O203" s="239"/>
      <c r="P203" s="239"/>
      <c r="Q203" s="239"/>
      <c r="R203" s="239"/>
      <c r="S203" s="239"/>
      <c r="T203" s="240"/>
      <c r="AT203" s="241" t="s">
        <v>193</v>
      </c>
      <c r="AU203" s="241" t="s">
        <v>83</v>
      </c>
      <c r="AV203" s="13" t="s">
        <v>83</v>
      </c>
      <c r="AW203" s="13" t="s">
        <v>39</v>
      </c>
      <c r="AX203" s="13" t="s">
        <v>75</v>
      </c>
      <c r="AY203" s="241" t="s">
        <v>183</v>
      </c>
    </row>
    <row r="204" spans="2:65" s="13" customFormat="1" ht="13.5">
      <c r="B204" s="231"/>
      <c r="C204" s="232"/>
      <c r="D204" s="217" t="s">
        <v>193</v>
      </c>
      <c r="E204" s="233" t="s">
        <v>21</v>
      </c>
      <c r="F204" s="234" t="s">
        <v>2853</v>
      </c>
      <c r="G204" s="232"/>
      <c r="H204" s="235">
        <v>2.78</v>
      </c>
      <c r="I204" s="236"/>
      <c r="J204" s="232"/>
      <c r="K204" s="232"/>
      <c r="L204" s="237"/>
      <c r="M204" s="238"/>
      <c r="N204" s="239"/>
      <c r="O204" s="239"/>
      <c r="P204" s="239"/>
      <c r="Q204" s="239"/>
      <c r="R204" s="239"/>
      <c r="S204" s="239"/>
      <c r="T204" s="240"/>
      <c r="AT204" s="241" t="s">
        <v>193</v>
      </c>
      <c r="AU204" s="241" t="s">
        <v>83</v>
      </c>
      <c r="AV204" s="13" t="s">
        <v>83</v>
      </c>
      <c r="AW204" s="13" t="s">
        <v>39</v>
      </c>
      <c r="AX204" s="13" t="s">
        <v>75</v>
      </c>
      <c r="AY204" s="241" t="s">
        <v>183</v>
      </c>
    </row>
    <row r="205" spans="2:65" s="13" customFormat="1" ht="13.5">
      <c r="B205" s="231"/>
      <c r="C205" s="232"/>
      <c r="D205" s="217" t="s">
        <v>193</v>
      </c>
      <c r="E205" s="233" t="s">
        <v>21</v>
      </c>
      <c r="F205" s="234" t="s">
        <v>2854</v>
      </c>
      <c r="G205" s="232"/>
      <c r="H205" s="235">
        <v>4.3</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3" customFormat="1" ht="13.5">
      <c r="B206" s="231"/>
      <c r="C206" s="232"/>
      <c r="D206" s="217" t="s">
        <v>193</v>
      </c>
      <c r="E206" s="233" t="s">
        <v>21</v>
      </c>
      <c r="F206" s="234" t="s">
        <v>2855</v>
      </c>
      <c r="G206" s="232"/>
      <c r="H206" s="235">
        <v>45.7</v>
      </c>
      <c r="I206" s="236"/>
      <c r="J206" s="232"/>
      <c r="K206" s="232"/>
      <c r="L206" s="237"/>
      <c r="M206" s="238"/>
      <c r="N206" s="239"/>
      <c r="O206" s="239"/>
      <c r="P206" s="239"/>
      <c r="Q206" s="239"/>
      <c r="R206" s="239"/>
      <c r="S206" s="239"/>
      <c r="T206" s="240"/>
      <c r="AT206" s="241" t="s">
        <v>193</v>
      </c>
      <c r="AU206" s="241" t="s">
        <v>83</v>
      </c>
      <c r="AV206" s="13" t="s">
        <v>83</v>
      </c>
      <c r="AW206" s="13" t="s">
        <v>39</v>
      </c>
      <c r="AX206" s="13" t="s">
        <v>75</v>
      </c>
      <c r="AY206" s="241" t="s">
        <v>183</v>
      </c>
    </row>
    <row r="207" spans="2:65" s="13" customFormat="1" ht="13.5">
      <c r="B207" s="231"/>
      <c r="C207" s="232"/>
      <c r="D207" s="217" t="s">
        <v>193</v>
      </c>
      <c r="E207" s="233" t="s">
        <v>21</v>
      </c>
      <c r="F207" s="234" t="s">
        <v>2856</v>
      </c>
      <c r="G207" s="232"/>
      <c r="H207" s="235">
        <v>54.66</v>
      </c>
      <c r="I207" s="236"/>
      <c r="J207" s="232"/>
      <c r="K207" s="232"/>
      <c r="L207" s="237"/>
      <c r="M207" s="238"/>
      <c r="N207" s="239"/>
      <c r="O207" s="239"/>
      <c r="P207" s="239"/>
      <c r="Q207" s="239"/>
      <c r="R207" s="239"/>
      <c r="S207" s="239"/>
      <c r="T207" s="240"/>
      <c r="AT207" s="241" t="s">
        <v>193</v>
      </c>
      <c r="AU207" s="241" t="s">
        <v>83</v>
      </c>
      <c r="AV207" s="13" t="s">
        <v>83</v>
      </c>
      <c r="AW207" s="13" t="s">
        <v>39</v>
      </c>
      <c r="AX207" s="13" t="s">
        <v>75</v>
      </c>
      <c r="AY207" s="241" t="s">
        <v>183</v>
      </c>
    </row>
    <row r="208" spans="2:65" s="15" customFormat="1" ht="13.5">
      <c r="B208" s="268"/>
      <c r="C208" s="269"/>
      <c r="D208" s="217" t="s">
        <v>193</v>
      </c>
      <c r="E208" s="270" t="s">
        <v>21</v>
      </c>
      <c r="F208" s="271" t="s">
        <v>265</v>
      </c>
      <c r="G208" s="269"/>
      <c r="H208" s="272">
        <v>158.03</v>
      </c>
      <c r="I208" s="273"/>
      <c r="J208" s="269"/>
      <c r="K208" s="269"/>
      <c r="L208" s="274"/>
      <c r="M208" s="275"/>
      <c r="N208" s="276"/>
      <c r="O208" s="276"/>
      <c r="P208" s="276"/>
      <c r="Q208" s="276"/>
      <c r="R208" s="276"/>
      <c r="S208" s="276"/>
      <c r="T208" s="277"/>
      <c r="AT208" s="278" t="s">
        <v>193</v>
      </c>
      <c r="AU208" s="278" t="s">
        <v>83</v>
      </c>
      <c r="AV208" s="15" t="s">
        <v>91</v>
      </c>
      <c r="AW208" s="15" t="s">
        <v>39</v>
      </c>
      <c r="AX208" s="15" t="s">
        <v>75</v>
      </c>
      <c r="AY208" s="278" t="s">
        <v>183</v>
      </c>
    </row>
    <row r="209" spans="2:65" s="12" customFormat="1" ht="13.5">
      <c r="B209" s="220"/>
      <c r="C209" s="221"/>
      <c r="D209" s="217" t="s">
        <v>193</v>
      </c>
      <c r="E209" s="222" t="s">
        <v>21</v>
      </c>
      <c r="F209" s="223" t="s">
        <v>1656</v>
      </c>
      <c r="G209" s="221"/>
      <c r="H209" s="224" t="s">
        <v>21</v>
      </c>
      <c r="I209" s="225"/>
      <c r="J209" s="221"/>
      <c r="K209" s="221"/>
      <c r="L209" s="226"/>
      <c r="M209" s="227"/>
      <c r="N209" s="228"/>
      <c r="O209" s="228"/>
      <c r="P209" s="228"/>
      <c r="Q209" s="228"/>
      <c r="R209" s="228"/>
      <c r="S209" s="228"/>
      <c r="T209" s="229"/>
      <c r="AT209" s="230" t="s">
        <v>193</v>
      </c>
      <c r="AU209" s="230" t="s">
        <v>83</v>
      </c>
      <c r="AV209" s="12" t="s">
        <v>79</v>
      </c>
      <c r="AW209" s="12" t="s">
        <v>39</v>
      </c>
      <c r="AX209" s="12" t="s">
        <v>75</v>
      </c>
      <c r="AY209" s="230" t="s">
        <v>183</v>
      </c>
    </row>
    <row r="210" spans="2:65" s="13" customFormat="1" ht="13.5">
      <c r="B210" s="231"/>
      <c r="C210" s="232"/>
      <c r="D210" s="217" t="s">
        <v>193</v>
      </c>
      <c r="E210" s="233" t="s">
        <v>21</v>
      </c>
      <c r="F210" s="234" t="s">
        <v>2857</v>
      </c>
      <c r="G210" s="232"/>
      <c r="H210" s="235">
        <v>12.36</v>
      </c>
      <c r="I210" s="236"/>
      <c r="J210" s="232"/>
      <c r="K210" s="232"/>
      <c r="L210" s="237"/>
      <c r="M210" s="238"/>
      <c r="N210" s="239"/>
      <c r="O210" s="239"/>
      <c r="P210" s="239"/>
      <c r="Q210" s="239"/>
      <c r="R210" s="239"/>
      <c r="S210" s="239"/>
      <c r="T210" s="240"/>
      <c r="AT210" s="241" t="s">
        <v>193</v>
      </c>
      <c r="AU210" s="241" t="s">
        <v>83</v>
      </c>
      <c r="AV210" s="13" t="s">
        <v>83</v>
      </c>
      <c r="AW210" s="13" t="s">
        <v>39</v>
      </c>
      <c r="AX210" s="13" t="s">
        <v>75</v>
      </c>
      <c r="AY210" s="241" t="s">
        <v>183</v>
      </c>
    </row>
    <row r="211" spans="2:65" s="13" customFormat="1" ht="13.5">
      <c r="B211" s="231"/>
      <c r="C211" s="232"/>
      <c r="D211" s="217" t="s">
        <v>193</v>
      </c>
      <c r="E211" s="233" t="s">
        <v>21</v>
      </c>
      <c r="F211" s="234" t="s">
        <v>2858</v>
      </c>
      <c r="G211" s="232"/>
      <c r="H211" s="235">
        <v>3.42</v>
      </c>
      <c r="I211" s="236"/>
      <c r="J211" s="232"/>
      <c r="K211" s="232"/>
      <c r="L211" s="237"/>
      <c r="M211" s="238"/>
      <c r="N211" s="239"/>
      <c r="O211" s="239"/>
      <c r="P211" s="239"/>
      <c r="Q211" s="239"/>
      <c r="R211" s="239"/>
      <c r="S211" s="239"/>
      <c r="T211" s="240"/>
      <c r="AT211" s="241" t="s">
        <v>193</v>
      </c>
      <c r="AU211" s="241" t="s">
        <v>83</v>
      </c>
      <c r="AV211" s="13" t="s">
        <v>83</v>
      </c>
      <c r="AW211" s="13" t="s">
        <v>39</v>
      </c>
      <c r="AX211" s="13" t="s">
        <v>75</v>
      </c>
      <c r="AY211" s="241" t="s">
        <v>183</v>
      </c>
    </row>
    <row r="212" spans="2:65" s="13" customFormat="1" ht="13.5">
      <c r="B212" s="231"/>
      <c r="C212" s="232"/>
      <c r="D212" s="217" t="s">
        <v>193</v>
      </c>
      <c r="E212" s="233" t="s">
        <v>21</v>
      </c>
      <c r="F212" s="234" t="s">
        <v>2859</v>
      </c>
      <c r="G212" s="232"/>
      <c r="H212" s="235">
        <v>8.5</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3" customFormat="1" ht="13.5">
      <c r="B213" s="231"/>
      <c r="C213" s="232"/>
      <c r="D213" s="217" t="s">
        <v>193</v>
      </c>
      <c r="E213" s="233" t="s">
        <v>21</v>
      </c>
      <c r="F213" s="234" t="s">
        <v>2860</v>
      </c>
      <c r="G213" s="232"/>
      <c r="H213" s="235">
        <v>2.88</v>
      </c>
      <c r="I213" s="236"/>
      <c r="J213" s="232"/>
      <c r="K213" s="232"/>
      <c r="L213" s="237"/>
      <c r="M213" s="238"/>
      <c r="N213" s="239"/>
      <c r="O213" s="239"/>
      <c r="P213" s="239"/>
      <c r="Q213" s="239"/>
      <c r="R213" s="239"/>
      <c r="S213" s="239"/>
      <c r="T213" s="240"/>
      <c r="AT213" s="241" t="s">
        <v>193</v>
      </c>
      <c r="AU213" s="241" t="s">
        <v>83</v>
      </c>
      <c r="AV213" s="13" t="s">
        <v>83</v>
      </c>
      <c r="AW213" s="13" t="s">
        <v>39</v>
      </c>
      <c r="AX213" s="13" t="s">
        <v>75</v>
      </c>
      <c r="AY213" s="241" t="s">
        <v>183</v>
      </c>
    </row>
    <row r="214" spans="2:65" s="13" customFormat="1" ht="13.5">
      <c r="B214" s="231"/>
      <c r="C214" s="232"/>
      <c r="D214" s="217" t="s">
        <v>193</v>
      </c>
      <c r="E214" s="233" t="s">
        <v>21</v>
      </c>
      <c r="F214" s="234" t="s">
        <v>2861</v>
      </c>
      <c r="G214" s="232"/>
      <c r="H214" s="235">
        <v>19.579999999999998</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3" customFormat="1" ht="13.5">
      <c r="B215" s="231"/>
      <c r="C215" s="232"/>
      <c r="D215" s="217" t="s">
        <v>193</v>
      </c>
      <c r="E215" s="233" t="s">
        <v>21</v>
      </c>
      <c r="F215" s="234" t="s">
        <v>2862</v>
      </c>
      <c r="G215" s="232"/>
      <c r="H215" s="235">
        <v>3.85</v>
      </c>
      <c r="I215" s="236"/>
      <c r="J215" s="232"/>
      <c r="K215" s="232"/>
      <c r="L215" s="237"/>
      <c r="M215" s="238"/>
      <c r="N215" s="239"/>
      <c r="O215" s="239"/>
      <c r="P215" s="239"/>
      <c r="Q215" s="239"/>
      <c r="R215" s="239"/>
      <c r="S215" s="239"/>
      <c r="T215" s="240"/>
      <c r="AT215" s="241" t="s">
        <v>193</v>
      </c>
      <c r="AU215" s="241" t="s">
        <v>83</v>
      </c>
      <c r="AV215" s="13" t="s">
        <v>83</v>
      </c>
      <c r="AW215" s="13" t="s">
        <v>39</v>
      </c>
      <c r="AX215" s="13" t="s">
        <v>75</v>
      </c>
      <c r="AY215" s="241" t="s">
        <v>183</v>
      </c>
    </row>
    <row r="216" spans="2:65" s="13" customFormat="1" ht="13.5">
      <c r="B216" s="231"/>
      <c r="C216" s="232"/>
      <c r="D216" s="217" t="s">
        <v>193</v>
      </c>
      <c r="E216" s="233" t="s">
        <v>21</v>
      </c>
      <c r="F216" s="234" t="s">
        <v>2863</v>
      </c>
      <c r="G216" s="232"/>
      <c r="H216" s="235">
        <v>63.57</v>
      </c>
      <c r="I216" s="236"/>
      <c r="J216" s="232"/>
      <c r="K216" s="232"/>
      <c r="L216" s="237"/>
      <c r="M216" s="238"/>
      <c r="N216" s="239"/>
      <c r="O216" s="239"/>
      <c r="P216" s="239"/>
      <c r="Q216" s="239"/>
      <c r="R216" s="239"/>
      <c r="S216" s="239"/>
      <c r="T216" s="240"/>
      <c r="AT216" s="241" t="s">
        <v>193</v>
      </c>
      <c r="AU216" s="241" t="s">
        <v>83</v>
      </c>
      <c r="AV216" s="13" t="s">
        <v>83</v>
      </c>
      <c r="AW216" s="13" t="s">
        <v>39</v>
      </c>
      <c r="AX216" s="13" t="s">
        <v>75</v>
      </c>
      <c r="AY216" s="241" t="s">
        <v>183</v>
      </c>
    </row>
    <row r="217" spans="2:65" s="13" customFormat="1" ht="13.5">
      <c r="B217" s="231"/>
      <c r="C217" s="232"/>
      <c r="D217" s="217" t="s">
        <v>193</v>
      </c>
      <c r="E217" s="233" t="s">
        <v>21</v>
      </c>
      <c r="F217" s="234" t="s">
        <v>2864</v>
      </c>
      <c r="G217" s="232"/>
      <c r="H217" s="235">
        <v>28.8</v>
      </c>
      <c r="I217" s="236"/>
      <c r="J217" s="232"/>
      <c r="K217" s="232"/>
      <c r="L217" s="237"/>
      <c r="M217" s="238"/>
      <c r="N217" s="239"/>
      <c r="O217" s="239"/>
      <c r="P217" s="239"/>
      <c r="Q217" s="239"/>
      <c r="R217" s="239"/>
      <c r="S217" s="239"/>
      <c r="T217" s="240"/>
      <c r="AT217" s="241" t="s">
        <v>193</v>
      </c>
      <c r="AU217" s="241" t="s">
        <v>83</v>
      </c>
      <c r="AV217" s="13" t="s">
        <v>83</v>
      </c>
      <c r="AW217" s="13" t="s">
        <v>39</v>
      </c>
      <c r="AX217" s="13" t="s">
        <v>75</v>
      </c>
      <c r="AY217" s="241" t="s">
        <v>183</v>
      </c>
    </row>
    <row r="218" spans="2:65" s="13" customFormat="1" ht="13.5">
      <c r="B218" s="231"/>
      <c r="C218" s="232"/>
      <c r="D218" s="217" t="s">
        <v>193</v>
      </c>
      <c r="E218" s="233" t="s">
        <v>21</v>
      </c>
      <c r="F218" s="234" t="s">
        <v>2865</v>
      </c>
      <c r="G218" s="232"/>
      <c r="H218" s="235">
        <v>53.65</v>
      </c>
      <c r="I218" s="236"/>
      <c r="J218" s="232"/>
      <c r="K218" s="232"/>
      <c r="L218" s="237"/>
      <c r="M218" s="238"/>
      <c r="N218" s="239"/>
      <c r="O218" s="239"/>
      <c r="P218" s="239"/>
      <c r="Q218" s="239"/>
      <c r="R218" s="239"/>
      <c r="S218" s="239"/>
      <c r="T218" s="240"/>
      <c r="AT218" s="241" t="s">
        <v>193</v>
      </c>
      <c r="AU218" s="241" t="s">
        <v>83</v>
      </c>
      <c r="AV218" s="13" t="s">
        <v>83</v>
      </c>
      <c r="AW218" s="13" t="s">
        <v>39</v>
      </c>
      <c r="AX218" s="13" t="s">
        <v>75</v>
      </c>
      <c r="AY218" s="241" t="s">
        <v>183</v>
      </c>
    </row>
    <row r="219" spans="2:65" s="15" customFormat="1" ht="13.5">
      <c r="B219" s="268"/>
      <c r="C219" s="269"/>
      <c r="D219" s="217" t="s">
        <v>193</v>
      </c>
      <c r="E219" s="270" t="s">
        <v>21</v>
      </c>
      <c r="F219" s="271" t="s">
        <v>265</v>
      </c>
      <c r="G219" s="269"/>
      <c r="H219" s="272">
        <v>196.61</v>
      </c>
      <c r="I219" s="273"/>
      <c r="J219" s="269"/>
      <c r="K219" s="269"/>
      <c r="L219" s="274"/>
      <c r="M219" s="275"/>
      <c r="N219" s="276"/>
      <c r="O219" s="276"/>
      <c r="P219" s="276"/>
      <c r="Q219" s="276"/>
      <c r="R219" s="276"/>
      <c r="S219" s="276"/>
      <c r="T219" s="277"/>
      <c r="AT219" s="278" t="s">
        <v>193</v>
      </c>
      <c r="AU219" s="278" t="s">
        <v>83</v>
      </c>
      <c r="AV219" s="15" t="s">
        <v>91</v>
      </c>
      <c r="AW219" s="15" t="s">
        <v>39</v>
      </c>
      <c r="AX219" s="15" t="s">
        <v>75</v>
      </c>
      <c r="AY219" s="278" t="s">
        <v>183</v>
      </c>
    </row>
    <row r="220" spans="2:65" s="14" customFormat="1" ht="13.5">
      <c r="B220" s="242"/>
      <c r="C220" s="243"/>
      <c r="D220" s="244" t="s">
        <v>193</v>
      </c>
      <c r="E220" s="245" t="s">
        <v>21</v>
      </c>
      <c r="F220" s="246" t="s">
        <v>212</v>
      </c>
      <c r="G220" s="243"/>
      <c r="H220" s="247">
        <v>354.64</v>
      </c>
      <c r="I220" s="248"/>
      <c r="J220" s="243"/>
      <c r="K220" s="243"/>
      <c r="L220" s="249"/>
      <c r="M220" s="250"/>
      <c r="N220" s="251"/>
      <c r="O220" s="251"/>
      <c r="P220" s="251"/>
      <c r="Q220" s="251"/>
      <c r="R220" s="251"/>
      <c r="S220" s="251"/>
      <c r="T220" s="252"/>
      <c r="AT220" s="253" t="s">
        <v>193</v>
      </c>
      <c r="AU220" s="253" t="s">
        <v>83</v>
      </c>
      <c r="AV220" s="14" t="s">
        <v>189</v>
      </c>
      <c r="AW220" s="14" t="s">
        <v>39</v>
      </c>
      <c r="AX220" s="14" t="s">
        <v>79</v>
      </c>
      <c r="AY220" s="253" t="s">
        <v>183</v>
      </c>
    </row>
    <row r="221" spans="2:65" s="1" customFormat="1" ht="44.25" customHeight="1">
      <c r="B221" s="42"/>
      <c r="C221" s="205" t="s">
        <v>246</v>
      </c>
      <c r="D221" s="205" t="s">
        <v>185</v>
      </c>
      <c r="E221" s="206" t="s">
        <v>1764</v>
      </c>
      <c r="F221" s="207" t="s">
        <v>1765</v>
      </c>
      <c r="G221" s="208" t="s">
        <v>626</v>
      </c>
      <c r="H221" s="209">
        <v>15</v>
      </c>
      <c r="I221" s="210"/>
      <c r="J221" s="211">
        <f>ROUND(I221*H221,2)</f>
        <v>0</v>
      </c>
      <c r="K221" s="207" t="s">
        <v>200</v>
      </c>
      <c r="L221" s="62"/>
      <c r="M221" s="212" t="s">
        <v>21</v>
      </c>
      <c r="N221" s="213" t="s">
        <v>46</v>
      </c>
      <c r="O221" s="43"/>
      <c r="P221" s="214">
        <f>O221*H221</f>
        <v>0</v>
      </c>
      <c r="Q221" s="214">
        <v>0</v>
      </c>
      <c r="R221" s="214">
        <f>Q221*H221</f>
        <v>0</v>
      </c>
      <c r="S221" s="214">
        <v>2.5000000000000001E-2</v>
      </c>
      <c r="T221" s="215">
        <f>S221*H221</f>
        <v>0.375</v>
      </c>
      <c r="AR221" s="25" t="s">
        <v>189</v>
      </c>
      <c r="AT221" s="25" t="s">
        <v>185</v>
      </c>
      <c r="AU221" s="25" t="s">
        <v>83</v>
      </c>
      <c r="AY221" s="25" t="s">
        <v>183</v>
      </c>
      <c r="BE221" s="216">
        <f>IF(N221="základní",J221,0)</f>
        <v>0</v>
      </c>
      <c r="BF221" s="216">
        <f>IF(N221="snížená",J221,0)</f>
        <v>0</v>
      </c>
      <c r="BG221" s="216">
        <f>IF(N221="zákl. přenesená",J221,0)</f>
        <v>0</v>
      </c>
      <c r="BH221" s="216">
        <f>IF(N221="sníž. přenesená",J221,0)</f>
        <v>0</v>
      </c>
      <c r="BI221" s="216">
        <f>IF(N221="nulová",J221,0)</f>
        <v>0</v>
      </c>
      <c r="BJ221" s="25" t="s">
        <v>79</v>
      </c>
      <c r="BK221" s="216">
        <f>ROUND(I221*H221,2)</f>
        <v>0</v>
      </c>
      <c r="BL221" s="25" t="s">
        <v>189</v>
      </c>
      <c r="BM221" s="25" t="s">
        <v>2894</v>
      </c>
    </row>
    <row r="222" spans="2:65" s="12" customFormat="1" ht="13.5">
      <c r="B222" s="220"/>
      <c r="C222" s="221"/>
      <c r="D222" s="217" t="s">
        <v>193</v>
      </c>
      <c r="E222" s="222" t="s">
        <v>21</v>
      </c>
      <c r="F222" s="223" t="s">
        <v>1711</v>
      </c>
      <c r="G222" s="221"/>
      <c r="H222" s="224" t="s">
        <v>21</v>
      </c>
      <c r="I222" s="225"/>
      <c r="J222" s="221"/>
      <c r="K222" s="221"/>
      <c r="L222" s="226"/>
      <c r="M222" s="227"/>
      <c r="N222" s="228"/>
      <c r="O222" s="228"/>
      <c r="P222" s="228"/>
      <c r="Q222" s="228"/>
      <c r="R222" s="228"/>
      <c r="S222" s="228"/>
      <c r="T222" s="229"/>
      <c r="AT222" s="230" t="s">
        <v>193</v>
      </c>
      <c r="AU222" s="230" t="s">
        <v>83</v>
      </c>
      <c r="AV222" s="12" t="s">
        <v>79</v>
      </c>
      <c r="AW222" s="12" t="s">
        <v>39</v>
      </c>
      <c r="AX222" s="12" t="s">
        <v>75</v>
      </c>
      <c r="AY222" s="230" t="s">
        <v>183</v>
      </c>
    </row>
    <row r="223" spans="2:65" s="13" customFormat="1" ht="13.5">
      <c r="B223" s="231"/>
      <c r="C223" s="232"/>
      <c r="D223" s="217" t="s">
        <v>193</v>
      </c>
      <c r="E223" s="233" t="s">
        <v>21</v>
      </c>
      <c r="F223" s="234" t="s">
        <v>2895</v>
      </c>
      <c r="G223" s="232"/>
      <c r="H223" s="235">
        <v>8</v>
      </c>
      <c r="I223" s="236"/>
      <c r="J223" s="232"/>
      <c r="K223" s="232"/>
      <c r="L223" s="237"/>
      <c r="M223" s="238"/>
      <c r="N223" s="239"/>
      <c r="O223" s="239"/>
      <c r="P223" s="239"/>
      <c r="Q223" s="239"/>
      <c r="R223" s="239"/>
      <c r="S223" s="239"/>
      <c r="T223" s="240"/>
      <c r="AT223" s="241" t="s">
        <v>193</v>
      </c>
      <c r="AU223" s="241" t="s">
        <v>83</v>
      </c>
      <c r="AV223" s="13" t="s">
        <v>83</v>
      </c>
      <c r="AW223" s="13" t="s">
        <v>39</v>
      </c>
      <c r="AX223" s="13" t="s">
        <v>75</v>
      </c>
      <c r="AY223" s="241" t="s">
        <v>183</v>
      </c>
    </row>
    <row r="224" spans="2:65" s="13" customFormat="1" ht="13.5">
      <c r="B224" s="231"/>
      <c r="C224" s="232"/>
      <c r="D224" s="217" t="s">
        <v>193</v>
      </c>
      <c r="E224" s="233" t="s">
        <v>21</v>
      </c>
      <c r="F224" s="234" t="s">
        <v>2896</v>
      </c>
      <c r="G224" s="232"/>
      <c r="H224" s="235">
        <v>7</v>
      </c>
      <c r="I224" s="236"/>
      <c r="J224" s="232"/>
      <c r="K224" s="232"/>
      <c r="L224" s="237"/>
      <c r="M224" s="238"/>
      <c r="N224" s="239"/>
      <c r="O224" s="239"/>
      <c r="P224" s="239"/>
      <c r="Q224" s="239"/>
      <c r="R224" s="239"/>
      <c r="S224" s="239"/>
      <c r="T224" s="240"/>
      <c r="AT224" s="241" t="s">
        <v>193</v>
      </c>
      <c r="AU224" s="241" t="s">
        <v>83</v>
      </c>
      <c r="AV224" s="13" t="s">
        <v>83</v>
      </c>
      <c r="AW224" s="13" t="s">
        <v>39</v>
      </c>
      <c r="AX224" s="13" t="s">
        <v>75</v>
      </c>
      <c r="AY224" s="241" t="s">
        <v>183</v>
      </c>
    </row>
    <row r="225" spans="2:65" s="14" customFormat="1" ht="13.5">
      <c r="B225" s="242"/>
      <c r="C225" s="243"/>
      <c r="D225" s="244" t="s">
        <v>193</v>
      </c>
      <c r="E225" s="245" t="s">
        <v>21</v>
      </c>
      <c r="F225" s="246" t="s">
        <v>212</v>
      </c>
      <c r="G225" s="243"/>
      <c r="H225" s="247">
        <v>15</v>
      </c>
      <c r="I225" s="248"/>
      <c r="J225" s="243"/>
      <c r="K225" s="243"/>
      <c r="L225" s="249"/>
      <c r="M225" s="250"/>
      <c r="N225" s="251"/>
      <c r="O225" s="251"/>
      <c r="P225" s="251"/>
      <c r="Q225" s="251"/>
      <c r="R225" s="251"/>
      <c r="S225" s="251"/>
      <c r="T225" s="252"/>
      <c r="AT225" s="253" t="s">
        <v>193</v>
      </c>
      <c r="AU225" s="253" t="s">
        <v>83</v>
      </c>
      <c r="AV225" s="14" t="s">
        <v>189</v>
      </c>
      <c r="AW225" s="14" t="s">
        <v>39</v>
      </c>
      <c r="AX225" s="14" t="s">
        <v>79</v>
      </c>
      <c r="AY225" s="253" t="s">
        <v>183</v>
      </c>
    </row>
    <row r="226" spans="2:65" s="1" customFormat="1" ht="44.25" customHeight="1">
      <c r="B226" s="42"/>
      <c r="C226" s="205" t="s">
        <v>251</v>
      </c>
      <c r="D226" s="205" t="s">
        <v>185</v>
      </c>
      <c r="E226" s="206" t="s">
        <v>2897</v>
      </c>
      <c r="F226" s="207" t="s">
        <v>2898</v>
      </c>
      <c r="G226" s="208" t="s">
        <v>626</v>
      </c>
      <c r="H226" s="209">
        <v>6</v>
      </c>
      <c r="I226" s="210"/>
      <c r="J226" s="211">
        <f>ROUND(I226*H226,2)</f>
        <v>0</v>
      </c>
      <c r="K226" s="207" t="s">
        <v>200</v>
      </c>
      <c r="L226" s="62"/>
      <c r="M226" s="212" t="s">
        <v>21</v>
      </c>
      <c r="N226" s="213" t="s">
        <v>46</v>
      </c>
      <c r="O226" s="43"/>
      <c r="P226" s="214">
        <f>O226*H226</f>
        <v>0</v>
      </c>
      <c r="Q226" s="214">
        <v>0</v>
      </c>
      <c r="R226" s="214">
        <f>Q226*H226</f>
        <v>0</v>
      </c>
      <c r="S226" s="214">
        <v>6.9000000000000006E-2</v>
      </c>
      <c r="T226" s="215">
        <f>S226*H226</f>
        <v>0.41400000000000003</v>
      </c>
      <c r="AR226" s="25" t="s">
        <v>189</v>
      </c>
      <c r="AT226" s="25" t="s">
        <v>185</v>
      </c>
      <c r="AU226" s="25" t="s">
        <v>83</v>
      </c>
      <c r="AY226" s="25" t="s">
        <v>183</v>
      </c>
      <c r="BE226" s="216">
        <f>IF(N226="základní",J226,0)</f>
        <v>0</v>
      </c>
      <c r="BF226" s="216">
        <f>IF(N226="snížená",J226,0)</f>
        <v>0</v>
      </c>
      <c r="BG226" s="216">
        <f>IF(N226="zákl. přenesená",J226,0)</f>
        <v>0</v>
      </c>
      <c r="BH226" s="216">
        <f>IF(N226="sníž. přenesená",J226,0)</f>
        <v>0</v>
      </c>
      <c r="BI226" s="216">
        <f>IF(N226="nulová",J226,0)</f>
        <v>0</v>
      </c>
      <c r="BJ226" s="25" t="s">
        <v>79</v>
      </c>
      <c r="BK226" s="216">
        <f>ROUND(I226*H226,2)</f>
        <v>0</v>
      </c>
      <c r="BL226" s="25" t="s">
        <v>189</v>
      </c>
      <c r="BM226" s="25" t="s">
        <v>2899</v>
      </c>
    </row>
    <row r="227" spans="2:65" s="12" customFormat="1" ht="13.5">
      <c r="B227" s="220"/>
      <c r="C227" s="221"/>
      <c r="D227" s="217" t="s">
        <v>193</v>
      </c>
      <c r="E227" s="222" t="s">
        <v>21</v>
      </c>
      <c r="F227" s="223" t="s">
        <v>2869</v>
      </c>
      <c r="G227" s="221"/>
      <c r="H227" s="224" t="s">
        <v>21</v>
      </c>
      <c r="I227" s="225"/>
      <c r="J227" s="221"/>
      <c r="K227" s="221"/>
      <c r="L227" s="226"/>
      <c r="M227" s="227"/>
      <c r="N227" s="228"/>
      <c r="O227" s="228"/>
      <c r="P227" s="228"/>
      <c r="Q227" s="228"/>
      <c r="R227" s="228"/>
      <c r="S227" s="228"/>
      <c r="T227" s="229"/>
      <c r="AT227" s="230" t="s">
        <v>193</v>
      </c>
      <c r="AU227" s="230" t="s">
        <v>83</v>
      </c>
      <c r="AV227" s="12" t="s">
        <v>79</v>
      </c>
      <c r="AW227" s="12" t="s">
        <v>39</v>
      </c>
      <c r="AX227" s="12" t="s">
        <v>75</v>
      </c>
      <c r="AY227" s="230" t="s">
        <v>183</v>
      </c>
    </row>
    <row r="228" spans="2:65" s="13" customFormat="1" ht="13.5">
      <c r="B228" s="231"/>
      <c r="C228" s="232"/>
      <c r="D228" s="217" t="s">
        <v>193</v>
      </c>
      <c r="E228" s="233" t="s">
        <v>21</v>
      </c>
      <c r="F228" s="234" t="s">
        <v>2900</v>
      </c>
      <c r="G228" s="232"/>
      <c r="H228" s="235">
        <v>2</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65" s="15" customFormat="1" ht="13.5">
      <c r="B229" s="268"/>
      <c r="C229" s="269"/>
      <c r="D229" s="217" t="s">
        <v>193</v>
      </c>
      <c r="E229" s="270" t="s">
        <v>21</v>
      </c>
      <c r="F229" s="271" t="s">
        <v>265</v>
      </c>
      <c r="G229" s="269"/>
      <c r="H229" s="272">
        <v>2</v>
      </c>
      <c r="I229" s="273"/>
      <c r="J229" s="269"/>
      <c r="K229" s="269"/>
      <c r="L229" s="274"/>
      <c r="M229" s="275"/>
      <c r="N229" s="276"/>
      <c r="O229" s="276"/>
      <c r="P229" s="276"/>
      <c r="Q229" s="276"/>
      <c r="R229" s="276"/>
      <c r="S229" s="276"/>
      <c r="T229" s="277"/>
      <c r="AT229" s="278" t="s">
        <v>193</v>
      </c>
      <c r="AU229" s="278" t="s">
        <v>83</v>
      </c>
      <c r="AV229" s="15" t="s">
        <v>91</v>
      </c>
      <c r="AW229" s="15" t="s">
        <v>39</v>
      </c>
      <c r="AX229" s="15" t="s">
        <v>75</v>
      </c>
      <c r="AY229" s="278" t="s">
        <v>183</v>
      </c>
    </row>
    <row r="230" spans="2:65" s="12" customFormat="1" ht="13.5">
      <c r="B230" s="220"/>
      <c r="C230" s="221"/>
      <c r="D230" s="217" t="s">
        <v>193</v>
      </c>
      <c r="E230" s="222" t="s">
        <v>21</v>
      </c>
      <c r="F230" s="223" t="s">
        <v>2871</v>
      </c>
      <c r="G230" s="221"/>
      <c r="H230" s="224" t="s">
        <v>21</v>
      </c>
      <c r="I230" s="225"/>
      <c r="J230" s="221"/>
      <c r="K230" s="221"/>
      <c r="L230" s="226"/>
      <c r="M230" s="227"/>
      <c r="N230" s="228"/>
      <c r="O230" s="228"/>
      <c r="P230" s="228"/>
      <c r="Q230" s="228"/>
      <c r="R230" s="228"/>
      <c r="S230" s="228"/>
      <c r="T230" s="229"/>
      <c r="AT230" s="230" t="s">
        <v>193</v>
      </c>
      <c r="AU230" s="230" t="s">
        <v>83</v>
      </c>
      <c r="AV230" s="12" t="s">
        <v>79</v>
      </c>
      <c r="AW230" s="12" t="s">
        <v>39</v>
      </c>
      <c r="AX230" s="12" t="s">
        <v>75</v>
      </c>
      <c r="AY230" s="230" t="s">
        <v>183</v>
      </c>
    </row>
    <row r="231" spans="2:65" s="13" customFormat="1" ht="13.5">
      <c r="B231" s="231"/>
      <c r="C231" s="232"/>
      <c r="D231" s="217" t="s">
        <v>193</v>
      </c>
      <c r="E231" s="233" t="s">
        <v>21</v>
      </c>
      <c r="F231" s="234" t="s">
        <v>2901</v>
      </c>
      <c r="G231" s="232"/>
      <c r="H231" s="235">
        <v>4</v>
      </c>
      <c r="I231" s="236"/>
      <c r="J231" s="232"/>
      <c r="K231" s="232"/>
      <c r="L231" s="237"/>
      <c r="M231" s="238"/>
      <c r="N231" s="239"/>
      <c r="O231" s="239"/>
      <c r="P231" s="239"/>
      <c r="Q231" s="239"/>
      <c r="R231" s="239"/>
      <c r="S231" s="239"/>
      <c r="T231" s="240"/>
      <c r="AT231" s="241" t="s">
        <v>193</v>
      </c>
      <c r="AU231" s="241" t="s">
        <v>83</v>
      </c>
      <c r="AV231" s="13" t="s">
        <v>83</v>
      </c>
      <c r="AW231" s="13" t="s">
        <v>39</v>
      </c>
      <c r="AX231" s="13" t="s">
        <v>75</v>
      </c>
      <c r="AY231" s="241" t="s">
        <v>183</v>
      </c>
    </row>
    <row r="232" spans="2:65" s="15" customFormat="1" ht="13.5">
      <c r="B232" s="268"/>
      <c r="C232" s="269"/>
      <c r="D232" s="217" t="s">
        <v>193</v>
      </c>
      <c r="E232" s="270" t="s">
        <v>21</v>
      </c>
      <c r="F232" s="271" t="s">
        <v>265</v>
      </c>
      <c r="G232" s="269"/>
      <c r="H232" s="272">
        <v>4</v>
      </c>
      <c r="I232" s="273"/>
      <c r="J232" s="269"/>
      <c r="K232" s="269"/>
      <c r="L232" s="274"/>
      <c r="M232" s="275"/>
      <c r="N232" s="276"/>
      <c r="O232" s="276"/>
      <c r="P232" s="276"/>
      <c r="Q232" s="276"/>
      <c r="R232" s="276"/>
      <c r="S232" s="276"/>
      <c r="T232" s="277"/>
      <c r="AT232" s="278" t="s">
        <v>193</v>
      </c>
      <c r="AU232" s="278" t="s">
        <v>83</v>
      </c>
      <c r="AV232" s="15" t="s">
        <v>91</v>
      </c>
      <c r="AW232" s="15" t="s">
        <v>39</v>
      </c>
      <c r="AX232" s="15" t="s">
        <v>75</v>
      </c>
      <c r="AY232" s="278" t="s">
        <v>183</v>
      </c>
    </row>
    <row r="233" spans="2:65" s="14" customFormat="1" ht="13.5">
      <c r="B233" s="242"/>
      <c r="C233" s="243"/>
      <c r="D233" s="244" t="s">
        <v>193</v>
      </c>
      <c r="E233" s="245" t="s">
        <v>21</v>
      </c>
      <c r="F233" s="246" t="s">
        <v>212</v>
      </c>
      <c r="G233" s="243"/>
      <c r="H233" s="247">
        <v>6</v>
      </c>
      <c r="I233" s="248"/>
      <c r="J233" s="243"/>
      <c r="K233" s="243"/>
      <c r="L233" s="249"/>
      <c r="M233" s="250"/>
      <c r="N233" s="251"/>
      <c r="O233" s="251"/>
      <c r="P233" s="251"/>
      <c r="Q233" s="251"/>
      <c r="R233" s="251"/>
      <c r="S233" s="251"/>
      <c r="T233" s="252"/>
      <c r="AT233" s="253" t="s">
        <v>193</v>
      </c>
      <c r="AU233" s="253" t="s">
        <v>83</v>
      </c>
      <c r="AV233" s="14" t="s">
        <v>189</v>
      </c>
      <c r="AW233" s="14" t="s">
        <v>39</v>
      </c>
      <c r="AX233" s="14" t="s">
        <v>79</v>
      </c>
      <c r="AY233" s="253" t="s">
        <v>183</v>
      </c>
    </row>
    <row r="234" spans="2:65" s="1" customFormat="1" ht="44.25" customHeight="1">
      <c r="B234" s="42"/>
      <c r="C234" s="205" t="s">
        <v>271</v>
      </c>
      <c r="D234" s="205" t="s">
        <v>185</v>
      </c>
      <c r="E234" s="206" t="s">
        <v>2902</v>
      </c>
      <c r="F234" s="207" t="s">
        <v>2903</v>
      </c>
      <c r="G234" s="208" t="s">
        <v>626</v>
      </c>
      <c r="H234" s="209">
        <v>8</v>
      </c>
      <c r="I234" s="210"/>
      <c r="J234" s="211">
        <f>ROUND(I234*H234,2)</f>
        <v>0</v>
      </c>
      <c r="K234" s="207" t="s">
        <v>200</v>
      </c>
      <c r="L234" s="62"/>
      <c r="M234" s="212" t="s">
        <v>21</v>
      </c>
      <c r="N234" s="213" t="s">
        <v>46</v>
      </c>
      <c r="O234" s="43"/>
      <c r="P234" s="214">
        <f>O234*H234</f>
        <v>0</v>
      </c>
      <c r="Q234" s="214">
        <v>0</v>
      </c>
      <c r="R234" s="214">
        <f>Q234*H234</f>
        <v>0</v>
      </c>
      <c r="S234" s="214">
        <v>0.20699999999999999</v>
      </c>
      <c r="T234" s="215">
        <f>S234*H234</f>
        <v>1.6559999999999999</v>
      </c>
      <c r="AR234" s="25" t="s">
        <v>189</v>
      </c>
      <c r="AT234" s="25" t="s">
        <v>185</v>
      </c>
      <c r="AU234" s="25" t="s">
        <v>83</v>
      </c>
      <c r="AY234" s="25" t="s">
        <v>183</v>
      </c>
      <c r="BE234" s="216">
        <f>IF(N234="základní",J234,0)</f>
        <v>0</v>
      </c>
      <c r="BF234" s="216">
        <f>IF(N234="snížená",J234,0)</f>
        <v>0</v>
      </c>
      <c r="BG234" s="216">
        <f>IF(N234="zákl. přenesená",J234,0)</f>
        <v>0</v>
      </c>
      <c r="BH234" s="216">
        <f>IF(N234="sníž. přenesená",J234,0)</f>
        <v>0</v>
      </c>
      <c r="BI234" s="216">
        <f>IF(N234="nulová",J234,0)</f>
        <v>0</v>
      </c>
      <c r="BJ234" s="25" t="s">
        <v>79</v>
      </c>
      <c r="BK234" s="216">
        <f>ROUND(I234*H234,2)</f>
        <v>0</v>
      </c>
      <c r="BL234" s="25" t="s">
        <v>189</v>
      </c>
      <c r="BM234" s="25" t="s">
        <v>2904</v>
      </c>
    </row>
    <row r="235" spans="2:65" s="12" customFormat="1" ht="13.5">
      <c r="B235" s="220"/>
      <c r="C235" s="221"/>
      <c r="D235" s="217" t="s">
        <v>193</v>
      </c>
      <c r="E235" s="222" t="s">
        <v>21</v>
      </c>
      <c r="F235" s="223" t="s">
        <v>2905</v>
      </c>
      <c r="G235" s="221"/>
      <c r="H235" s="224" t="s">
        <v>21</v>
      </c>
      <c r="I235" s="225"/>
      <c r="J235" s="221"/>
      <c r="K235" s="221"/>
      <c r="L235" s="226"/>
      <c r="M235" s="227"/>
      <c r="N235" s="228"/>
      <c r="O235" s="228"/>
      <c r="P235" s="228"/>
      <c r="Q235" s="228"/>
      <c r="R235" s="228"/>
      <c r="S235" s="228"/>
      <c r="T235" s="229"/>
      <c r="AT235" s="230" t="s">
        <v>193</v>
      </c>
      <c r="AU235" s="230" t="s">
        <v>83</v>
      </c>
      <c r="AV235" s="12" t="s">
        <v>79</v>
      </c>
      <c r="AW235" s="12" t="s">
        <v>39</v>
      </c>
      <c r="AX235" s="12" t="s">
        <v>75</v>
      </c>
      <c r="AY235" s="230" t="s">
        <v>183</v>
      </c>
    </row>
    <row r="236" spans="2:65" s="13" customFormat="1" ht="13.5">
      <c r="B236" s="231"/>
      <c r="C236" s="232"/>
      <c r="D236" s="217" t="s">
        <v>193</v>
      </c>
      <c r="E236" s="233" t="s">
        <v>21</v>
      </c>
      <c r="F236" s="234" t="s">
        <v>2901</v>
      </c>
      <c r="G236" s="232"/>
      <c r="H236" s="235">
        <v>4</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65" s="13" customFormat="1" ht="13.5">
      <c r="B237" s="231"/>
      <c r="C237" s="232"/>
      <c r="D237" s="217" t="s">
        <v>193</v>
      </c>
      <c r="E237" s="233" t="s">
        <v>21</v>
      </c>
      <c r="F237" s="234" t="s">
        <v>2906</v>
      </c>
      <c r="G237" s="232"/>
      <c r="H237" s="235">
        <v>4</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65" s="14" customFormat="1" ht="13.5">
      <c r="B238" s="242"/>
      <c r="C238" s="243"/>
      <c r="D238" s="244" t="s">
        <v>193</v>
      </c>
      <c r="E238" s="245" t="s">
        <v>21</v>
      </c>
      <c r="F238" s="246" t="s">
        <v>212</v>
      </c>
      <c r="G238" s="243"/>
      <c r="H238" s="247">
        <v>8</v>
      </c>
      <c r="I238" s="248"/>
      <c r="J238" s="243"/>
      <c r="K238" s="243"/>
      <c r="L238" s="249"/>
      <c r="M238" s="250"/>
      <c r="N238" s="251"/>
      <c r="O238" s="251"/>
      <c r="P238" s="251"/>
      <c r="Q238" s="251"/>
      <c r="R238" s="251"/>
      <c r="S238" s="251"/>
      <c r="T238" s="252"/>
      <c r="AT238" s="253" t="s">
        <v>193</v>
      </c>
      <c r="AU238" s="253" t="s">
        <v>83</v>
      </c>
      <c r="AV238" s="14" t="s">
        <v>189</v>
      </c>
      <c r="AW238" s="14" t="s">
        <v>39</v>
      </c>
      <c r="AX238" s="14" t="s">
        <v>79</v>
      </c>
      <c r="AY238" s="253" t="s">
        <v>183</v>
      </c>
    </row>
    <row r="239" spans="2:65" s="1" customFormat="1" ht="44.25" customHeight="1">
      <c r="B239" s="42"/>
      <c r="C239" s="205" t="s">
        <v>274</v>
      </c>
      <c r="D239" s="205" t="s">
        <v>185</v>
      </c>
      <c r="E239" s="206" t="s">
        <v>1769</v>
      </c>
      <c r="F239" s="207" t="s">
        <v>1770</v>
      </c>
      <c r="G239" s="208" t="s">
        <v>199</v>
      </c>
      <c r="H239" s="209">
        <v>2.0619999999999998</v>
      </c>
      <c r="I239" s="210"/>
      <c r="J239" s="211">
        <f>ROUND(I239*H239,2)</f>
        <v>0</v>
      </c>
      <c r="K239" s="207" t="s">
        <v>200</v>
      </c>
      <c r="L239" s="62"/>
      <c r="M239" s="212" t="s">
        <v>21</v>
      </c>
      <c r="N239" s="213" t="s">
        <v>46</v>
      </c>
      <c r="O239" s="43"/>
      <c r="P239" s="214">
        <f>O239*H239</f>
        <v>0</v>
      </c>
      <c r="Q239" s="214">
        <v>0</v>
      </c>
      <c r="R239" s="214">
        <f>Q239*H239</f>
        <v>0</v>
      </c>
      <c r="S239" s="214">
        <v>0.27</v>
      </c>
      <c r="T239" s="215">
        <f>S239*H239</f>
        <v>0.55674000000000001</v>
      </c>
      <c r="AR239" s="25" t="s">
        <v>189</v>
      </c>
      <c r="AT239" s="25" t="s">
        <v>185</v>
      </c>
      <c r="AU239" s="25" t="s">
        <v>83</v>
      </c>
      <c r="AY239" s="25" t="s">
        <v>183</v>
      </c>
      <c r="BE239" s="216">
        <f>IF(N239="základní",J239,0)</f>
        <v>0</v>
      </c>
      <c r="BF239" s="216">
        <f>IF(N239="snížená",J239,0)</f>
        <v>0</v>
      </c>
      <c r="BG239" s="216">
        <f>IF(N239="zákl. přenesená",J239,0)</f>
        <v>0</v>
      </c>
      <c r="BH239" s="216">
        <f>IF(N239="sníž. přenesená",J239,0)</f>
        <v>0</v>
      </c>
      <c r="BI239" s="216">
        <f>IF(N239="nulová",J239,0)</f>
        <v>0</v>
      </c>
      <c r="BJ239" s="25" t="s">
        <v>79</v>
      </c>
      <c r="BK239" s="216">
        <f>ROUND(I239*H239,2)</f>
        <v>0</v>
      </c>
      <c r="BL239" s="25" t="s">
        <v>189</v>
      </c>
      <c r="BM239" s="25" t="s">
        <v>2907</v>
      </c>
    </row>
    <row r="240" spans="2:65" s="12" customFormat="1" ht="13.5">
      <c r="B240" s="220"/>
      <c r="C240" s="221"/>
      <c r="D240" s="217" t="s">
        <v>193</v>
      </c>
      <c r="E240" s="222" t="s">
        <v>21</v>
      </c>
      <c r="F240" s="223" t="s">
        <v>2841</v>
      </c>
      <c r="G240" s="221"/>
      <c r="H240" s="224" t="s">
        <v>21</v>
      </c>
      <c r="I240" s="225"/>
      <c r="J240" s="221"/>
      <c r="K240" s="221"/>
      <c r="L240" s="226"/>
      <c r="M240" s="227"/>
      <c r="N240" s="228"/>
      <c r="O240" s="228"/>
      <c r="P240" s="228"/>
      <c r="Q240" s="228"/>
      <c r="R240" s="228"/>
      <c r="S240" s="228"/>
      <c r="T240" s="229"/>
      <c r="AT240" s="230" t="s">
        <v>193</v>
      </c>
      <c r="AU240" s="230" t="s">
        <v>83</v>
      </c>
      <c r="AV240" s="12" t="s">
        <v>79</v>
      </c>
      <c r="AW240" s="12" t="s">
        <v>39</v>
      </c>
      <c r="AX240" s="12" t="s">
        <v>75</v>
      </c>
      <c r="AY240" s="230" t="s">
        <v>183</v>
      </c>
    </row>
    <row r="241" spans="2:65" s="13" customFormat="1" ht="13.5">
      <c r="B241" s="231"/>
      <c r="C241" s="232"/>
      <c r="D241" s="217" t="s">
        <v>193</v>
      </c>
      <c r="E241" s="233" t="s">
        <v>21</v>
      </c>
      <c r="F241" s="234" t="s">
        <v>2908</v>
      </c>
      <c r="G241" s="232"/>
      <c r="H241" s="235">
        <v>0.97099999999999997</v>
      </c>
      <c r="I241" s="236"/>
      <c r="J241" s="232"/>
      <c r="K241" s="232"/>
      <c r="L241" s="237"/>
      <c r="M241" s="238"/>
      <c r="N241" s="239"/>
      <c r="O241" s="239"/>
      <c r="P241" s="239"/>
      <c r="Q241" s="239"/>
      <c r="R241" s="239"/>
      <c r="S241" s="239"/>
      <c r="T241" s="240"/>
      <c r="AT241" s="241" t="s">
        <v>193</v>
      </c>
      <c r="AU241" s="241" t="s">
        <v>83</v>
      </c>
      <c r="AV241" s="13" t="s">
        <v>83</v>
      </c>
      <c r="AW241" s="13" t="s">
        <v>39</v>
      </c>
      <c r="AX241" s="13" t="s">
        <v>75</v>
      </c>
      <c r="AY241" s="241" t="s">
        <v>183</v>
      </c>
    </row>
    <row r="242" spans="2:65" s="13" customFormat="1" ht="13.5">
      <c r="B242" s="231"/>
      <c r="C242" s="232"/>
      <c r="D242" s="217" t="s">
        <v>193</v>
      </c>
      <c r="E242" s="233" t="s">
        <v>21</v>
      </c>
      <c r="F242" s="234" t="s">
        <v>2909</v>
      </c>
      <c r="G242" s="232"/>
      <c r="H242" s="235">
        <v>0.48599999999999999</v>
      </c>
      <c r="I242" s="236"/>
      <c r="J242" s="232"/>
      <c r="K242" s="232"/>
      <c r="L242" s="237"/>
      <c r="M242" s="238"/>
      <c r="N242" s="239"/>
      <c r="O242" s="239"/>
      <c r="P242" s="239"/>
      <c r="Q242" s="239"/>
      <c r="R242" s="239"/>
      <c r="S242" s="239"/>
      <c r="T242" s="240"/>
      <c r="AT242" s="241" t="s">
        <v>193</v>
      </c>
      <c r="AU242" s="241" t="s">
        <v>83</v>
      </c>
      <c r="AV242" s="13" t="s">
        <v>83</v>
      </c>
      <c r="AW242" s="13" t="s">
        <v>39</v>
      </c>
      <c r="AX242" s="13" t="s">
        <v>75</v>
      </c>
      <c r="AY242" s="241" t="s">
        <v>183</v>
      </c>
    </row>
    <row r="243" spans="2:65" s="15" customFormat="1" ht="13.5">
      <c r="B243" s="268"/>
      <c r="C243" s="269"/>
      <c r="D243" s="217" t="s">
        <v>193</v>
      </c>
      <c r="E243" s="270" t="s">
        <v>21</v>
      </c>
      <c r="F243" s="271" t="s">
        <v>265</v>
      </c>
      <c r="G243" s="269"/>
      <c r="H243" s="272">
        <v>1.4570000000000001</v>
      </c>
      <c r="I243" s="273"/>
      <c r="J243" s="269"/>
      <c r="K243" s="269"/>
      <c r="L243" s="274"/>
      <c r="M243" s="275"/>
      <c r="N243" s="276"/>
      <c r="O243" s="276"/>
      <c r="P243" s="276"/>
      <c r="Q243" s="276"/>
      <c r="R243" s="276"/>
      <c r="S243" s="276"/>
      <c r="T243" s="277"/>
      <c r="AT243" s="278" t="s">
        <v>193</v>
      </c>
      <c r="AU243" s="278" t="s">
        <v>83</v>
      </c>
      <c r="AV243" s="15" t="s">
        <v>91</v>
      </c>
      <c r="AW243" s="15" t="s">
        <v>39</v>
      </c>
      <c r="AX243" s="15" t="s">
        <v>75</v>
      </c>
      <c r="AY243" s="278" t="s">
        <v>183</v>
      </c>
    </row>
    <row r="244" spans="2:65" s="12" customFormat="1" ht="13.5">
      <c r="B244" s="220"/>
      <c r="C244" s="221"/>
      <c r="D244" s="217" t="s">
        <v>193</v>
      </c>
      <c r="E244" s="222" t="s">
        <v>21</v>
      </c>
      <c r="F244" s="223" t="s">
        <v>2910</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2911</v>
      </c>
      <c r="G245" s="232"/>
      <c r="H245" s="235">
        <v>0.60499999999999998</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5" customFormat="1" ht="13.5">
      <c r="B246" s="268"/>
      <c r="C246" s="269"/>
      <c r="D246" s="217" t="s">
        <v>193</v>
      </c>
      <c r="E246" s="270" t="s">
        <v>21</v>
      </c>
      <c r="F246" s="271" t="s">
        <v>265</v>
      </c>
      <c r="G246" s="269"/>
      <c r="H246" s="272">
        <v>0.60499999999999998</v>
      </c>
      <c r="I246" s="273"/>
      <c r="J246" s="269"/>
      <c r="K246" s="269"/>
      <c r="L246" s="274"/>
      <c r="M246" s="275"/>
      <c r="N246" s="276"/>
      <c r="O246" s="276"/>
      <c r="P246" s="276"/>
      <c r="Q246" s="276"/>
      <c r="R246" s="276"/>
      <c r="S246" s="276"/>
      <c r="T246" s="277"/>
      <c r="AT246" s="278" t="s">
        <v>193</v>
      </c>
      <c r="AU246" s="278" t="s">
        <v>83</v>
      </c>
      <c r="AV246" s="15" t="s">
        <v>91</v>
      </c>
      <c r="AW246" s="15" t="s">
        <v>39</v>
      </c>
      <c r="AX246" s="15" t="s">
        <v>75</v>
      </c>
      <c r="AY246" s="278" t="s">
        <v>183</v>
      </c>
    </row>
    <row r="247" spans="2:65" s="14" customFormat="1" ht="13.5">
      <c r="B247" s="242"/>
      <c r="C247" s="243"/>
      <c r="D247" s="244" t="s">
        <v>193</v>
      </c>
      <c r="E247" s="245" t="s">
        <v>21</v>
      </c>
      <c r="F247" s="246" t="s">
        <v>212</v>
      </c>
      <c r="G247" s="243"/>
      <c r="H247" s="247">
        <v>2.0619999999999998</v>
      </c>
      <c r="I247" s="248"/>
      <c r="J247" s="243"/>
      <c r="K247" s="243"/>
      <c r="L247" s="249"/>
      <c r="M247" s="250"/>
      <c r="N247" s="251"/>
      <c r="O247" s="251"/>
      <c r="P247" s="251"/>
      <c r="Q247" s="251"/>
      <c r="R247" s="251"/>
      <c r="S247" s="251"/>
      <c r="T247" s="252"/>
      <c r="AT247" s="253" t="s">
        <v>193</v>
      </c>
      <c r="AU247" s="253" t="s">
        <v>83</v>
      </c>
      <c r="AV247" s="14" t="s">
        <v>189</v>
      </c>
      <c r="AW247" s="14" t="s">
        <v>39</v>
      </c>
      <c r="AX247" s="14" t="s">
        <v>79</v>
      </c>
      <c r="AY247" s="253" t="s">
        <v>183</v>
      </c>
    </row>
    <row r="248" spans="2:65" s="1" customFormat="1" ht="31.5" customHeight="1">
      <c r="B248" s="42"/>
      <c r="C248" s="205" t="s">
        <v>279</v>
      </c>
      <c r="D248" s="205" t="s">
        <v>185</v>
      </c>
      <c r="E248" s="206" t="s">
        <v>1786</v>
      </c>
      <c r="F248" s="207" t="s">
        <v>1787</v>
      </c>
      <c r="G248" s="208" t="s">
        <v>188</v>
      </c>
      <c r="H248" s="209">
        <v>3.6</v>
      </c>
      <c r="I248" s="210"/>
      <c r="J248" s="211">
        <f>ROUND(I248*H248,2)</f>
        <v>0</v>
      </c>
      <c r="K248" s="207" t="s">
        <v>200</v>
      </c>
      <c r="L248" s="62"/>
      <c r="M248" s="212" t="s">
        <v>21</v>
      </c>
      <c r="N248" s="213" t="s">
        <v>46</v>
      </c>
      <c r="O248" s="43"/>
      <c r="P248" s="214">
        <f>O248*H248</f>
        <v>0</v>
      </c>
      <c r="Q248" s="214">
        <v>0</v>
      </c>
      <c r="R248" s="214">
        <f>Q248*H248</f>
        <v>0</v>
      </c>
      <c r="S248" s="214">
        <v>0.04</v>
      </c>
      <c r="T248" s="215">
        <f>S248*H248</f>
        <v>0.14400000000000002</v>
      </c>
      <c r="AR248" s="25" t="s">
        <v>189</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189</v>
      </c>
      <c r="BM248" s="25" t="s">
        <v>2912</v>
      </c>
    </row>
    <row r="249" spans="2:65" s="12" customFormat="1" ht="13.5">
      <c r="B249" s="220"/>
      <c r="C249" s="221"/>
      <c r="D249" s="217" t="s">
        <v>193</v>
      </c>
      <c r="E249" s="222" t="s">
        <v>21</v>
      </c>
      <c r="F249" s="223" t="s">
        <v>1653</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1789</v>
      </c>
      <c r="G250" s="232"/>
      <c r="H250" s="235">
        <v>2.4</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3" customFormat="1" ht="13.5">
      <c r="B251" s="231"/>
      <c r="C251" s="232"/>
      <c r="D251" s="217" t="s">
        <v>193</v>
      </c>
      <c r="E251" s="233" t="s">
        <v>21</v>
      </c>
      <c r="F251" s="234" t="s">
        <v>2913</v>
      </c>
      <c r="G251" s="232"/>
      <c r="H251" s="235">
        <v>1.2</v>
      </c>
      <c r="I251" s="236"/>
      <c r="J251" s="232"/>
      <c r="K251" s="232"/>
      <c r="L251" s="237"/>
      <c r="M251" s="238"/>
      <c r="N251" s="239"/>
      <c r="O251" s="239"/>
      <c r="P251" s="239"/>
      <c r="Q251" s="239"/>
      <c r="R251" s="239"/>
      <c r="S251" s="239"/>
      <c r="T251" s="240"/>
      <c r="AT251" s="241" t="s">
        <v>193</v>
      </c>
      <c r="AU251" s="241" t="s">
        <v>83</v>
      </c>
      <c r="AV251" s="13" t="s">
        <v>83</v>
      </c>
      <c r="AW251" s="13" t="s">
        <v>39</v>
      </c>
      <c r="AX251" s="13" t="s">
        <v>75</v>
      </c>
      <c r="AY251" s="241" t="s">
        <v>183</v>
      </c>
    </row>
    <row r="252" spans="2:65" s="14" customFormat="1" ht="13.5">
      <c r="B252" s="242"/>
      <c r="C252" s="243"/>
      <c r="D252" s="217" t="s">
        <v>193</v>
      </c>
      <c r="E252" s="279" t="s">
        <v>21</v>
      </c>
      <c r="F252" s="280" t="s">
        <v>212</v>
      </c>
      <c r="G252" s="243"/>
      <c r="H252" s="281">
        <v>3.6</v>
      </c>
      <c r="I252" s="248"/>
      <c r="J252" s="243"/>
      <c r="K252" s="243"/>
      <c r="L252" s="249"/>
      <c r="M252" s="250"/>
      <c r="N252" s="251"/>
      <c r="O252" s="251"/>
      <c r="P252" s="251"/>
      <c r="Q252" s="251"/>
      <c r="R252" s="251"/>
      <c r="S252" s="251"/>
      <c r="T252" s="252"/>
      <c r="AT252" s="253" t="s">
        <v>193</v>
      </c>
      <c r="AU252" s="253" t="s">
        <v>83</v>
      </c>
      <c r="AV252" s="14" t="s">
        <v>189</v>
      </c>
      <c r="AW252" s="14" t="s">
        <v>39</v>
      </c>
      <c r="AX252" s="14" t="s">
        <v>79</v>
      </c>
      <c r="AY252" s="253" t="s">
        <v>183</v>
      </c>
    </row>
    <row r="253" spans="2:65" s="11" customFormat="1" ht="29.85" customHeight="1">
      <c r="B253" s="188"/>
      <c r="C253" s="189"/>
      <c r="D253" s="202" t="s">
        <v>74</v>
      </c>
      <c r="E253" s="203" t="s">
        <v>493</v>
      </c>
      <c r="F253" s="203" t="s">
        <v>494</v>
      </c>
      <c r="G253" s="189"/>
      <c r="H253" s="189"/>
      <c r="I253" s="192"/>
      <c r="J253" s="204">
        <f>BK253</f>
        <v>0</v>
      </c>
      <c r="K253" s="189"/>
      <c r="L253" s="194"/>
      <c r="M253" s="195"/>
      <c r="N253" s="196"/>
      <c r="O253" s="196"/>
      <c r="P253" s="197">
        <f>SUM(P254:P261)</f>
        <v>0</v>
      </c>
      <c r="Q253" s="196"/>
      <c r="R253" s="197">
        <f>SUM(R254:R261)</f>
        <v>0</v>
      </c>
      <c r="S253" s="196"/>
      <c r="T253" s="198">
        <f>SUM(T254:T261)</f>
        <v>0</v>
      </c>
      <c r="AR253" s="199" t="s">
        <v>79</v>
      </c>
      <c r="AT253" s="200" t="s">
        <v>74</v>
      </c>
      <c r="AU253" s="200" t="s">
        <v>79</v>
      </c>
      <c r="AY253" s="199" t="s">
        <v>183</v>
      </c>
      <c r="BK253" s="201">
        <f>SUM(BK254:BK261)</f>
        <v>0</v>
      </c>
    </row>
    <row r="254" spans="2:65" s="1" customFormat="1" ht="31.5" customHeight="1">
      <c r="B254" s="42"/>
      <c r="C254" s="205" t="s">
        <v>10</v>
      </c>
      <c r="D254" s="205" t="s">
        <v>185</v>
      </c>
      <c r="E254" s="206" t="s">
        <v>496</v>
      </c>
      <c r="F254" s="207" t="s">
        <v>497</v>
      </c>
      <c r="G254" s="208" t="s">
        <v>498</v>
      </c>
      <c r="H254" s="209">
        <v>3.2069999999999999</v>
      </c>
      <c r="I254" s="210"/>
      <c r="J254" s="211">
        <f>ROUND(I254*H254,2)</f>
        <v>0</v>
      </c>
      <c r="K254" s="207" t="s">
        <v>200</v>
      </c>
      <c r="L254" s="62"/>
      <c r="M254" s="212" t="s">
        <v>21</v>
      </c>
      <c r="N254" s="213" t="s">
        <v>46</v>
      </c>
      <c r="O254" s="43"/>
      <c r="P254" s="214">
        <f>O254*H254</f>
        <v>0</v>
      </c>
      <c r="Q254" s="214">
        <v>0</v>
      </c>
      <c r="R254" s="214">
        <f>Q254*H254</f>
        <v>0</v>
      </c>
      <c r="S254" s="214">
        <v>0</v>
      </c>
      <c r="T254" s="215">
        <f>S254*H254</f>
        <v>0</v>
      </c>
      <c r="AR254" s="25" t="s">
        <v>189</v>
      </c>
      <c r="AT254" s="25" t="s">
        <v>185</v>
      </c>
      <c r="AU254" s="25" t="s">
        <v>83</v>
      </c>
      <c r="AY254" s="25" t="s">
        <v>183</v>
      </c>
      <c r="BE254" s="216">
        <f>IF(N254="základní",J254,0)</f>
        <v>0</v>
      </c>
      <c r="BF254" s="216">
        <f>IF(N254="snížená",J254,0)</f>
        <v>0</v>
      </c>
      <c r="BG254" s="216">
        <f>IF(N254="zákl. přenesená",J254,0)</f>
        <v>0</v>
      </c>
      <c r="BH254" s="216">
        <f>IF(N254="sníž. přenesená",J254,0)</f>
        <v>0</v>
      </c>
      <c r="BI254" s="216">
        <f>IF(N254="nulová",J254,0)</f>
        <v>0</v>
      </c>
      <c r="BJ254" s="25" t="s">
        <v>79</v>
      </c>
      <c r="BK254" s="216">
        <f>ROUND(I254*H254,2)</f>
        <v>0</v>
      </c>
      <c r="BL254" s="25" t="s">
        <v>189</v>
      </c>
      <c r="BM254" s="25" t="s">
        <v>2914</v>
      </c>
    </row>
    <row r="255" spans="2:65" s="1" customFormat="1" ht="31.5" customHeight="1">
      <c r="B255" s="42"/>
      <c r="C255" s="205" t="s">
        <v>292</v>
      </c>
      <c r="D255" s="205" t="s">
        <v>185</v>
      </c>
      <c r="E255" s="206" t="s">
        <v>501</v>
      </c>
      <c r="F255" s="207" t="s">
        <v>502</v>
      </c>
      <c r="G255" s="208" t="s">
        <v>498</v>
      </c>
      <c r="H255" s="209">
        <v>3.2069999999999999</v>
      </c>
      <c r="I255" s="210"/>
      <c r="J255" s="211">
        <f>ROUND(I255*H255,2)</f>
        <v>0</v>
      </c>
      <c r="K255" s="207" t="s">
        <v>200</v>
      </c>
      <c r="L255" s="62"/>
      <c r="M255" s="212" t="s">
        <v>21</v>
      </c>
      <c r="N255" s="213" t="s">
        <v>46</v>
      </c>
      <c r="O255" s="43"/>
      <c r="P255" s="214">
        <f>O255*H255</f>
        <v>0</v>
      </c>
      <c r="Q255" s="214">
        <v>0</v>
      </c>
      <c r="R255" s="214">
        <f>Q255*H255</f>
        <v>0</v>
      </c>
      <c r="S255" s="214">
        <v>0</v>
      </c>
      <c r="T255" s="215">
        <f>S255*H255</f>
        <v>0</v>
      </c>
      <c r="AR255" s="25" t="s">
        <v>189</v>
      </c>
      <c r="AT255" s="25" t="s">
        <v>185</v>
      </c>
      <c r="AU255" s="25" t="s">
        <v>83</v>
      </c>
      <c r="AY255" s="25" t="s">
        <v>183</v>
      </c>
      <c r="BE255" s="216">
        <f>IF(N255="základní",J255,0)</f>
        <v>0</v>
      </c>
      <c r="BF255" s="216">
        <f>IF(N255="snížená",J255,0)</f>
        <v>0</v>
      </c>
      <c r="BG255" s="216">
        <f>IF(N255="zákl. přenesená",J255,0)</f>
        <v>0</v>
      </c>
      <c r="BH255" s="216">
        <f>IF(N255="sníž. přenesená",J255,0)</f>
        <v>0</v>
      </c>
      <c r="BI255" s="216">
        <f>IF(N255="nulová",J255,0)</f>
        <v>0</v>
      </c>
      <c r="BJ255" s="25" t="s">
        <v>79</v>
      </c>
      <c r="BK255" s="216">
        <f>ROUND(I255*H255,2)</f>
        <v>0</v>
      </c>
      <c r="BL255" s="25" t="s">
        <v>189</v>
      </c>
      <c r="BM255" s="25" t="s">
        <v>2915</v>
      </c>
    </row>
    <row r="256" spans="2:65" s="1" customFormat="1" ht="31.5" customHeight="1">
      <c r="B256" s="42"/>
      <c r="C256" s="205" t="s">
        <v>299</v>
      </c>
      <c r="D256" s="205" t="s">
        <v>185</v>
      </c>
      <c r="E256" s="206" t="s">
        <v>505</v>
      </c>
      <c r="F256" s="207" t="s">
        <v>506</v>
      </c>
      <c r="G256" s="208" t="s">
        <v>498</v>
      </c>
      <c r="H256" s="209">
        <v>28.863</v>
      </c>
      <c r="I256" s="210"/>
      <c r="J256" s="211">
        <f>ROUND(I256*H256,2)</f>
        <v>0</v>
      </c>
      <c r="K256" s="207" t="s">
        <v>200</v>
      </c>
      <c r="L256" s="62"/>
      <c r="M256" s="212" t="s">
        <v>21</v>
      </c>
      <c r="N256" s="213" t="s">
        <v>46</v>
      </c>
      <c r="O256" s="43"/>
      <c r="P256" s="214">
        <f>O256*H256</f>
        <v>0</v>
      </c>
      <c r="Q256" s="214">
        <v>0</v>
      </c>
      <c r="R256" s="214">
        <f>Q256*H256</f>
        <v>0</v>
      </c>
      <c r="S256" s="214">
        <v>0</v>
      </c>
      <c r="T256" s="215">
        <f>S256*H256</f>
        <v>0</v>
      </c>
      <c r="AR256" s="25" t="s">
        <v>189</v>
      </c>
      <c r="AT256" s="25" t="s">
        <v>185</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2916</v>
      </c>
    </row>
    <row r="257" spans="2:65" s="13" customFormat="1" ht="13.5">
      <c r="B257" s="231"/>
      <c r="C257" s="232"/>
      <c r="D257" s="244" t="s">
        <v>193</v>
      </c>
      <c r="E257" s="232"/>
      <c r="F257" s="255" t="s">
        <v>2917</v>
      </c>
      <c r="G257" s="232"/>
      <c r="H257" s="256">
        <v>28.863</v>
      </c>
      <c r="I257" s="236"/>
      <c r="J257" s="232"/>
      <c r="K257" s="232"/>
      <c r="L257" s="237"/>
      <c r="M257" s="238"/>
      <c r="N257" s="239"/>
      <c r="O257" s="239"/>
      <c r="P257" s="239"/>
      <c r="Q257" s="239"/>
      <c r="R257" s="239"/>
      <c r="S257" s="239"/>
      <c r="T257" s="240"/>
      <c r="AT257" s="241" t="s">
        <v>193</v>
      </c>
      <c r="AU257" s="241" t="s">
        <v>83</v>
      </c>
      <c r="AV257" s="13" t="s">
        <v>83</v>
      </c>
      <c r="AW257" s="13" t="s">
        <v>6</v>
      </c>
      <c r="AX257" s="13" t="s">
        <v>79</v>
      </c>
      <c r="AY257" s="241" t="s">
        <v>183</v>
      </c>
    </row>
    <row r="258" spans="2:65" s="1" customFormat="1" ht="22.5" customHeight="1">
      <c r="B258" s="42"/>
      <c r="C258" s="205" t="s">
        <v>306</v>
      </c>
      <c r="D258" s="205" t="s">
        <v>185</v>
      </c>
      <c r="E258" s="206" t="s">
        <v>515</v>
      </c>
      <c r="F258" s="207" t="s">
        <v>516</v>
      </c>
      <c r="G258" s="208" t="s">
        <v>498</v>
      </c>
      <c r="H258" s="209">
        <v>3.1459999999999999</v>
      </c>
      <c r="I258" s="210"/>
      <c r="J258" s="211">
        <f>ROUND(I258*H258,2)</f>
        <v>0</v>
      </c>
      <c r="K258" s="207" t="s">
        <v>200</v>
      </c>
      <c r="L258" s="62"/>
      <c r="M258" s="212" t="s">
        <v>21</v>
      </c>
      <c r="N258" s="213" t="s">
        <v>46</v>
      </c>
      <c r="O258" s="43"/>
      <c r="P258" s="214">
        <f>O258*H258</f>
        <v>0</v>
      </c>
      <c r="Q258" s="214">
        <v>0</v>
      </c>
      <c r="R258" s="214">
        <f>Q258*H258</f>
        <v>0</v>
      </c>
      <c r="S258" s="214">
        <v>0</v>
      </c>
      <c r="T258" s="215">
        <f>S258*H258</f>
        <v>0</v>
      </c>
      <c r="AR258" s="25" t="s">
        <v>189</v>
      </c>
      <c r="AT258" s="25" t="s">
        <v>185</v>
      </c>
      <c r="AU258" s="25" t="s">
        <v>83</v>
      </c>
      <c r="AY258" s="25" t="s">
        <v>183</v>
      </c>
      <c r="BE258" s="216">
        <f>IF(N258="základní",J258,0)</f>
        <v>0</v>
      </c>
      <c r="BF258" s="216">
        <f>IF(N258="snížená",J258,0)</f>
        <v>0</v>
      </c>
      <c r="BG258" s="216">
        <f>IF(N258="zákl. přenesená",J258,0)</f>
        <v>0</v>
      </c>
      <c r="BH258" s="216">
        <f>IF(N258="sníž. přenesená",J258,0)</f>
        <v>0</v>
      </c>
      <c r="BI258" s="216">
        <f>IF(N258="nulová",J258,0)</f>
        <v>0</v>
      </c>
      <c r="BJ258" s="25" t="s">
        <v>79</v>
      </c>
      <c r="BK258" s="216">
        <f>ROUND(I258*H258,2)</f>
        <v>0</v>
      </c>
      <c r="BL258" s="25" t="s">
        <v>189</v>
      </c>
      <c r="BM258" s="25" t="s">
        <v>2918</v>
      </c>
    </row>
    <row r="259" spans="2:65" s="13" customFormat="1" ht="13.5">
      <c r="B259" s="231"/>
      <c r="C259" s="232"/>
      <c r="D259" s="244" t="s">
        <v>193</v>
      </c>
      <c r="E259" s="254" t="s">
        <v>21</v>
      </c>
      <c r="F259" s="255" t="s">
        <v>2919</v>
      </c>
      <c r="G259" s="232"/>
      <c r="H259" s="256">
        <v>3.1459999999999999</v>
      </c>
      <c r="I259" s="236"/>
      <c r="J259" s="232"/>
      <c r="K259" s="232"/>
      <c r="L259" s="237"/>
      <c r="M259" s="238"/>
      <c r="N259" s="239"/>
      <c r="O259" s="239"/>
      <c r="P259" s="239"/>
      <c r="Q259" s="239"/>
      <c r="R259" s="239"/>
      <c r="S259" s="239"/>
      <c r="T259" s="240"/>
      <c r="AT259" s="241" t="s">
        <v>193</v>
      </c>
      <c r="AU259" s="241" t="s">
        <v>83</v>
      </c>
      <c r="AV259" s="13" t="s">
        <v>83</v>
      </c>
      <c r="AW259" s="13" t="s">
        <v>39</v>
      </c>
      <c r="AX259" s="13" t="s">
        <v>79</v>
      </c>
      <c r="AY259" s="241" t="s">
        <v>183</v>
      </c>
    </row>
    <row r="260" spans="2:65" s="1" customFormat="1" ht="22.5" customHeight="1">
      <c r="B260" s="42"/>
      <c r="C260" s="205" t="s">
        <v>311</v>
      </c>
      <c r="D260" s="205" t="s">
        <v>185</v>
      </c>
      <c r="E260" s="206" t="s">
        <v>1813</v>
      </c>
      <c r="F260" s="207" t="s">
        <v>1814</v>
      </c>
      <c r="G260" s="208" t="s">
        <v>498</v>
      </c>
      <c r="H260" s="209">
        <v>6.2E-2</v>
      </c>
      <c r="I260" s="210"/>
      <c r="J260" s="211">
        <f>ROUND(I260*H260,2)</f>
        <v>0</v>
      </c>
      <c r="K260" s="207" t="s">
        <v>200</v>
      </c>
      <c r="L260" s="62"/>
      <c r="M260" s="212" t="s">
        <v>21</v>
      </c>
      <c r="N260" s="213" t="s">
        <v>46</v>
      </c>
      <c r="O260" s="43"/>
      <c r="P260" s="214">
        <f>O260*H260</f>
        <v>0</v>
      </c>
      <c r="Q260" s="214">
        <v>0</v>
      </c>
      <c r="R260" s="214">
        <f>Q260*H260</f>
        <v>0</v>
      </c>
      <c r="S260" s="214">
        <v>0</v>
      </c>
      <c r="T260" s="215">
        <f>S260*H260</f>
        <v>0</v>
      </c>
      <c r="AR260" s="25" t="s">
        <v>189</v>
      </c>
      <c r="AT260" s="25" t="s">
        <v>185</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189</v>
      </c>
      <c r="BM260" s="25" t="s">
        <v>2920</v>
      </c>
    </row>
    <row r="261" spans="2:65" s="13" customFormat="1" ht="13.5">
      <c r="B261" s="231"/>
      <c r="C261" s="232"/>
      <c r="D261" s="217" t="s">
        <v>193</v>
      </c>
      <c r="E261" s="233" t="s">
        <v>21</v>
      </c>
      <c r="F261" s="234" t="s">
        <v>2921</v>
      </c>
      <c r="G261" s="232"/>
      <c r="H261" s="235">
        <v>6.2E-2</v>
      </c>
      <c r="I261" s="236"/>
      <c r="J261" s="232"/>
      <c r="K261" s="232"/>
      <c r="L261" s="237"/>
      <c r="M261" s="238"/>
      <c r="N261" s="239"/>
      <c r="O261" s="239"/>
      <c r="P261" s="239"/>
      <c r="Q261" s="239"/>
      <c r="R261" s="239"/>
      <c r="S261" s="239"/>
      <c r="T261" s="240"/>
      <c r="AT261" s="241" t="s">
        <v>193</v>
      </c>
      <c r="AU261" s="241" t="s">
        <v>83</v>
      </c>
      <c r="AV261" s="13" t="s">
        <v>83</v>
      </c>
      <c r="AW261" s="13" t="s">
        <v>39</v>
      </c>
      <c r="AX261" s="13" t="s">
        <v>79</v>
      </c>
      <c r="AY261" s="241" t="s">
        <v>183</v>
      </c>
    </row>
    <row r="262" spans="2:65" s="11" customFormat="1" ht="29.85" customHeight="1">
      <c r="B262" s="188"/>
      <c r="C262" s="189"/>
      <c r="D262" s="202" t="s">
        <v>74</v>
      </c>
      <c r="E262" s="203" t="s">
        <v>524</v>
      </c>
      <c r="F262" s="203" t="s">
        <v>525</v>
      </c>
      <c r="G262" s="189"/>
      <c r="H262" s="189"/>
      <c r="I262" s="192"/>
      <c r="J262" s="204">
        <f>BK262</f>
        <v>0</v>
      </c>
      <c r="K262" s="189"/>
      <c r="L262" s="194"/>
      <c r="M262" s="195"/>
      <c r="N262" s="196"/>
      <c r="O262" s="196"/>
      <c r="P262" s="197">
        <f>P263</f>
        <v>0</v>
      </c>
      <c r="Q262" s="196"/>
      <c r="R262" s="197">
        <f>R263</f>
        <v>0</v>
      </c>
      <c r="S262" s="196"/>
      <c r="T262" s="198">
        <f>T263</f>
        <v>0</v>
      </c>
      <c r="AR262" s="199" t="s">
        <v>79</v>
      </c>
      <c r="AT262" s="200" t="s">
        <v>74</v>
      </c>
      <c r="AU262" s="200" t="s">
        <v>79</v>
      </c>
      <c r="AY262" s="199" t="s">
        <v>183</v>
      </c>
      <c r="BK262" s="201">
        <f>BK263</f>
        <v>0</v>
      </c>
    </row>
    <row r="263" spans="2:65" s="1" customFormat="1" ht="44.25" customHeight="1">
      <c r="B263" s="42"/>
      <c r="C263" s="205" t="s">
        <v>316</v>
      </c>
      <c r="D263" s="205" t="s">
        <v>185</v>
      </c>
      <c r="E263" s="206" t="s">
        <v>1823</v>
      </c>
      <c r="F263" s="207" t="s">
        <v>1824</v>
      </c>
      <c r="G263" s="208" t="s">
        <v>498</v>
      </c>
      <c r="H263" s="209">
        <v>0.32100000000000001</v>
      </c>
      <c r="I263" s="210"/>
      <c r="J263" s="211">
        <f>ROUND(I263*H263,2)</f>
        <v>0</v>
      </c>
      <c r="K263" s="207" t="s">
        <v>200</v>
      </c>
      <c r="L263" s="62"/>
      <c r="M263" s="212" t="s">
        <v>21</v>
      </c>
      <c r="N263" s="213" t="s">
        <v>46</v>
      </c>
      <c r="O263" s="43"/>
      <c r="P263" s="214">
        <f>O263*H263</f>
        <v>0</v>
      </c>
      <c r="Q263" s="214">
        <v>0</v>
      </c>
      <c r="R263" s="214">
        <f>Q263*H263</f>
        <v>0</v>
      </c>
      <c r="S263" s="214">
        <v>0</v>
      </c>
      <c r="T263" s="215">
        <f>S263*H263</f>
        <v>0</v>
      </c>
      <c r="AR263" s="25" t="s">
        <v>189</v>
      </c>
      <c r="AT263" s="25" t="s">
        <v>185</v>
      </c>
      <c r="AU263" s="25" t="s">
        <v>83</v>
      </c>
      <c r="AY263" s="25" t="s">
        <v>183</v>
      </c>
      <c r="BE263" s="216">
        <f>IF(N263="základní",J263,0)</f>
        <v>0</v>
      </c>
      <c r="BF263" s="216">
        <f>IF(N263="snížená",J263,0)</f>
        <v>0</v>
      </c>
      <c r="BG263" s="216">
        <f>IF(N263="zákl. přenesená",J263,0)</f>
        <v>0</v>
      </c>
      <c r="BH263" s="216">
        <f>IF(N263="sníž. přenesená",J263,0)</f>
        <v>0</v>
      </c>
      <c r="BI263" s="216">
        <f>IF(N263="nulová",J263,0)</f>
        <v>0</v>
      </c>
      <c r="BJ263" s="25" t="s">
        <v>79</v>
      </c>
      <c r="BK263" s="216">
        <f>ROUND(I263*H263,2)</f>
        <v>0</v>
      </c>
      <c r="BL263" s="25" t="s">
        <v>189</v>
      </c>
      <c r="BM263" s="25" t="s">
        <v>2922</v>
      </c>
    </row>
    <row r="264" spans="2:65" s="11" customFormat="1" ht="37.35" customHeight="1">
      <c r="B264" s="188"/>
      <c r="C264" s="189"/>
      <c r="D264" s="190" t="s">
        <v>74</v>
      </c>
      <c r="E264" s="191" t="s">
        <v>531</v>
      </c>
      <c r="F264" s="191" t="s">
        <v>532</v>
      </c>
      <c r="G264" s="189"/>
      <c r="H264" s="189"/>
      <c r="I264" s="192"/>
      <c r="J264" s="193">
        <f>BK264</f>
        <v>0</v>
      </c>
      <c r="K264" s="189"/>
      <c r="L264" s="194"/>
      <c r="M264" s="195"/>
      <c r="N264" s="196"/>
      <c r="O264" s="196"/>
      <c r="P264" s="197">
        <f>P265+P338</f>
        <v>0</v>
      </c>
      <c r="Q264" s="196"/>
      <c r="R264" s="197">
        <f>R265+R338</f>
        <v>1.9484264200000001</v>
      </c>
      <c r="S264" s="196"/>
      <c r="T264" s="198">
        <f>T265+T338</f>
        <v>6.1600000000000002E-2</v>
      </c>
      <c r="AR264" s="199" t="s">
        <v>83</v>
      </c>
      <c r="AT264" s="200" t="s">
        <v>74</v>
      </c>
      <c r="AU264" s="200" t="s">
        <v>75</v>
      </c>
      <c r="AY264" s="199" t="s">
        <v>183</v>
      </c>
      <c r="BK264" s="201">
        <f>BK265+BK338</f>
        <v>0</v>
      </c>
    </row>
    <row r="265" spans="2:65" s="11" customFormat="1" ht="19.899999999999999" customHeight="1">
      <c r="B265" s="188"/>
      <c r="C265" s="189"/>
      <c r="D265" s="202" t="s">
        <v>74</v>
      </c>
      <c r="E265" s="203" t="s">
        <v>1873</v>
      </c>
      <c r="F265" s="203" t="s">
        <v>1874</v>
      </c>
      <c r="G265" s="189"/>
      <c r="H265" s="189"/>
      <c r="I265" s="192"/>
      <c r="J265" s="204">
        <f>BK265</f>
        <v>0</v>
      </c>
      <c r="K265" s="189"/>
      <c r="L265" s="194"/>
      <c r="M265" s="195"/>
      <c r="N265" s="196"/>
      <c r="O265" s="196"/>
      <c r="P265" s="197">
        <f>SUM(P266:P337)</f>
        <v>0</v>
      </c>
      <c r="Q265" s="196"/>
      <c r="R265" s="197">
        <f>SUM(R266:R337)</f>
        <v>1.88430326</v>
      </c>
      <c r="S265" s="196"/>
      <c r="T265" s="198">
        <f>SUM(T266:T337)</f>
        <v>6.1600000000000002E-2</v>
      </c>
      <c r="AR265" s="199" t="s">
        <v>83</v>
      </c>
      <c r="AT265" s="200" t="s">
        <v>74</v>
      </c>
      <c r="AU265" s="200" t="s">
        <v>79</v>
      </c>
      <c r="AY265" s="199" t="s">
        <v>183</v>
      </c>
      <c r="BK265" s="201">
        <f>SUM(BK266:BK337)</f>
        <v>0</v>
      </c>
    </row>
    <row r="266" spans="2:65" s="1" customFormat="1" ht="31.5" customHeight="1">
      <c r="B266" s="42"/>
      <c r="C266" s="205" t="s">
        <v>9</v>
      </c>
      <c r="D266" s="205" t="s">
        <v>185</v>
      </c>
      <c r="E266" s="206" t="s">
        <v>1875</v>
      </c>
      <c r="F266" s="207" t="s">
        <v>1876</v>
      </c>
      <c r="G266" s="208" t="s">
        <v>199</v>
      </c>
      <c r="H266" s="209">
        <v>77.7</v>
      </c>
      <c r="I266" s="210"/>
      <c r="J266" s="211">
        <f>ROUND(I266*H266,2)</f>
        <v>0</v>
      </c>
      <c r="K266" s="207" t="s">
        <v>200</v>
      </c>
      <c r="L266" s="62"/>
      <c r="M266" s="212" t="s">
        <v>21</v>
      </c>
      <c r="N266" s="213" t="s">
        <v>46</v>
      </c>
      <c r="O266" s="43"/>
      <c r="P266" s="214">
        <f>O266*H266</f>
        <v>0</v>
      </c>
      <c r="Q266" s="214">
        <v>1.223E-2</v>
      </c>
      <c r="R266" s="214">
        <f>Q266*H266</f>
        <v>0.95027099999999998</v>
      </c>
      <c r="S266" s="214">
        <v>0</v>
      </c>
      <c r="T266" s="215">
        <f>S266*H266</f>
        <v>0</v>
      </c>
      <c r="AR266" s="25" t="s">
        <v>292</v>
      </c>
      <c r="AT266" s="25" t="s">
        <v>185</v>
      </c>
      <c r="AU266" s="25" t="s">
        <v>83</v>
      </c>
      <c r="AY266" s="25" t="s">
        <v>183</v>
      </c>
      <c r="BE266" s="216">
        <f>IF(N266="základní",J266,0)</f>
        <v>0</v>
      </c>
      <c r="BF266" s="216">
        <f>IF(N266="snížená",J266,0)</f>
        <v>0</v>
      </c>
      <c r="BG266" s="216">
        <f>IF(N266="zákl. přenesená",J266,0)</f>
        <v>0</v>
      </c>
      <c r="BH266" s="216">
        <f>IF(N266="sníž. přenesená",J266,0)</f>
        <v>0</v>
      </c>
      <c r="BI266" s="216">
        <f>IF(N266="nulová",J266,0)</f>
        <v>0</v>
      </c>
      <c r="BJ266" s="25" t="s">
        <v>79</v>
      </c>
      <c r="BK266" s="216">
        <f>ROUND(I266*H266,2)</f>
        <v>0</v>
      </c>
      <c r="BL266" s="25" t="s">
        <v>292</v>
      </c>
      <c r="BM266" s="25" t="s">
        <v>2923</v>
      </c>
    </row>
    <row r="267" spans="2:65" s="12" customFormat="1" ht="13.5">
      <c r="B267" s="220"/>
      <c r="C267" s="221"/>
      <c r="D267" s="217" t="s">
        <v>193</v>
      </c>
      <c r="E267" s="222" t="s">
        <v>21</v>
      </c>
      <c r="F267" s="223" t="s">
        <v>1878</v>
      </c>
      <c r="G267" s="221"/>
      <c r="H267" s="224" t="s">
        <v>21</v>
      </c>
      <c r="I267" s="225"/>
      <c r="J267" s="221"/>
      <c r="K267" s="221"/>
      <c r="L267" s="226"/>
      <c r="M267" s="227"/>
      <c r="N267" s="228"/>
      <c r="O267" s="228"/>
      <c r="P267" s="228"/>
      <c r="Q267" s="228"/>
      <c r="R267" s="228"/>
      <c r="S267" s="228"/>
      <c r="T267" s="229"/>
      <c r="AT267" s="230" t="s">
        <v>193</v>
      </c>
      <c r="AU267" s="230" t="s">
        <v>83</v>
      </c>
      <c r="AV267" s="12" t="s">
        <v>79</v>
      </c>
      <c r="AW267" s="12" t="s">
        <v>39</v>
      </c>
      <c r="AX267" s="12" t="s">
        <v>75</v>
      </c>
      <c r="AY267" s="230" t="s">
        <v>183</v>
      </c>
    </row>
    <row r="268" spans="2:65" s="12" customFormat="1" ht="13.5">
      <c r="B268" s="220"/>
      <c r="C268" s="221"/>
      <c r="D268" s="217" t="s">
        <v>193</v>
      </c>
      <c r="E268" s="222" t="s">
        <v>21</v>
      </c>
      <c r="F268" s="223" t="s">
        <v>1654</v>
      </c>
      <c r="G268" s="221"/>
      <c r="H268" s="224" t="s">
        <v>21</v>
      </c>
      <c r="I268" s="225"/>
      <c r="J268" s="221"/>
      <c r="K268" s="221"/>
      <c r="L268" s="226"/>
      <c r="M268" s="227"/>
      <c r="N268" s="228"/>
      <c r="O268" s="228"/>
      <c r="P268" s="228"/>
      <c r="Q268" s="228"/>
      <c r="R268" s="228"/>
      <c r="S268" s="228"/>
      <c r="T268" s="229"/>
      <c r="AT268" s="230" t="s">
        <v>193</v>
      </c>
      <c r="AU268" s="230" t="s">
        <v>83</v>
      </c>
      <c r="AV268" s="12" t="s">
        <v>79</v>
      </c>
      <c r="AW268" s="12" t="s">
        <v>39</v>
      </c>
      <c r="AX268" s="12" t="s">
        <v>75</v>
      </c>
      <c r="AY268" s="230" t="s">
        <v>183</v>
      </c>
    </row>
    <row r="269" spans="2:65" s="13" customFormat="1" ht="13.5">
      <c r="B269" s="231"/>
      <c r="C269" s="232"/>
      <c r="D269" s="217" t="s">
        <v>193</v>
      </c>
      <c r="E269" s="233" t="s">
        <v>21</v>
      </c>
      <c r="F269" s="234" t="s">
        <v>2924</v>
      </c>
      <c r="G269" s="232"/>
      <c r="H269" s="235">
        <v>2.66</v>
      </c>
      <c r="I269" s="236"/>
      <c r="J269" s="232"/>
      <c r="K269" s="232"/>
      <c r="L269" s="237"/>
      <c r="M269" s="238"/>
      <c r="N269" s="239"/>
      <c r="O269" s="239"/>
      <c r="P269" s="239"/>
      <c r="Q269" s="239"/>
      <c r="R269" s="239"/>
      <c r="S269" s="239"/>
      <c r="T269" s="240"/>
      <c r="AT269" s="241" t="s">
        <v>193</v>
      </c>
      <c r="AU269" s="241" t="s">
        <v>83</v>
      </c>
      <c r="AV269" s="13" t="s">
        <v>83</v>
      </c>
      <c r="AW269" s="13" t="s">
        <v>39</v>
      </c>
      <c r="AX269" s="13" t="s">
        <v>75</v>
      </c>
      <c r="AY269" s="241" t="s">
        <v>183</v>
      </c>
    </row>
    <row r="270" spans="2:65" s="13" customFormat="1" ht="13.5">
      <c r="B270" s="231"/>
      <c r="C270" s="232"/>
      <c r="D270" s="217" t="s">
        <v>193</v>
      </c>
      <c r="E270" s="233" t="s">
        <v>21</v>
      </c>
      <c r="F270" s="234" t="s">
        <v>2925</v>
      </c>
      <c r="G270" s="232"/>
      <c r="H270" s="235">
        <v>6.9</v>
      </c>
      <c r="I270" s="236"/>
      <c r="J270" s="232"/>
      <c r="K270" s="232"/>
      <c r="L270" s="237"/>
      <c r="M270" s="238"/>
      <c r="N270" s="239"/>
      <c r="O270" s="239"/>
      <c r="P270" s="239"/>
      <c r="Q270" s="239"/>
      <c r="R270" s="239"/>
      <c r="S270" s="239"/>
      <c r="T270" s="240"/>
      <c r="AT270" s="241" t="s">
        <v>193</v>
      </c>
      <c r="AU270" s="241" t="s">
        <v>83</v>
      </c>
      <c r="AV270" s="13" t="s">
        <v>83</v>
      </c>
      <c r="AW270" s="13" t="s">
        <v>39</v>
      </c>
      <c r="AX270" s="13" t="s">
        <v>75</v>
      </c>
      <c r="AY270" s="241" t="s">
        <v>183</v>
      </c>
    </row>
    <row r="271" spans="2:65" s="13" customFormat="1" ht="13.5">
      <c r="B271" s="231"/>
      <c r="C271" s="232"/>
      <c r="D271" s="217" t="s">
        <v>193</v>
      </c>
      <c r="E271" s="233" t="s">
        <v>21</v>
      </c>
      <c r="F271" s="234" t="s">
        <v>2926</v>
      </c>
      <c r="G271" s="232"/>
      <c r="H271" s="235">
        <v>2.78</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3" customFormat="1" ht="13.5">
      <c r="B272" s="231"/>
      <c r="C272" s="232"/>
      <c r="D272" s="217" t="s">
        <v>193</v>
      </c>
      <c r="E272" s="233" t="s">
        <v>21</v>
      </c>
      <c r="F272" s="234" t="s">
        <v>2927</v>
      </c>
      <c r="G272" s="232"/>
      <c r="H272" s="235">
        <v>4.3</v>
      </c>
      <c r="I272" s="236"/>
      <c r="J272" s="232"/>
      <c r="K272" s="232"/>
      <c r="L272" s="237"/>
      <c r="M272" s="238"/>
      <c r="N272" s="239"/>
      <c r="O272" s="239"/>
      <c r="P272" s="239"/>
      <c r="Q272" s="239"/>
      <c r="R272" s="239"/>
      <c r="S272" s="239"/>
      <c r="T272" s="240"/>
      <c r="AT272" s="241" t="s">
        <v>193</v>
      </c>
      <c r="AU272" s="241" t="s">
        <v>83</v>
      </c>
      <c r="AV272" s="13" t="s">
        <v>83</v>
      </c>
      <c r="AW272" s="13" t="s">
        <v>39</v>
      </c>
      <c r="AX272" s="13" t="s">
        <v>75</v>
      </c>
      <c r="AY272" s="241" t="s">
        <v>183</v>
      </c>
    </row>
    <row r="273" spans="2:65" s="15" customFormat="1" ht="13.5">
      <c r="B273" s="268"/>
      <c r="C273" s="269"/>
      <c r="D273" s="217" t="s">
        <v>193</v>
      </c>
      <c r="E273" s="270" t="s">
        <v>21</v>
      </c>
      <c r="F273" s="271" t="s">
        <v>265</v>
      </c>
      <c r="G273" s="269"/>
      <c r="H273" s="272">
        <v>16.64</v>
      </c>
      <c r="I273" s="273"/>
      <c r="J273" s="269"/>
      <c r="K273" s="269"/>
      <c r="L273" s="274"/>
      <c r="M273" s="275"/>
      <c r="N273" s="276"/>
      <c r="O273" s="276"/>
      <c r="P273" s="276"/>
      <c r="Q273" s="276"/>
      <c r="R273" s="276"/>
      <c r="S273" s="276"/>
      <c r="T273" s="277"/>
      <c r="AT273" s="278" t="s">
        <v>193</v>
      </c>
      <c r="AU273" s="278" t="s">
        <v>83</v>
      </c>
      <c r="AV273" s="15" t="s">
        <v>91</v>
      </c>
      <c r="AW273" s="15" t="s">
        <v>39</v>
      </c>
      <c r="AX273" s="15" t="s">
        <v>75</v>
      </c>
      <c r="AY273" s="278" t="s">
        <v>183</v>
      </c>
    </row>
    <row r="274" spans="2:65" s="12" customFormat="1" ht="13.5">
      <c r="B274" s="220"/>
      <c r="C274" s="221"/>
      <c r="D274" s="217" t="s">
        <v>193</v>
      </c>
      <c r="E274" s="222" t="s">
        <v>21</v>
      </c>
      <c r="F274" s="223" t="s">
        <v>1656</v>
      </c>
      <c r="G274" s="221"/>
      <c r="H274" s="224" t="s">
        <v>21</v>
      </c>
      <c r="I274" s="225"/>
      <c r="J274" s="221"/>
      <c r="K274" s="221"/>
      <c r="L274" s="226"/>
      <c r="M274" s="227"/>
      <c r="N274" s="228"/>
      <c r="O274" s="228"/>
      <c r="P274" s="228"/>
      <c r="Q274" s="228"/>
      <c r="R274" s="228"/>
      <c r="S274" s="228"/>
      <c r="T274" s="229"/>
      <c r="AT274" s="230" t="s">
        <v>193</v>
      </c>
      <c r="AU274" s="230" t="s">
        <v>83</v>
      </c>
      <c r="AV274" s="12" t="s">
        <v>79</v>
      </c>
      <c r="AW274" s="12" t="s">
        <v>39</v>
      </c>
      <c r="AX274" s="12" t="s">
        <v>75</v>
      </c>
      <c r="AY274" s="230" t="s">
        <v>183</v>
      </c>
    </row>
    <row r="275" spans="2:65" s="13" customFormat="1" ht="13.5">
      <c r="B275" s="231"/>
      <c r="C275" s="232"/>
      <c r="D275" s="217" t="s">
        <v>193</v>
      </c>
      <c r="E275" s="233" t="s">
        <v>21</v>
      </c>
      <c r="F275" s="234" t="s">
        <v>2928</v>
      </c>
      <c r="G275" s="232"/>
      <c r="H275" s="235">
        <v>7.7969999999999997</v>
      </c>
      <c r="I275" s="236"/>
      <c r="J275" s="232"/>
      <c r="K275" s="232"/>
      <c r="L275" s="237"/>
      <c r="M275" s="238"/>
      <c r="N275" s="239"/>
      <c r="O275" s="239"/>
      <c r="P275" s="239"/>
      <c r="Q275" s="239"/>
      <c r="R275" s="239"/>
      <c r="S275" s="239"/>
      <c r="T275" s="240"/>
      <c r="AT275" s="241" t="s">
        <v>193</v>
      </c>
      <c r="AU275" s="241" t="s">
        <v>83</v>
      </c>
      <c r="AV275" s="13" t="s">
        <v>83</v>
      </c>
      <c r="AW275" s="13" t="s">
        <v>39</v>
      </c>
      <c r="AX275" s="13" t="s">
        <v>75</v>
      </c>
      <c r="AY275" s="241" t="s">
        <v>183</v>
      </c>
    </row>
    <row r="276" spans="2:65" s="13" customFormat="1" ht="13.5">
      <c r="B276" s="231"/>
      <c r="C276" s="232"/>
      <c r="D276" s="217" t="s">
        <v>193</v>
      </c>
      <c r="E276" s="233" t="s">
        <v>21</v>
      </c>
      <c r="F276" s="234" t="s">
        <v>2929</v>
      </c>
      <c r="G276" s="232"/>
      <c r="H276" s="235">
        <v>8.5</v>
      </c>
      <c r="I276" s="236"/>
      <c r="J276" s="232"/>
      <c r="K276" s="232"/>
      <c r="L276" s="237"/>
      <c r="M276" s="238"/>
      <c r="N276" s="239"/>
      <c r="O276" s="239"/>
      <c r="P276" s="239"/>
      <c r="Q276" s="239"/>
      <c r="R276" s="239"/>
      <c r="S276" s="239"/>
      <c r="T276" s="240"/>
      <c r="AT276" s="241" t="s">
        <v>193</v>
      </c>
      <c r="AU276" s="241" t="s">
        <v>83</v>
      </c>
      <c r="AV276" s="13" t="s">
        <v>83</v>
      </c>
      <c r="AW276" s="13" t="s">
        <v>39</v>
      </c>
      <c r="AX276" s="13" t="s">
        <v>75</v>
      </c>
      <c r="AY276" s="241" t="s">
        <v>183</v>
      </c>
    </row>
    <row r="277" spans="2:65" s="13" customFormat="1" ht="13.5">
      <c r="B277" s="231"/>
      <c r="C277" s="232"/>
      <c r="D277" s="217" t="s">
        <v>193</v>
      </c>
      <c r="E277" s="233" t="s">
        <v>21</v>
      </c>
      <c r="F277" s="234" t="s">
        <v>2930</v>
      </c>
      <c r="G277" s="232"/>
      <c r="H277" s="235">
        <v>44.762999999999998</v>
      </c>
      <c r="I277" s="236"/>
      <c r="J277" s="232"/>
      <c r="K277" s="232"/>
      <c r="L277" s="237"/>
      <c r="M277" s="238"/>
      <c r="N277" s="239"/>
      <c r="O277" s="239"/>
      <c r="P277" s="239"/>
      <c r="Q277" s="239"/>
      <c r="R277" s="239"/>
      <c r="S277" s="239"/>
      <c r="T277" s="240"/>
      <c r="AT277" s="241" t="s">
        <v>193</v>
      </c>
      <c r="AU277" s="241" t="s">
        <v>83</v>
      </c>
      <c r="AV277" s="13" t="s">
        <v>83</v>
      </c>
      <c r="AW277" s="13" t="s">
        <v>39</v>
      </c>
      <c r="AX277" s="13" t="s">
        <v>75</v>
      </c>
      <c r="AY277" s="241" t="s">
        <v>183</v>
      </c>
    </row>
    <row r="278" spans="2:65" s="15" customFormat="1" ht="13.5">
      <c r="B278" s="268"/>
      <c r="C278" s="269"/>
      <c r="D278" s="217" t="s">
        <v>193</v>
      </c>
      <c r="E278" s="270" t="s">
        <v>21</v>
      </c>
      <c r="F278" s="271" t="s">
        <v>265</v>
      </c>
      <c r="G278" s="269"/>
      <c r="H278" s="272">
        <v>61.06</v>
      </c>
      <c r="I278" s="273"/>
      <c r="J278" s="269"/>
      <c r="K278" s="269"/>
      <c r="L278" s="274"/>
      <c r="M278" s="275"/>
      <c r="N278" s="276"/>
      <c r="O278" s="276"/>
      <c r="P278" s="276"/>
      <c r="Q278" s="276"/>
      <c r="R278" s="276"/>
      <c r="S278" s="276"/>
      <c r="T278" s="277"/>
      <c r="AT278" s="278" t="s">
        <v>193</v>
      </c>
      <c r="AU278" s="278" t="s">
        <v>83</v>
      </c>
      <c r="AV278" s="15" t="s">
        <v>91</v>
      </c>
      <c r="AW278" s="15" t="s">
        <v>39</v>
      </c>
      <c r="AX278" s="15" t="s">
        <v>75</v>
      </c>
      <c r="AY278" s="278" t="s">
        <v>183</v>
      </c>
    </row>
    <row r="279" spans="2:65" s="14" customFormat="1" ht="13.5">
      <c r="B279" s="242"/>
      <c r="C279" s="243"/>
      <c r="D279" s="244" t="s">
        <v>193</v>
      </c>
      <c r="E279" s="245" t="s">
        <v>21</v>
      </c>
      <c r="F279" s="246" t="s">
        <v>212</v>
      </c>
      <c r="G279" s="243"/>
      <c r="H279" s="247">
        <v>77.7</v>
      </c>
      <c r="I279" s="248"/>
      <c r="J279" s="243"/>
      <c r="K279" s="243"/>
      <c r="L279" s="249"/>
      <c r="M279" s="250"/>
      <c r="N279" s="251"/>
      <c r="O279" s="251"/>
      <c r="P279" s="251"/>
      <c r="Q279" s="251"/>
      <c r="R279" s="251"/>
      <c r="S279" s="251"/>
      <c r="T279" s="252"/>
      <c r="AT279" s="253" t="s">
        <v>193</v>
      </c>
      <c r="AU279" s="253" t="s">
        <v>83</v>
      </c>
      <c r="AV279" s="14" t="s">
        <v>189</v>
      </c>
      <c r="AW279" s="14" t="s">
        <v>39</v>
      </c>
      <c r="AX279" s="14" t="s">
        <v>79</v>
      </c>
      <c r="AY279" s="253" t="s">
        <v>183</v>
      </c>
    </row>
    <row r="280" spans="2:65" s="1" customFormat="1" ht="31.5" customHeight="1">
      <c r="B280" s="42"/>
      <c r="C280" s="205" t="s">
        <v>333</v>
      </c>
      <c r="D280" s="205" t="s">
        <v>185</v>
      </c>
      <c r="E280" s="206" t="s">
        <v>1881</v>
      </c>
      <c r="F280" s="207" t="s">
        <v>1882</v>
      </c>
      <c r="G280" s="208" t="s">
        <v>188</v>
      </c>
      <c r="H280" s="209">
        <v>77</v>
      </c>
      <c r="I280" s="210"/>
      <c r="J280" s="211">
        <f>ROUND(I280*H280,2)</f>
        <v>0</v>
      </c>
      <c r="K280" s="207" t="s">
        <v>200</v>
      </c>
      <c r="L280" s="62"/>
      <c r="M280" s="212" t="s">
        <v>21</v>
      </c>
      <c r="N280" s="213" t="s">
        <v>46</v>
      </c>
      <c r="O280" s="43"/>
      <c r="P280" s="214">
        <f>O280*H280</f>
        <v>0</v>
      </c>
      <c r="Q280" s="214">
        <v>2.5999999999999998E-4</v>
      </c>
      <c r="R280" s="214">
        <f>Q280*H280</f>
        <v>2.002E-2</v>
      </c>
      <c r="S280" s="214">
        <v>0</v>
      </c>
      <c r="T280" s="215">
        <f>S280*H280</f>
        <v>0</v>
      </c>
      <c r="AR280" s="25" t="s">
        <v>292</v>
      </c>
      <c r="AT280" s="25" t="s">
        <v>185</v>
      </c>
      <c r="AU280" s="25" t="s">
        <v>83</v>
      </c>
      <c r="AY280" s="25" t="s">
        <v>183</v>
      </c>
      <c r="BE280" s="216">
        <f>IF(N280="základní",J280,0)</f>
        <v>0</v>
      </c>
      <c r="BF280" s="216">
        <f>IF(N280="snížená",J280,0)</f>
        <v>0</v>
      </c>
      <c r="BG280" s="216">
        <f>IF(N280="zákl. přenesená",J280,0)</f>
        <v>0</v>
      </c>
      <c r="BH280" s="216">
        <f>IF(N280="sníž. přenesená",J280,0)</f>
        <v>0</v>
      </c>
      <c r="BI280" s="216">
        <f>IF(N280="nulová",J280,0)</f>
        <v>0</v>
      </c>
      <c r="BJ280" s="25" t="s">
        <v>79</v>
      </c>
      <c r="BK280" s="216">
        <f>ROUND(I280*H280,2)</f>
        <v>0</v>
      </c>
      <c r="BL280" s="25" t="s">
        <v>292</v>
      </c>
      <c r="BM280" s="25" t="s">
        <v>2931</v>
      </c>
    </row>
    <row r="281" spans="2:65" s="12" customFormat="1" ht="13.5">
      <c r="B281" s="220"/>
      <c r="C281" s="221"/>
      <c r="D281" s="217" t="s">
        <v>193</v>
      </c>
      <c r="E281" s="222" t="s">
        <v>21</v>
      </c>
      <c r="F281" s="223" t="s">
        <v>1878</v>
      </c>
      <c r="G281" s="221"/>
      <c r="H281" s="224" t="s">
        <v>21</v>
      </c>
      <c r="I281" s="225"/>
      <c r="J281" s="221"/>
      <c r="K281" s="221"/>
      <c r="L281" s="226"/>
      <c r="M281" s="227"/>
      <c r="N281" s="228"/>
      <c r="O281" s="228"/>
      <c r="P281" s="228"/>
      <c r="Q281" s="228"/>
      <c r="R281" s="228"/>
      <c r="S281" s="228"/>
      <c r="T281" s="229"/>
      <c r="AT281" s="230" t="s">
        <v>193</v>
      </c>
      <c r="AU281" s="230" t="s">
        <v>83</v>
      </c>
      <c r="AV281" s="12" t="s">
        <v>79</v>
      </c>
      <c r="AW281" s="12" t="s">
        <v>39</v>
      </c>
      <c r="AX281" s="12" t="s">
        <v>75</v>
      </c>
      <c r="AY281" s="230" t="s">
        <v>183</v>
      </c>
    </row>
    <row r="282" spans="2:65" s="12" customFormat="1" ht="13.5">
      <c r="B282" s="220"/>
      <c r="C282" s="221"/>
      <c r="D282" s="217" t="s">
        <v>193</v>
      </c>
      <c r="E282" s="222" t="s">
        <v>21</v>
      </c>
      <c r="F282" s="223" t="s">
        <v>1654</v>
      </c>
      <c r="G282" s="221"/>
      <c r="H282" s="224" t="s">
        <v>21</v>
      </c>
      <c r="I282" s="225"/>
      <c r="J282" s="221"/>
      <c r="K282" s="221"/>
      <c r="L282" s="226"/>
      <c r="M282" s="227"/>
      <c r="N282" s="228"/>
      <c r="O282" s="228"/>
      <c r="P282" s="228"/>
      <c r="Q282" s="228"/>
      <c r="R282" s="228"/>
      <c r="S282" s="228"/>
      <c r="T282" s="229"/>
      <c r="AT282" s="230" t="s">
        <v>193</v>
      </c>
      <c r="AU282" s="230" t="s">
        <v>83</v>
      </c>
      <c r="AV282" s="12" t="s">
        <v>79</v>
      </c>
      <c r="AW282" s="12" t="s">
        <v>39</v>
      </c>
      <c r="AX282" s="12" t="s">
        <v>75</v>
      </c>
      <c r="AY282" s="230" t="s">
        <v>183</v>
      </c>
    </row>
    <row r="283" spans="2:65" s="13" customFormat="1" ht="13.5">
      <c r="B283" s="231"/>
      <c r="C283" s="232"/>
      <c r="D283" s="217" t="s">
        <v>193</v>
      </c>
      <c r="E283" s="233" t="s">
        <v>21</v>
      </c>
      <c r="F283" s="234" t="s">
        <v>2932</v>
      </c>
      <c r="G283" s="232"/>
      <c r="H283" s="235">
        <v>13.3</v>
      </c>
      <c r="I283" s="236"/>
      <c r="J283" s="232"/>
      <c r="K283" s="232"/>
      <c r="L283" s="237"/>
      <c r="M283" s="238"/>
      <c r="N283" s="239"/>
      <c r="O283" s="239"/>
      <c r="P283" s="239"/>
      <c r="Q283" s="239"/>
      <c r="R283" s="239"/>
      <c r="S283" s="239"/>
      <c r="T283" s="240"/>
      <c r="AT283" s="241" t="s">
        <v>193</v>
      </c>
      <c r="AU283" s="241" t="s">
        <v>83</v>
      </c>
      <c r="AV283" s="13" t="s">
        <v>83</v>
      </c>
      <c r="AW283" s="13" t="s">
        <v>39</v>
      </c>
      <c r="AX283" s="13" t="s">
        <v>75</v>
      </c>
      <c r="AY283" s="241" t="s">
        <v>183</v>
      </c>
    </row>
    <row r="284" spans="2:65" s="13" customFormat="1" ht="13.5">
      <c r="B284" s="231"/>
      <c r="C284" s="232"/>
      <c r="D284" s="217" t="s">
        <v>193</v>
      </c>
      <c r="E284" s="233" t="s">
        <v>21</v>
      </c>
      <c r="F284" s="234" t="s">
        <v>2933</v>
      </c>
      <c r="G284" s="232"/>
      <c r="H284" s="235">
        <v>9.3000000000000007</v>
      </c>
      <c r="I284" s="236"/>
      <c r="J284" s="232"/>
      <c r="K284" s="232"/>
      <c r="L284" s="237"/>
      <c r="M284" s="238"/>
      <c r="N284" s="239"/>
      <c r="O284" s="239"/>
      <c r="P284" s="239"/>
      <c r="Q284" s="239"/>
      <c r="R284" s="239"/>
      <c r="S284" s="239"/>
      <c r="T284" s="240"/>
      <c r="AT284" s="241" t="s">
        <v>193</v>
      </c>
      <c r="AU284" s="241" t="s">
        <v>83</v>
      </c>
      <c r="AV284" s="13" t="s">
        <v>83</v>
      </c>
      <c r="AW284" s="13" t="s">
        <v>39</v>
      </c>
      <c r="AX284" s="13" t="s">
        <v>75</v>
      </c>
      <c r="AY284" s="241" t="s">
        <v>183</v>
      </c>
    </row>
    <row r="285" spans="2:65" s="13" customFormat="1" ht="13.5">
      <c r="B285" s="231"/>
      <c r="C285" s="232"/>
      <c r="D285" s="217" t="s">
        <v>193</v>
      </c>
      <c r="E285" s="233" t="s">
        <v>21</v>
      </c>
      <c r="F285" s="234" t="s">
        <v>2934</v>
      </c>
      <c r="G285" s="232"/>
      <c r="H285" s="235">
        <v>6.7</v>
      </c>
      <c r="I285" s="236"/>
      <c r="J285" s="232"/>
      <c r="K285" s="232"/>
      <c r="L285" s="237"/>
      <c r="M285" s="238"/>
      <c r="N285" s="239"/>
      <c r="O285" s="239"/>
      <c r="P285" s="239"/>
      <c r="Q285" s="239"/>
      <c r="R285" s="239"/>
      <c r="S285" s="239"/>
      <c r="T285" s="240"/>
      <c r="AT285" s="241" t="s">
        <v>193</v>
      </c>
      <c r="AU285" s="241" t="s">
        <v>83</v>
      </c>
      <c r="AV285" s="13" t="s">
        <v>83</v>
      </c>
      <c r="AW285" s="13" t="s">
        <v>39</v>
      </c>
      <c r="AX285" s="13" t="s">
        <v>75</v>
      </c>
      <c r="AY285" s="241" t="s">
        <v>183</v>
      </c>
    </row>
    <row r="286" spans="2:65" s="13" customFormat="1" ht="13.5">
      <c r="B286" s="231"/>
      <c r="C286" s="232"/>
      <c r="D286" s="217" t="s">
        <v>193</v>
      </c>
      <c r="E286" s="233" t="s">
        <v>21</v>
      </c>
      <c r="F286" s="234" t="s">
        <v>2935</v>
      </c>
      <c r="G286" s="232"/>
      <c r="H286" s="235">
        <v>8.8000000000000007</v>
      </c>
      <c r="I286" s="236"/>
      <c r="J286" s="232"/>
      <c r="K286" s="232"/>
      <c r="L286" s="237"/>
      <c r="M286" s="238"/>
      <c r="N286" s="239"/>
      <c r="O286" s="239"/>
      <c r="P286" s="239"/>
      <c r="Q286" s="239"/>
      <c r="R286" s="239"/>
      <c r="S286" s="239"/>
      <c r="T286" s="240"/>
      <c r="AT286" s="241" t="s">
        <v>193</v>
      </c>
      <c r="AU286" s="241" t="s">
        <v>83</v>
      </c>
      <c r="AV286" s="13" t="s">
        <v>83</v>
      </c>
      <c r="AW286" s="13" t="s">
        <v>39</v>
      </c>
      <c r="AX286" s="13" t="s">
        <v>75</v>
      </c>
      <c r="AY286" s="241" t="s">
        <v>183</v>
      </c>
    </row>
    <row r="287" spans="2:65" s="15" customFormat="1" ht="13.5">
      <c r="B287" s="268"/>
      <c r="C287" s="269"/>
      <c r="D287" s="217" t="s">
        <v>193</v>
      </c>
      <c r="E287" s="270" t="s">
        <v>21</v>
      </c>
      <c r="F287" s="271" t="s">
        <v>265</v>
      </c>
      <c r="G287" s="269"/>
      <c r="H287" s="272">
        <v>38.1</v>
      </c>
      <c r="I287" s="273"/>
      <c r="J287" s="269"/>
      <c r="K287" s="269"/>
      <c r="L287" s="274"/>
      <c r="M287" s="275"/>
      <c r="N287" s="276"/>
      <c r="O287" s="276"/>
      <c r="P287" s="276"/>
      <c r="Q287" s="276"/>
      <c r="R287" s="276"/>
      <c r="S287" s="276"/>
      <c r="T287" s="277"/>
      <c r="AT287" s="278" t="s">
        <v>193</v>
      </c>
      <c r="AU287" s="278" t="s">
        <v>83</v>
      </c>
      <c r="AV287" s="15" t="s">
        <v>91</v>
      </c>
      <c r="AW287" s="15" t="s">
        <v>39</v>
      </c>
      <c r="AX287" s="15" t="s">
        <v>75</v>
      </c>
      <c r="AY287" s="278" t="s">
        <v>183</v>
      </c>
    </row>
    <row r="288" spans="2:65" s="12" customFormat="1" ht="13.5">
      <c r="B288" s="220"/>
      <c r="C288" s="221"/>
      <c r="D288" s="217" t="s">
        <v>193</v>
      </c>
      <c r="E288" s="222" t="s">
        <v>21</v>
      </c>
      <c r="F288" s="223" t="s">
        <v>1656</v>
      </c>
      <c r="G288" s="221"/>
      <c r="H288" s="224" t="s">
        <v>21</v>
      </c>
      <c r="I288" s="225"/>
      <c r="J288" s="221"/>
      <c r="K288" s="221"/>
      <c r="L288" s="226"/>
      <c r="M288" s="227"/>
      <c r="N288" s="228"/>
      <c r="O288" s="228"/>
      <c r="P288" s="228"/>
      <c r="Q288" s="228"/>
      <c r="R288" s="228"/>
      <c r="S288" s="228"/>
      <c r="T288" s="229"/>
      <c r="AT288" s="230" t="s">
        <v>193</v>
      </c>
      <c r="AU288" s="230" t="s">
        <v>83</v>
      </c>
      <c r="AV288" s="12" t="s">
        <v>79</v>
      </c>
      <c r="AW288" s="12" t="s">
        <v>39</v>
      </c>
      <c r="AX288" s="12" t="s">
        <v>75</v>
      </c>
      <c r="AY288" s="230" t="s">
        <v>183</v>
      </c>
    </row>
    <row r="289" spans="2:65" s="13" customFormat="1" ht="13.5">
      <c r="B289" s="231"/>
      <c r="C289" s="232"/>
      <c r="D289" s="217" t="s">
        <v>193</v>
      </c>
      <c r="E289" s="233" t="s">
        <v>21</v>
      </c>
      <c r="F289" s="234" t="s">
        <v>2936</v>
      </c>
      <c r="G289" s="232"/>
      <c r="H289" s="235">
        <v>9.9</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65" s="13" customFormat="1" ht="13.5">
      <c r="B290" s="231"/>
      <c r="C290" s="232"/>
      <c r="D290" s="217" t="s">
        <v>193</v>
      </c>
      <c r="E290" s="233" t="s">
        <v>21</v>
      </c>
      <c r="F290" s="234" t="s">
        <v>2937</v>
      </c>
      <c r="G290" s="232"/>
      <c r="H290" s="235">
        <v>13.3</v>
      </c>
      <c r="I290" s="236"/>
      <c r="J290" s="232"/>
      <c r="K290" s="232"/>
      <c r="L290" s="237"/>
      <c r="M290" s="238"/>
      <c r="N290" s="239"/>
      <c r="O290" s="239"/>
      <c r="P290" s="239"/>
      <c r="Q290" s="239"/>
      <c r="R290" s="239"/>
      <c r="S290" s="239"/>
      <c r="T290" s="240"/>
      <c r="AT290" s="241" t="s">
        <v>193</v>
      </c>
      <c r="AU290" s="241" t="s">
        <v>83</v>
      </c>
      <c r="AV290" s="13" t="s">
        <v>83</v>
      </c>
      <c r="AW290" s="13" t="s">
        <v>39</v>
      </c>
      <c r="AX290" s="13" t="s">
        <v>75</v>
      </c>
      <c r="AY290" s="241" t="s">
        <v>183</v>
      </c>
    </row>
    <row r="291" spans="2:65" s="13" customFormat="1" ht="13.5">
      <c r="B291" s="231"/>
      <c r="C291" s="232"/>
      <c r="D291" s="217" t="s">
        <v>193</v>
      </c>
      <c r="E291" s="233" t="s">
        <v>21</v>
      </c>
      <c r="F291" s="234" t="s">
        <v>2938</v>
      </c>
      <c r="G291" s="232"/>
      <c r="H291" s="235">
        <v>15.7</v>
      </c>
      <c r="I291" s="236"/>
      <c r="J291" s="232"/>
      <c r="K291" s="232"/>
      <c r="L291" s="237"/>
      <c r="M291" s="238"/>
      <c r="N291" s="239"/>
      <c r="O291" s="239"/>
      <c r="P291" s="239"/>
      <c r="Q291" s="239"/>
      <c r="R291" s="239"/>
      <c r="S291" s="239"/>
      <c r="T291" s="240"/>
      <c r="AT291" s="241" t="s">
        <v>193</v>
      </c>
      <c r="AU291" s="241" t="s">
        <v>83</v>
      </c>
      <c r="AV291" s="13" t="s">
        <v>83</v>
      </c>
      <c r="AW291" s="13" t="s">
        <v>39</v>
      </c>
      <c r="AX291" s="13" t="s">
        <v>75</v>
      </c>
      <c r="AY291" s="241" t="s">
        <v>183</v>
      </c>
    </row>
    <row r="292" spans="2:65" s="15" customFormat="1" ht="13.5">
      <c r="B292" s="268"/>
      <c r="C292" s="269"/>
      <c r="D292" s="217" t="s">
        <v>193</v>
      </c>
      <c r="E292" s="270" t="s">
        <v>21</v>
      </c>
      <c r="F292" s="271" t="s">
        <v>265</v>
      </c>
      <c r="G292" s="269"/>
      <c r="H292" s="272">
        <v>38.9</v>
      </c>
      <c r="I292" s="273"/>
      <c r="J292" s="269"/>
      <c r="K292" s="269"/>
      <c r="L292" s="274"/>
      <c r="M292" s="275"/>
      <c r="N292" s="276"/>
      <c r="O292" s="276"/>
      <c r="P292" s="276"/>
      <c r="Q292" s="276"/>
      <c r="R292" s="276"/>
      <c r="S292" s="276"/>
      <c r="T292" s="277"/>
      <c r="AT292" s="278" t="s">
        <v>193</v>
      </c>
      <c r="AU292" s="278" t="s">
        <v>83</v>
      </c>
      <c r="AV292" s="15" t="s">
        <v>91</v>
      </c>
      <c r="AW292" s="15" t="s">
        <v>39</v>
      </c>
      <c r="AX292" s="15" t="s">
        <v>75</v>
      </c>
      <c r="AY292" s="278" t="s">
        <v>183</v>
      </c>
    </row>
    <row r="293" spans="2:65" s="14" customFormat="1" ht="13.5">
      <c r="B293" s="242"/>
      <c r="C293" s="243"/>
      <c r="D293" s="244" t="s">
        <v>193</v>
      </c>
      <c r="E293" s="245" t="s">
        <v>21</v>
      </c>
      <c r="F293" s="246" t="s">
        <v>212</v>
      </c>
      <c r="G293" s="243"/>
      <c r="H293" s="247">
        <v>77</v>
      </c>
      <c r="I293" s="248"/>
      <c r="J293" s="243"/>
      <c r="K293" s="243"/>
      <c r="L293" s="249"/>
      <c r="M293" s="250"/>
      <c r="N293" s="251"/>
      <c r="O293" s="251"/>
      <c r="P293" s="251"/>
      <c r="Q293" s="251"/>
      <c r="R293" s="251"/>
      <c r="S293" s="251"/>
      <c r="T293" s="252"/>
      <c r="AT293" s="253" t="s">
        <v>193</v>
      </c>
      <c r="AU293" s="253" t="s">
        <v>83</v>
      </c>
      <c r="AV293" s="14" t="s">
        <v>189</v>
      </c>
      <c r="AW293" s="14" t="s">
        <v>39</v>
      </c>
      <c r="AX293" s="14" t="s">
        <v>79</v>
      </c>
      <c r="AY293" s="253" t="s">
        <v>183</v>
      </c>
    </row>
    <row r="294" spans="2:65" s="1" customFormat="1" ht="31.5" customHeight="1">
      <c r="B294" s="42"/>
      <c r="C294" s="205" t="s">
        <v>338</v>
      </c>
      <c r="D294" s="205" t="s">
        <v>185</v>
      </c>
      <c r="E294" s="206" t="s">
        <v>1886</v>
      </c>
      <c r="F294" s="207" t="s">
        <v>1887</v>
      </c>
      <c r="G294" s="208" t="s">
        <v>199</v>
      </c>
      <c r="H294" s="209">
        <v>150.24799999999999</v>
      </c>
      <c r="I294" s="210"/>
      <c r="J294" s="211">
        <f>ROUND(I294*H294,2)</f>
        <v>0</v>
      </c>
      <c r="K294" s="207" t="s">
        <v>200</v>
      </c>
      <c r="L294" s="62"/>
      <c r="M294" s="212" t="s">
        <v>21</v>
      </c>
      <c r="N294" s="213" t="s">
        <v>46</v>
      </c>
      <c r="O294" s="43"/>
      <c r="P294" s="214">
        <f>O294*H294</f>
        <v>0</v>
      </c>
      <c r="Q294" s="214">
        <v>1E-4</v>
      </c>
      <c r="R294" s="214">
        <f>Q294*H294</f>
        <v>1.50248E-2</v>
      </c>
      <c r="S294" s="214">
        <v>0</v>
      </c>
      <c r="T294" s="215">
        <f>S294*H294</f>
        <v>0</v>
      </c>
      <c r="AR294" s="25" t="s">
        <v>292</v>
      </c>
      <c r="AT294" s="25" t="s">
        <v>185</v>
      </c>
      <c r="AU294" s="25" t="s">
        <v>83</v>
      </c>
      <c r="AY294" s="25" t="s">
        <v>183</v>
      </c>
      <c r="BE294" s="216">
        <f>IF(N294="základní",J294,0)</f>
        <v>0</v>
      </c>
      <c r="BF294" s="216">
        <f>IF(N294="snížená",J294,0)</f>
        <v>0</v>
      </c>
      <c r="BG294" s="216">
        <f>IF(N294="zákl. přenesená",J294,0)</f>
        <v>0</v>
      </c>
      <c r="BH294" s="216">
        <f>IF(N294="sníž. přenesená",J294,0)</f>
        <v>0</v>
      </c>
      <c r="BI294" s="216">
        <f>IF(N294="nulová",J294,0)</f>
        <v>0</v>
      </c>
      <c r="BJ294" s="25" t="s">
        <v>79</v>
      </c>
      <c r="BK294" s="216">
        <f>ROUND(I294*H294,2)</f>
        <v>0</v>
      </c>
      <c r="BL294" s="25" t="s">
        <v>292</v>
      </c>
      <c r="BM294" s="25" t="s">
        <v>2939</v>
      </c>
    </row>
    <row r="295" spans="2:65" s="13" customFormat="1" ht="13.5">
      <c r="B295" s="231"/>
      <c r="C295" s="232"/>
      <c r="D295" s="217" t="s">
        <v>193</v>
      </c>
      <c r="E295" s="233" t="s">
        <v>21</v>
      </c>
      <c r="F295" s="234" t="s">
        <v>2940</v>
      </c>
      <c r="G295" s="232"/>
      <c r="H295" s="235">
        <v>150.24799999999999</v>
      </c>
      <c r="I295" s="236"/>
      <c r="J295" s="232"/>
      <c r="K295" s="232"/>
      <c r="L295" s="237"/>
      <c r="M295" s="238"/>
      <c r="N295" s="239"/>
      <c r="O295" s="239"/>
      <c r="P295" s="239"/>
      <c r="Q295" s="239"/>
      <c r="R295" s="239"/>
      <c r="S295" s="239"/>
      <c r="T295" s="240"/>
      <c r="AT295" s="241" t="s">
        <v>193</v>
      </c>
      <c r="AU295" s="241" t="s">
        <v>83</v>
      </c>
      <c r="AV295" s="13" t="s">
        <v>83</v>
      </c>
      <c r="AW295" s="13" t="s">
        <v>39</v>
      </c>
      <c r="AX295" s="13" t="s">
        <v>75</v>
      </c>
      <c r="AY295" s="241" t="s">
        <v>183</v>
      </c>
    </row>
    <row r="296" spans="2:65" s="14" customFormat="1" ht="13.5">
      <c r="B296" s="242"/>
      <c r="C296" s="243"/>
      <c r="D296" s="244" t="s">
        <v>193</v>
      </c>
      <c r="E296" s="245" t="s">
        <v>21</v>
      </c>
      <c r="F296" s="246" t="s">
        <v>212</v>
      </c>
      <c r="G296" s="243"/>
      <c r="H296" s="247">
        <v>150.24799999999999</v>
      </c>
      <c r="I296" s="248"/>
      <c r="J296" s="243"/>
      <c r="K296" s="243"/>
      <c r="L296" s="249"/>
      <c r="M296" s="250"/>
      <c r="N296" s="251"/>
      <c r="O296" s="251"/>
      <c r="P296" s="251"/>
      <c r="Q296" s="251"/>
      <c r="R296" s="251"/>
      <c r="S296" s="251"/>
      <c r="T296" s="252"/>
      <c r="AT296" s="253" t="s">
        <v>193</v>
      </c>
      <c r="AU296" s="253" t="s">
        <v>83</v>
      </c>
      <c r="AV296" s="14" t="s">
        <v>189</v>
      </c>
      <c r="AW296" s="14" t="s">
        <v>39</v>
      </c>
      <c r="AX296" s="14" t="s">
        <v>79</v>
      </c>
      <c r="AY296" s="253" t="s">
        <v>183</v>
      </c>
    </row>
    <row r="297" spans="2:65" s="1" customFormat="1" ht="31.5" customHeight="1">
      <c r="B297" s="42"/>
      <c r="C297" s="205" t="s">
        <v>343</v>
      </c>
      <c r="D297" s="205" t="s">
        <v>185</v>
      </c>
      <c r="E297" s="206" t="s">
        <v>1890</v>
      </c>
      <c r="F297" s="207" t="s">
        <v>1891</v>
      </c>
      <c r="G297" s="208" t="s">
        <v>188</v>
      </c>
      <c r="H297" s="209">
        <v>28.844999999999999</v>
      </c>
      <c r="I297" s="210"/>
      <c r="J297" s="211">
        <f>ROUND(I297*H297,2)</f>
        <v>0</v>
      </c>
      <c r="K297" s="207" t="s">
        <v>200</v>
      </c>
      <c r="L297" s="62"/>
      <c r="M297" s="212" t="s">
        <v>21</v>
      </c>
      <c r="N297" s="213" t="s">
        <v>46</v>
      </c>
      <c r="O297" s="43"/>
      <c r="P297" s="214">
        <f>O297*H297</f>
        <v>0</v>
      </c>
      <c r="Q297" s="214">
        <v>4.3800000000000002E-3</v>
      </c>
      <c r="R297" s="214">
        <f>Q297*H297</f>
        <v>0.12634110000000001</v>
      </c>
      <c r="S297" s="214">
        <v>0</v>
      </c>
      <c r="T297" s="215">
        <f>S297*H297</f>
        <v>0</v>
      </c>
      <c r="AR297" s="25" t="s">
        <v>292</v>
      </c>
      <c r="AT297" s="25" t="s">
        <v>185</v>
      </c>
      <c r="AU297" s="25" t="s">
        <v>83</v>
      </c>
      <c r="AY297" s="25" t="s">
        <v>183</v>
      </c>
      <c r="BE297" s="216">
        <f>IF(N297="základní",J297,0)</f>
        <v>0</v>
      </c>
      <c r="BF297" s="216">
        <f>IF(N297="snížená",J297,0)</f>
        <v>0</v>
      </c>
      <c r="BG297" s="216">
        <f>IF(N297="zákl. přenesená",J297,0)</f>
        <v>0</v>
      </c>
      <c r="BH297" s="216">
        <f>IF(N297="sníž. přenesená",J297,0)</f>
        <v>0</v>
      </c>
      <c r="BI297" s="216">
        <f>IF(N297="nulová",J297,0)</f>
        <v>0</v>
      </c>
      <c r="BJ297" s="25" t="s">
        <v>79</v>
      </c>
      <c r="BK297" s="216">
        <f>ROUND(I297*H297,2)</f>
        <v>0</v>
      </c>
      <c r="BL297" s="25" t="s">
        <v>292</v>
      </c>
      <c r="BM297" s="25" t="s">
        <v>2941</v>
      </c>
    </row>
    <row r="298" spans="2:65" s="12" customFormat="1" ht="13.5">
      <c r="B298" s="220"/>
      <c r="C298" s="221"/>
      <c r="D298" s="217" t="s">
        <v>193</v>
      </c>
      <c r="E298" s="222" t="s">
        <v>21</v>
      </c>
      <c r="F298" s="223" t="s">
        <v>1878</v>
      </c>
      <c r="G298" s="221"/>
      <c r="H298" s="224" t="s">
        <v>21</v>
      </c>
      <c r="I298" s="225"/>
      <c r="J298" s="221"/>
      <c r="K298" s="221"/>
      <c r="L298" s="226"/>
      <c r="M298" s="227"/>
      <c r="N298" s="228"/>
      <c r="O298" s="228"/>
      <c r="P298" s="228"/>
      <c r="Q298" s="228"/>
      <c r="R298" s="228"/>
      <c r="S298" s="228"/>
      <c r="T298" s="229"/>
      <c r="AT298" s="230" t="s">
        <v>193</v>
      </c>
      <c r="AU298" s="230" t="s">
        <v>83</v>
      </c>
      <c r="AV298" s="12" t="s">
        <v>79</v>
      </c>
      <c r="AW298" s="12" t="s">
        <v>39</v>
      </c>
      <c r="AX298" s="12" t="s">
        <v>75</v>
      </c>
      <c r="AY298" s="230" t="s">
        <v>183</v>
      </c>
    </row>
    <row r="299" spans="2:65" s="13" customFormat="1" ht="13.5">
      <c r="B299" s="231"/>
      <c r="C299" s="232"/>
      <c r="D299" s="217" t="s">
        <v>193</v>
      </c>
      <c r="E299" s="233" t="s">
        <v>21</v>
      </c>
      <c r="F299" s="234" t="s">
        <v>2942</v>
      </c>
      <c r="G299" s="232"/>
      <c r="H299" s="235">
        <v>5.25</v>
      </c>
      <c r="I299" s="236"/>
      <c r="J299" s="232"/>
      <c r="K299" s="232"/>
      <c r="L299" s="237"/>
      <c r="M299" s="238"/>
      <c r="N299" s="239"/>
      <c r="O299" s="239"/>
      <c r="P299" s="239"/>
      <c r="Q299" s="239"/>
      <c r="R299" s="239"/>
      <c r="S299" s="239"/>
      <c r="T299" s="240"/>
      <c r="AT299" s="241" t="s">
        <v>193</v>
      </c>
      <c r="AU299" s="241" t="s">
        <v>83</v>
      </c>
      <c r="AV299" s="13" t="s">
        <v>83</v>
      </c>
      <c r="AW299" s="13" t="s">
        <v>39</v>
      </c>
      <c r="AX299" s="13" t="s">
        <v>75</v>
      </c>
      <c r="AY299" s="241" t="s">
        <v>183</v>
      </c>
    </row>
    <row r="300" spans="2:65" s="13" customFormat="1" ht="13.5">
      <c r="B300" s="231"/>
      <c r="C300" s="232"/>
      <c r="D300" s="217" t="s">
        <v>193</v>
      </c>
      <c r="E300" s="233" t="s">
        <v>21</v>
      </c>
      <c r="F300" s="234" t="s">
        <v>2943</v>
      </c>
      <c r="G300" s="232"/>
      <c r="H300" s="235">
        <v>23.594999999999999</v>
      </c>
      <c r="I300" s="236"/>
      <c r="J300" s="232"/>
      <c r="K300" s="232"/>
      <c r="L300" s="237"/>
      <c r="M300" s="238"/>
      <c r="N300" s="239"/>
      <c r="O300" s="239"/>
      <c r="P300" s="239"/>
      <c r="Q300" s="239"/>
      <c r="R300" s="239"/>
      <c r="S300" s="239"/>
      <c r="T300" s="240"/>
      <c r="AT300" s="241" t="s">
        <v>193</v>
      </c>
      <c r="AU300" s="241" t="s">
        <v>83</v>
      </c>
      <c r="AV300" s="13" t="s">
        <v>83</v>
      </c>
      <c r="AW300" s="13" t="s">
        <v>39</v>
      </c>
      <c r="AX300" s="13" t="s">
        <v>75</v>
      </c>
      <c r="AY300" s="241" t="s">
        <v>183</v>
      </c>
    </row>
    <row r="301" spans="2:65" s="14" customFormat="1" ht="13.5">
      <c r="B301" s="242"/>
      <c r="C301" s="243"/>
      <c r="D301" s="244" t="s">
        <v>193</v>
      </c>
      <c r="E301" s="245" t="s">
        <v>21</v>
      </c>
      <c r="F301" s="246" t="s">
        <v>212</v>
      </c>
      <c r="G301" s="243"/>
      <c r="H301" s="247">
        <v>28.844999999999999</v>
      </c>
      <c r="I301" s="248"/>
      <c r="J301" s="243"/>
      <c r="K301" s="243"/>
      <c r="L301" s="249"/>
      <c r="M301" s="250"/>
      <c r="N301" s="251"/>
      <c r="O301" s="251"/>
      <c r="P301" s="251"/>
      <c r="Q301" s="251"/>
      <c r="R301" s="251"/>
      <c r="S301" s="251"/>
      <c r="T301" s="252"/>
      <c r="AT301" s="253" t="s">
        <v>193</v>
      </c>
      <c r="AU301" s="253" t="s">
        <v>83</v>
      </c>
      <c r="AV301" s="14" t="s">
        <v>189</v>
      </c>
      <c r="AW301" s="14" t="s">
        <v>39</v>
      </c>
      <c r="AX301" s="14" t="s">
        <v>79</v>
      </c>
      <c r="AY301" s="253" t="s">
        <v>183</v>
      </c>
    </row>
    <row r="302" spans="2:65" s="1" customFormat="1" ht="44.25" customHeight="1">
      <c r="B302" s="42"/>
      <c r="C302" s="205" t="s">
        <v>348</v>
      </c>
      <c r="D302" s="205" t="s">
        <v>185</v>
      </c>
      <c r="E302" s="206" t="s">
        <v>1895</v>
      </c>
      <c r="F302" s="207" t="s">
        <v>1896</v>
      </c>
      <c r="G302" s="208" t="s">
        <v>626</v>
      </c>
      <c r="H302" s="209">
        <v>28</v>
      </c>
      <c r="I302" s="210"/>
      <c r="J302" s="211">
        <f>ROUND(I302*H302,2)</f>
        <v>0</v>
      </c>
      <c r="K302" s="207" t="s">
        <v>200</v>
      </c>
      <c r="L302" s="62"/>
      <c r="M302" s="212" t="s">
        <v>21</v>
      </c>
      <c r="N302" s="213" t="s">
        <v>46</v>
      </c>
      <c r="O302" s="43"/>
      <c r="P302" s="214">
        <f>O302*H302</f>
        <v>0</v>
      </c>
      <c r="Q302" s="214">
        <v>6.4999999999999997E-4</v>
      </c>
      <c r="R302" s="214">
        <f>Q302*H302</f>
        <v>1.8200000000000001E-2</v>
      </c>
      <c r="S302" s="214">
        <v>2.2000000000000001E-3</v>
      </c>
      <c r="T302" s="215">
        <f>S302*H302</f>
        <v>6.1600000000000002E-2</v>
      </c>
      <c r="AR302" s="25" t="s">
        <v>292</v>
      </c>
      <c r="AT302" s="25" t="s">
        <v>185</v>
      </c>
      <c r="AU302" s="25" t="s">
        <v>83</v>
      </c>
      <c r="AY302" s="25" t="s">
        <v>183</v>
      </c>
      <c r="BE302" s="216">
        <f>IF(N302="základní",J302,0)</f>
        <v>0</v>
      </c>
      <c r="BF302" s="216">
        <f>IF(N302="snížená",J302,0)</f>
        <v>0</v>
      </c>
      <c r="BG302" s="216">
        <f>IF(N302="zákl. přenesená",J302,0)</f>
        <v>0</v>
      </c>
      <c r="BH302" s="216">
        <f>IF(N302="sníž. přenesená",J302,0)</f>
        <v>0</v>
      </c>
      <c r="BI302" s="216">
        <f>IF(N302="nulová",J302,0)</f>
        <v>0</v>
      </c>
      <c r="BJ302" s="25" t="s">
        <v>79</v>
      </c>
      <c r="BK302" s="216">
        <f>ROUND(I302*H302,2)</f>
        <v>0</v>
      </c>
      <c r="BL302" s="25" t="s">
        <v>292</v>
      </c>
      <c r="BM302" s="25" t="s">
        <v>2944</v>
      </c>
    </row>
    <row r="303" spans="2:65" s="12" customFormat="1" ht="13.5">
      <c r="B303" s="220"/>
      <c r="C303" s="221"/>
      <c r="D303" s="217" t="s">
        <v>193</v>
      </c>
      <c r="E303" s="222" t="s">
        <v>21</v>
      </c>
      <c r="F303" s="223" t="s">
        <v>1898</v>
      </c>
      <c r="G303" s="221"/>
      <c r="H303" s="224" t="s">
        <v>21</v>
      </c>
      <c r="I303" s="225"/>
      <c r="J303" s="221"/>
      <c r="K303" s="221"/>
      <c r="L303" s="226"/>
      <c r="M303" s="227"/>
      <c r="N303" s="228"/>
      <c r="O303" s="228"/>
      <c r="P303" s="228"/>
      <c r="Q303" s="228"/>
      <c r="R303" s="228"/>
      <c r="S303" s="228"/>
      <c r="T303" s="229"/>
      <c r="AT303" s="230" t="s">
        <v>193</v>
      </c>
      <c r="AU303" s="230" t="s">
        <v>83</v>
      </c>
      <c r="AV303" s="12" t="s">
        <v>79</v>
      </c>
      <c r="AW303" s="12" t="s">
        <v>39</v>
      </c>
      <c r="AX303" s="12" t="s">
        <v>75</v>
      </c>
      <c r="AY303" s="230" t="s">
        <v>183</v>
      </c>
    </row>
    <row r="304" spans="2:65" s="13" customFormat="1" ht="13.5">
      <c r="B304" s="231"/>
      <c r="C304" s="232"/>
      <c r="D304" s="217" t="s">
        <v>193</v>
      </c>
      <c r="E304" s="233" t="s">
        <v>21</v>
      </c>
      <c r="F304" s="234" t="s">
        <v>1899</v>
      </c>
      <c r="G304" s="232"/>
      <c r="H304" s="235">
        <v>12</v>
      </c>
      <c r="I304" s="236"/>
      <c r="J304" s="232"/>
      <c r="K304" s="232"/>
      <c r="L304" s="237"/>
      <c r="M304" s="238"/>
      <c r="N304" s="239"/>
      <c r="O304" s="239"/>
      <c r="P304" s="239"/>
      <c r="Q304" s="239"/>
      <c r="R304" s="239"/>
      <c r="S304" s="239"/>
      <c r="T304" s="240"/>
      <c r="AT304" s="241" t="s">
        <v>193</v>
      </c>
      <c r="AU304" s="241" t="s">
        <v>83</v>
      </c>
      <c r="AV304" s="13" t="s">
        <v>83</v>
      </c>
      <c r="AW304" s="13" t="s">
        <v>39</v>
      </c>
      <c r="AX304" s="13" t="s">
        <v>75</v>
      </c>
      <c r="AY304" s="241" t="s">
        <v>183</v>
      </c>
    </row>
    <row r="305" spans="2:65" s="13" customFormat="1" ht="13.5">
      <c r="B305" s="231"/>
      <c r="C305" s="232"/>
      <c r="D305" s="217" t="s">
        <v>193</v>
      </c>
      <c r="E305" s="233" t="s">
        <v>21</v>
      </c>
      <c r="F305" s="234" t="s">
        <v>2945</v>
      </c>
      <c r="G305" s="232"/>
      <c r="H305" s="235">
        <v>16</v>
      </c>
      <c r="I305" s="236"/>
      <c r="J305" s="232"/>
      <c r="K305" s="232"/>
      <c r="L305" s="237"/>
      <c r="M305" s="238"/>
      <c r="N305" s="239"/>
      <c r="O305" s="239"/>
      <c r="P305" s="239"/>
      <c r="Q305" s="239"/>
      <c r="R305" s="239"/>
      <c r="S305" s="239"/>
      <c r="T305" s="240"/>
      <c r="AT305" s="241" t="s">
        <v>193</v>
      </c>
      <c r="AU305" s="241" t="s">
        <v>83</v>
      </c>
      <c r="AV305" s="13" t="s">
        <v>83</v>
      </c>
      <c r="AW305" s="13" t="s">
        <v>39</v>
      </c>
      <c r="AX305" s="13" t="s">
        <v>75</v>
      </c>
      <c r="AY305" s="241" t="s">
        <v>183</v>
      </c>
    </row>
    <row r="306" spans="2:65" s="14" customFormat="1" ht="13.5">
      <c r="B306" s="242"/>
      <c r="C306" s="243"/>
      <c r="D306" s="244" t="s">
        <v>193</v>
      </c>
      <c r="E306" s="245" t="s">
        <v>21</v>
      </c>
      <c r="F306" s="246" t="s">
        <v>212</v>
      </c>
      <c r="G306" s="243"/>
      <c r="H306" s="247">
        <v>28</v>
      </c>
      <c r="I306" s="248"/>
      <c r="J306" s="243"/>
      <c r="K306" s="243"/>
      <c r="L306" s="249"/>
      <c r="M306" s="250"/>
      <c r="N306" s="251"/>
      <c r="O306" s="251"/>
      <c r="P306" s="251"/>
      <c r="Q306" s="251"/>
      <c r="R306" s="251"/>
      <c r="S306" s="251"/>
      <c r="T306" s="252"/>
      <c r="AT306" s="253" t="s">
        <v>193</v>
      </c>
      <c r="AU306" s="253" t="s">
        <v>83</v>
      </c>
      <c r="AV306" s="14" t="s">
        <v>189</v>
      </c>
      <c r="AW306" s="14" t="s">
        <v>39</v>
      </c>
      <c r="AX306" s="14" t="s">
        <v>79</v>
      </c>
      <c r="AY306" s="253" t="s">
        <v>183</v>
      </c>
    </row>
    <row r="307" spans="2:65" s="1" customFormat="1" ht="31.5" customHeight="1">
      <c r="B307" s="42"/>
      <c r="C307" s="205" t="s">
        <v>353</v>
      </c>
      <c r="D307" s="205" t="s">
        <v>185</v>
      </c>
      <c r="E307" s="206" t="s">
        <v>1901</v>
      </c>
      <c r="F307" s="207" t="s">
        <v>1902</v>
      </c>
      <c r="G307" s="208" t="s">
        <v>199</v>
      </c>
      <c r="H307" s="209">
        <v>29.446999999999999</v>
      </c>
      <c r="I307" s="210"/>
      <c r="J307" s="211">
        <f>ROUND(I307*H307,2)</f>
        <v>0</v>
      </c>
      <c r="K307" s="207" t="s">
        <v>200</v>
      </c>
      <c r="L307" s="62"/>
      <c r="M307" s="212" t="s">
        <v>21</v>
      </c>
      <c r="N307" s="213" t="s">
        <v>46</v>
      </c>
      <c r="O307" s="43"/>
      <c r="P307" s="214">
        <f>O307*H307</f>
        <v>0</v>
      </c>
      <c r="Q307" s="214">
        <v>1.2840000000000001E-2</v>
      </c>
      <c r="R307" s="214">
        <f>Q307*H307</f>
        <v>0.37809947999999999</v>
      </c>
      <c r="S307" s="214">
        <v>0</v>
      </c>
      <c r="T307" s="215">
        <f>S307*H307</f>
        <v>0</v>
      </c>
      <c r="AR307" s="25" t="s">
        <v>292</v>
      </c>
      <c r="AT307" s="25" t="s">
        <v>185</v>
      </c>
      <c r="AU307" s="25" t="s">
        <v>83</v>
      </c>
      <c r="AY307" s="25" t="s">
        <v>183</v>
      </c>
      <c r="BE307" s="216">
        <f>IF(N307="základní",J307,0)</f>
        <v>0</v>
      </c>
      <c r="BF307" s="216">
        <f>IF(N307="snížená",J307,0)</f>
        <v>0</v>
      </c>
      <c r="BG307" s="216">
        <f>IF(N307="zákl. přenesená",J307,0)</f>
        <v>0</v>
      </c>
      <c r="BH307" s="216">
        <f>IF(N307="sníž. přenesená",J307,0)</f>
        <v>0</v>
      </c>
      <c r="BI307" s="216">
        <f>IF(N307="nulová",J307,0)</f>
        <v>0</v>
      </c>
      <c r="BJ307" s="25" t="s">
        <v>79</v>
      </c>
      <c r="BK307" s="216">
        <f>ROUND(I307*H307,2)</f>
        <v>0</v>
      </c>
      <c r="BL307" s="25" t="s">
        <v>292</v>
      </c>
      <c r="BM307" s="25" t="s">
        <v>2946</v>
      </c>
    </row>
    <row r="308" spans="2:65" s="12" customFormat="1" ht="13.5">
      <c r="B308" s="220"/>
      <c r="C308" s="221"/>
      <c r="D308" s="217" t="s">
        <v>193</v>
      </c>
      <c r="E308" s="222" t="s">
        <v>21</v>
      </c>
      <c r="F308" s="223" t="s">
        <v>1878</v>
      </c>
      <c r="G308" s="221"/>
      <c r="H308" s="224" t="s">
        <v>21</v>
      </c>
      <c r="I308" s="225"/>
      <c r="J308" s="221"/>
      <c r="K308" s="221"/>
      <c r="L308" s="226"/>
      <c r="M308" s="227"/>
      <c r="N308" s="228"/>
      <c r="O308" s="228"/>
      <c r="P308" s="228"/>
      <c r="Q308" s="228"/>
      <c r="R308" s="228"/>
      <c r="S308" s="228"/>
      <c r="T308" s="229"/>
      <c r="AT308" s="230" t="s">
        <v>193</v>
      </c>
      <c r="AU308" s="230" t="s">
        <v>83</v>
      </c>
      <c r="AV308" s="12" t="s">
        <v>79</v>
      </c>
      <c r="AW308" s="12" t="s">
        <v>39</v>
      </c>
      <c r="AX308" s="12" t="s">
        <v>75</v>
      </c>
      <c r="AY308" s="230" t="s">
        <v>183</v>
      </c>
    </row>
    <row r="309" spans="2:65" s="12" customFormat="1" ht="13.5">
      <c r="B309" s="220"/>
      <c r="C309" s="221"/>
      <c r="D309" s="217" t="s">
        <v>193</v>
      </c>
      <c r="E309" s="222" t="s">
        <v>21</v>
      </c>
      <c r="F309" s="223" t="s">
        <v>1654</v>
      </c>
      <c r="G309" s="221"/>
      <c r="H309" s="224" t="s">
        <v>21</v>
      </c>
      <c r="I309" s="225"/>
      <c r="J309" s="221"/>
      <c r="K309" s="221"/>
      <c r="L309" s="226"/>
      <c r="M309" s="227"/>
      <c r="N309" s="228"/>
      <c r="O309" s="228"/>
      <c r="P309" s="228"/>
      <c r="Q309" s="228"/>
      <c r="R309" s="228"/>
      <c r="S309" s="228"/>
      <c r="T309" s="229"/>
      <c r="AT309" s="230" t="s">
        <v>193</v>
      </c>
      <c r="AU309" s="230" t="s">
        <v>83</v>
      </c>
      <c r="AV309" s="12" t="s">
        <v>79</v>
      </c>
      <c r="AW309" s="12" t="s">
        <v>39</v>
      </c>
      <c r="AX309" s="12" t="s">
        <v>75</v>
      </c>
      <c r="AY309" s="230" t="s">
        <v>183</v>
      </c>
    </row>
    <row r="310" spans="2:65" s="13" customFormat="1" ht="13.5">
      <c r="B310" s="231"/>
      <c r="C310" s="232"/>
      <c r="D310" s="217" t="s">
        <v>193</v>
      </c>
      <c r="E310" s="233" t="s">
        <v>21</v>
      </c>
      <c r="F310" s="234" t="s">
        <v>2947</v>
      </c>
      <c r="G310" s="232"/>
      <c r="H310" s="235">
        <v>1.7150000000000001</v>
      </c>
      <c r="I310" s="236"/>
      <c r="J310" s="232"/>
      <c r="K310" s="232"/>
      <c r="L310" s="237"/>
      <c r="M310" s="238"/>
      <c r="N310" s="239"/>
      <c r="O310" s="239"/>
      <c r="P310" s="239"/>
      <c r="Q310" s="239"/>
      <c r="R310" s="239"/>
      <c r="S310" s="239"/>
      <c r="T310" s="240"/>
      <c r="AT310" s="241" t="s">
        <v>193</v>
      </c>
      <c r="AU310" s="241" t="s">
        <v>83</v>
      </c>
      <c r="AV310" s="13" t="s">
        <v>83</v>
      </c>
      <c r="AW310" s="13" t="s">
        <v>39</v>
      </c>
      <c r="AX310" s="13" t="s">
        <v>75</v>
      </c>
      <c r="AY310" s="241" t="s">
        <v>183</v>
      </c>
    </row>
    <row r="311" spans="2:65" s="13" customFormat="1" ht="13.5">
      <c r="B311" s="231"/>
      <c r="C311" s="232"/>
      <c r="D311" s="217" t="s">
        <v>193</v>
      </c>
      <c r="E311" s="233" t="s">
        <v>21</v>
      </c>
      <c r="F311" s="234" t="s">
        <v>2948</v>
      </c>
      <c r="G311" s="232"/>
      <c r="H311" s="235">
        <v>14.132</v>
      </c>
      <c r="I311" s="236"/>
      <c r="J311" s="232"/>
      <c r="K311" s="232"/>
      <c r="L311" s="237"/>
      <c r="M311" s="238"/>
      <c r="N311" s="239"/>
      <c r="O311" s="239"/>
      <c r="P311" s="239"/>
      <c r="Q311" s="239"/>
      <c r="R311" s="239"/>
      <c r="S311" s="239"/>
      <c r="T311" s="240"/>
      <c r="AT311" s="241" t="s">
        <v>193</v>
      </c>
      <c r="AU311" s="241" t="s">
        <v>83</v>
      </c>
      <c r="AV311" s="13" t="s">
        <v>83</v>
      </c>
      <c r="AW311" s="13" t="s">
        <v>39</v>
      </c>
      <c r="AX311" s="13" t="s">
        <v>75</v>
      </c>
      <c r="AY311" s="241" t="s">
        <v>183</v>
      </c>
    </row>
    <row r="312" spans="2:65" s="13" customFormat="1" ht="13.5">
      <c r="B312" s="231"/>
      <c r="C312" s="232"/>
      <c r="D312" s="217" t="s">
        <v>193</v>
      </c>
      <c r="E312" s="233" t="s">
        <v>21</v>
      </c>
      <c r="F312" s="234" t="s">
        <v>2949</v>
      </c>
      <c r="G312" s="232"/>
      <c r="H312" s="235">
        <v>1.7330000000000001</v>
      </c>
      <c r="I312" s="236"/>
      <c r="J312" s="232"/>
      <c r="K312" s="232"/>
      <c r="L312" s="237"/>
      <c r="M312" s="238"/>
      <c r="N312" s="239"/>
      <c r="O312" s="239"/>
      <c r="P312" s="239"/>
      <c r="Q312" s="239"/>
      <c r="R312" s="239"/>
      <c r="S312" s="239"/>
      <c r="T312" s="240"/>
      <c r="AT312" s="241" t="s">
        <v>193</v>
      </c>
      <c r="AU312" s="241" t="s">
        <v>83</v>
      </c>
      <c r="AV312" s="13" t="s">
        <v>83</v>
      </c>
      <c r="AW312" s="13" t="s">
        <v>39</v>
      </c>
      <c r="AX312" s="13" t="s">
        <v>75</v>
      </c>
      <c r="AY312" s="241" t="s">
        <v>183</v>
      </c>
    </row>
    <row r="313" spans="2:65" s="13" customFormat="1" ht="13.5">
      <c r="B313" s="231"/>
      <c r="C313" s="232"/>
      <c r="D313" s="217" t="s">
        <v>193</v>
      </c>
      <c r="E313" s="233" t="s">
        <v>21</v>
      </c>
      <c r="F313" s="234" t="s">
        <v>2950</v>
      </c>
      <c r="G313" s="232"/>
      <c r="H313" s="235">
        <v>1.794</v>
      </c>
      <c r="I313" s="236"/>
      <c r="J313" s="232"/>
      <c r="K313" s="232"/>
      <c r="L313" s="237"/>
      <c r="M313" s="238"/>
      <c r="N313" s="239"/>
      <c r="O313" s="239"/>
      <c r="P313" s="239"/>
      <c r="Q313" s="239"/>
      <c r="R313" s="239"/>
      <c r="S313" s="239"/>
      <c r="T313" s="240"/>
      <c r="AT313" s="241" t="s">
        <v>193</v>
      </c>
      <c r="AU313" s="241" t="s">
        <v>83</v>
      </c>
      <c r="AV313" s="13" t="s">
        <v>83</v>
      </c>
      <c r="AW313" s="13" t="s">
        <v>39</v>
      </c>
      <c r="AX313" s="13" t="s">
        <v>75</v>
      </c>
      <c r="AY313" s="241" t="s">
        <v>183</v>
      </c>
    </row>
    <row r="314" spans="2:65" s="15" customFormat="1" ht="13.5">
      <c r="B314" s="268"/>
      <c r="C314" s="269"/>
      <c r="D314" s="217" t="s">
        <v>193</v>
      </c>
      <c r="E314" s="270" t="s">
        <v>21</v>
      </c>
      <c r="F314" s="271" t="s">
        <v>265</v>
      </c>
      <c r="G314" s="269"/>
      <c r="H314" s="272">
        <v>19.373999999999999</v>
      </c>
      <c r="I314" s="273"/>
      <c r="J314" s="269"/>
      <c r="K314" s="269"/>
      <c r="L314" s="274"/>
      <c r="M314" s="275"/>
      <c r="N314" s="276"/>
      <c r="O314" s="276"/>
      <c r="P314" s="276"/>
      <c r="Q314" s="276"/>
      <c r="R314" s="276"/>
      <c r="S314" s="276"/>
      <c r="T314" s="277"/>
      <c r="AT314" s="278" t="s">
        <v>193</v>
      </c>
      <c r="AU314" s="278" t="s">
        <v>83</v>
      </c>
      <c r="AV314" s="15" t="s">
        <v>91</v>
      </c>
      <c r="AW314" s="15" t="s">
        <v>39</v>
      </c>
      <c r="AX314" s="15" t="s">
        <v>75</v>
      </c>
      <c r="AY314" s="278" t="s">
        <v>183</v>
      </c>
    </row>
    <row r="315" spans="2:65" s="12" customFormat="1" ht="13.5">
      <c r="B315" s="220"/>
      <c r="C315" s="221"/>
      <c r="D315" s="217" t="s">
        <v>193</v>
      </c>
      <c r="E315" s="222" t="s">
        <v>21</v>
      </c>
      <c r="F315" s="223" t="s">
        <v>1656</v>
      </c>
      <c r="G315" s="221"/>
      <c r="H315" s="224" t="s">
        <v>21</v>
      </c>
      <c r="I315" s="225"/>
      <c r="J315" s="221"/>
      <c r="K315" s="221"/>
      <c r="L315" s="226"/>
      <c r="M315" s="227"/>
      <c r="N315" s="228"/>
      <c r="O315" s="228"/>
      <c r="P315" s="228"/>
      <c r="Q315" s="228"/>
      <c r="R315" s="228"/>
      <c r="S315" s="228"/>
      <c r="T315" s="229"/>
      <c r="AT315" s="230" t="s">
        <v>193</v>
      </c>
      <c r="AU315" s="230" t="s">
        <v>83</v>
      </c>
      <c r="AV315" s="12" t="s">
        <v>79</v>
      </c>
      <c r="AW315" s="12" t="s">
        <v>39</v>
      </c>
      <c r="AX315" s="12" t="s">
        <v>75</v>
      </c>
      <c r="AY315" s="230" t="s">
        <v>183</v>
      </c>
    </row>
    <row r="316" spans="2:65" s="13" customFormat="1" ht="13.5">
      <c r="B316" s="231"/>
      <c r="C316" s="232"/>
      <c r="D316" s="217" t="s">
        <v>193</v>
      </c>
      <c r="E316" s="233" t="s">
        <v>21</v>
      </c>
      <c r="F316" s="234" t="s">
        <v>2951</v>
      </c>
      <c r="G316" s="232"/>
      <c r="H316" s="235">
        <v>10.073</v>
      </c>
      <c r="I316" s="236"/>
      <c r="J316" s="232"/>
      <c r="K316" s="232"/>
      <c r="L316" s="237"/>
      <c r="M316" s="238"/>
      <c r="N316" s="239"/>
      <c r="O316" s="239"/>
      <c r="P316" s="239"/>
      <c r="Q316" s="239"/>
      <c r="R316" s="239"/>
      <c r="S316" s="239"/>
      <c r="T316" s="240"/>
      <c r="AT316" s="241" t="s">
        <v>193</v>
      </c>
      <c r="AU316" s="241" t="s">
        <v>83</v>
      </c>
      <c r="AV316" s="13" t="s">
        <v>83</v>
      </c>
      <c r="AW316" s="13" t="s">
        <v>39</v>
      </c>
      <c r="AX316" s="13" t="s">
        <v>75</v>
      </c>
      <c r="AY316" s="241" t="s">
        <v>183</v>
      </c>
    </row>
    <row r="317" spans="2:65" s="15" customFormat="1" ht="13.5">
      <c r="B317" s="268"/>
      <c r="C317" s="269"/>
      <c r="D317" s="217" t="s">
        <v>193</v>
      </c>
      <c r="E317" s="270" t="s">
        <v>21</v>
      </c>
      <c r="F317" s="271" t="s">
        <v>265</v>
      </c>
      <c r="G317" s="269"/>
      <c r="H317" s="272">
        <v>10.073</v>
      </c>
      <c r="I317" s="273"/>
      <c r="J317" s="269"/>
      <c r="K317" s="269"/>
      <c r="L317" s="274"/>
      <c r="M317" s="275"/>
      <c r="N317" s="276"/>
      <c r="O317" s="276"/>
      <c r="P317" s="276"/>
      <c r="Q317" s="276"/>
      <c r="R317" s="276"/>
      <c r="S317" s="276"/>
      <c r="T317" s="277"/>
      <c r="AT317" s="278" t="s">
        <v>193</v>
      </c>
      <c r="AU317" s="278" t="s">
        <v>83</v>
      </c>
      <c r="AV317" s="15" t="s">
        <v>91</v>
      </c>
      <c r="AW317" s="15" t="s">
        <v>39</v>
      </c>
      <c r="AX317" s="15" t="s">
        <v>75</v>
      </c>
      <c r="AY317" s="278" t="s">
        <v>183</v>
      </c>
    </row>
    <row r="318" spans="2:65" s="14" customFormat="1" ht="13.5">
      <c r="B318" s="242"/>
      <c r="C318" s="243"/>
      <c r="D318" s="244" t="s">
        <v>193</v>
      </c>
      <c r="E318" s="245" t="s">
        <v>21</v>
      </c>
      <c r="F318" s="246" t="s">
        <v>212</v>
      </c>
      <c r="G318" s="243"/>
      <c r="H318" s="247">
        <v>29.446999999999999</v>
      </c>
      <c r="I318" s="248"/>
      <c r="J318" s="243"/>
      <c r="K318" s="243"/>
      <c r="L318" s="249"/>
      <c r="M318" s="250"/>
      <c r="N318" s="251"/>
      <c r="O318" s="251"/>
      <c r="P318" s="251"/>
      <c r="Q318" s="251"/>
      <c r="R318" s="251"/>
      <c r="S318" s="251"/>
      <c r="T318" s="252"/>
      <c r="AT318" s="253" t="s">
        <v>193</v>
      </c>
      <c r="AU318" s="253" t="s">
        <v>83</v>
      </c>
      <c r="AV318" s="14" t="s">
        <v>189</v>
      </c>
      <c r="AW318" s="14" t="s">
        <v>39</v>
      </c>
      <c r="AX318" s="14" t="s">
        <v>79</v>
      </c>
      <c r="AY318" s="253" t="s">
        <v>183</v>
      </c>
    </row>
    <row r="319" spans="2:65" s="1" customFormat="1" ht="31.5" customHeight="1">
      <c r="B319" s="42"/>
      <c r="C319" s="205" t="s">
        <v>364</v>
      </c>
      <c r="D319" s="205" t="s">
        <v>185</v>
      </c>
      <c r="E319" s="206" t="s">
        <v>2952</v>
      </c>
      <c r="F319" s="207" t="s">
        <v>2953</v>
      </c>
      <c r="G319" s="208" t="s">
        <v>199</v>
      </c>
      <c r="H319" s="209">
        <v>28.678000000000001</v>
      </c>
      <c r="I319" s="210"/>
      <c r="J319" s="211">
        <f>ROUND(I319*H319,2)</f>
        <v>0</v>
      </c>
      <c r="K319" s="207" t="s">
        <v>200</v>
      </c>
      <c r="L319" s="62"/>
      <c r="M319" s="212" t="s">
        <v>21</v>
      </c>
      <c r="N319" s="213" t="s">
        <v>46</v>
      </c>
      <c r="O319" s="43"/>
      <c r="P319" s="214">
        <f>O319*H319</f>
        <v>0</v>
      </c>
      <c r="Q319" s="214">
        <v>1.2959999999999999E-2</v>
      </c>
      <c r="R319" s="214">
        <f>Q319*H319</f>
        <v>0.37166687999999998</v>
      </c>
      <c r="S319" s="214">
        <v>0</v>
      </c>
      <c r="T319" s="215">
        <f>S319*H319</f>
        <v>0</v>
      </c>
      <c r="AR319" s="25" t="s">
        <v>292</v>
      </c>
      <c r="AT319" s="25" t="s">
        <v>185</v>
      </c>
      <c r="AU319" s="25" t="s">
        <v>83</v>
      </c>
      <c r="AY319" s="25" t="s">
        <v>183</v>
      </c>
      <c r="BE319" s="216">
        <f>IF(N319="základní",J319,0)</f>
        <v>0</v>
      </c>
      <c r="BF319" s="216">
        <f>IF(N319="snížená",J319,0)</f>
        <v>0</v>
      </c>
      <c r="BG319" s="216">
        <f>IF(N319="zákl. přenesená",J319,0)</f>
        <v>0</v>
      </c>
      <c r="BH319" s="216">
        <f>IF(N319="sníž. přenesená",J319,0)</f>
        <v>0</v>
      </c>
      <c r="BI319" s="216">
        <f>IF(N319="nulová",J319,0)</f>
        <v>0</v>
      </c>
      <c r="BJ319" s="25" t="s">
        <v>79</v>
      </c>
      <c r="BK319" s="216">
        <f>ROUND(I319*H319,2)</f>
        <v>0</v>
      </c>
      <c r="BL319" s="25" t="s">
        <v>292</v>
      </c>
      <c r="BM319" s="25" t="s">
        <v>2954</v>
      </c>
    </row>
    <row r="320" spans="2:65" s="12" customFormat="1" ht="13.5">
      <c r="B320" s="220"/>
      <c r="C320" s="221"/>
      <c r="D320" s="217" t="s">
        <v>193</v>
      </c>
      <c r="E320" s="222" t="s">
        <v>21</v>
      </c>
      <c r="F320" s="223" t="s">
        <v>1878</v>
      </c>
      <c r="G320" s="221"/>
      <c r="H320" s="224" t="s">
        <v>21</v>
      </c>
      <c r="I320" s="225"/>
      <c r="J320" s="221"/>
      <c r="K320" s="221"/>
      <c r="L320" s="226"/>
      <c r="M320" s="227"/>
      <c r="N320" s="228"/>
      <c r="O320" s="228"/>
      <c r="P320" s="228"/>
      <c r="Q320" s="228"/>
      <c r="R320" s="228"/>
      <c r="S320" s="228"/>
      <c r="T320" s="229"/>
      <c r="AT320" s="230" t="s">
        <v>193</v>
      </c>
      <c r="AU320" s="230" t="s">
        <v>83</v>
      </c>
      <c r="AV320" s="12" t="s">
        <v>79</v>
      </c>
      <c r="AW320" s="12" t="s">
        <v>39</v>
      </c>
      <c r="AX320" s="12" t="s">
        <v>75</v>
      </c>
      <c r="AY320" s="230" t="s">
        <v>183</v>
      </c>
    </row>
    <row r="321" spans="2:65" s="12" customFormat="1" ht="13.5">
      <c r="B321" s="220"/>
      <c r="C321" s="221"/>
      <c r="D321" s="217" t="s">
        <v>193</v>
      </c>
      <c r="E321" s="222" t="s">
        <v>21</v>
      </c>
      <c r="F321" s="223" t="s">
        <v>1654</v>
      </c>
      <c r="G321" s="221"/>
      <c r="H321" s="224" t="s">
        <v>21</v>
      </c>
      <c r="I321" s="225"/>
      <c r="J321" s="221"/>
      <c r="K321" s="221"/>
      <c r="L321" s="226"/>
      <c r="M321" s="227"/>
      <c r="N321" s="228"/>
      <c r="O321" s="228"/>
      <c r="P321" s="228"/>
      <c r="Q321" s="228"/>
      <c r="R321" s="228"/>
      <c r="S321" s="228"/>
      <c r="T321" s="229"/>
      <c r="AT321" s="230" t="s">
        <v>193</v>
      </c>
      <c r="AU321" s="230" t="s">
        <v>83</v>
      </c>
      <c r="AV321" s="12" t="s">
        <v>79</v>
      </c>
      <c r="AW321" s="12" t="s">
        <v>39</v>
      </c>
      <c r="AX321" s="12" t="s">
        <v>75</v>
      </c>
      <c r="AY321" s="230" t="s">
        <v>183</v>
      </c>
    </row>
    <row r="322" spans="2:65" s="13" customFormat="1" ht="13.5">
      <c r="B322" s="231"/>
      <c r="C322" s="232"/>
      <c r="D322" s="217" t="s">
        <v>193</v>
      </c>
      <c r="E322" s="233" t="s">
        <v>21</v>
      </c>
      <c r="F322" s="234" t="s">
        <v>2955</v>
      </c>
      <c r="G322" s="232"/>
      <c r="H322" s="235">
        <v>5.1660000000000004</v>
      </c>
      <c r="I322" s="236"/>
      <c r="J322" s="232"/>
      <c r="K322" s="232"/>
      <c r="L322" s="237"/>
      <c r="M322" s="238"/>
      <c r="N322" s="239"/>
      <c r="O322" s="239"/>
      <c r="P322" s="239"/>
      <c r="Q322" s="239"/>
      <c r="R322" s="239"/>
      <c r="S322" s="239"/>
      <c r="T322" s="240"/>
      <c r="AT322" s="241" t="s">
        <v>193</v>
      </c>
      <c r="AU322" s="241" t="s">
        <v>83</v>
      </c>
      <c r="AV322" s="13" t="s">
        <v>83</v>
      </c>
      <c r="AW322" s="13" t="s">
        <v>39</v>
      </c>
      <c r="AX322" s="13" t="s">
        <v>75</v>
      </c>
      <c r="AY322" s="241" t="s">
        <v>183</v>
      </c>
    </row>
    <row r="323" spans="2:65" s="13" customFormat="1" ht="13.5">
      <c r="B323" s="231"/>
      <c r="C323" s="232"/>
      <c r="D323" s="217" t="s">
        <v>193</v>
      </c>
      <c r="E323" s="233" t="s">
        <v>21</v>
      </c>
      <c r="F323" s="234" t="s">
        <v>2956</v>
      </c>
      <c r="G323" s="232"/>
      <c r="H323" s="235">
        <v>4.7640000000000002</v>
      </c>
      <c r="I323" s="236"/>
      <c r="J323" s="232"/>
      <c r="K323" s="232"/>
      <c r="L323" s="237"/>
      <c r="M323" s="238"/>
      <c r="N323" s="239"/>
      <c r="O323" s="239"/>
      <c r="P323" s="239"/>
      <c r="Q323" s="239"/>
      <c r="R323" s="239"/>
      <c r="S323" s="239"/>
      <c r="T323" s="240"/>
      <c r="AT323" s="241" t="s">
        <v>193</v>
      </c>
      <c r="AU323" s="241" t="s">
        <v>83</v>
      </c>
      <c r="AV323" s="13" t="s">
        <v>83</v>
      </c>
      <c r="AW323" s="13" t="s">
        <v>39</v>
      </c>
      <c r="AX323" s="13" t="s">
        <v>75</v>
      </c>
      <c r="AY323" s="241" t="s">
        <v>183</v>
      </c>
    </row>
    <row r="324" spans="2:65" s="13" customFormat="1" ht="13.5">
      <c r="B324" s="231"/>
      <c r="C324" s="232"/>
      <c r="D324" s="217" t="s">
        <v>193</v>
      </c>
      <c r="E324" s="233" t="s">
        <v>21</v>
      </c>
      <c r="F324" s="234" t="s">
        <v>2957</v>
      </c>
      <c r="G324" s="232"/>
      <c r="H324" s="235">
        <v>7.3650000000000002</v>
      </c>
      <c r="I324" s="236"/>
      <c r="J324" s="232"/>
      <c r="K324" s="232"/>
      <c r="L324" s="237"/>
      <c r="M324" s="238"/>
      <c r="N324" s="239"/>
      <c r="O324" s="239"/>
      <c r="P324" s="239"/>
      <c r="Q324" s="239"/>
      <c r="R324" s="239"/>
      <c r="S324" s="239"/>
      <c r="T324" s="240"/>
      <c r="AT324" s="241" t="s">
        <v>193</v>
      </c>
      <c r="AU324" s="241" t="s">
        <v>83</v>
      </c>
      <c r="AV324" s="13" t="s">
        <v>83</v>
      </c>
      <c r="AW324" s="13" t="s">
        <v>39</v>
      </c>
      <c r="AX324" s="13" t="s">
        <v>75</v>
      </c>
      <c r="AY324" s="241" t="s">
        <v>183</v>
      </c>
    </row>
    <row r="325" spans="2:65" s="15" customFormat="1" ht="13.5">
      <c r="B325" s="268"/>
      <c r="C325" s="269"/>
      <c r="D325" s="217" t="s">
        <v>193</v>
      </c>
      <c r="E325" s="270" t="s">
        <v>21</v>
      </c>
      <c r="F325" s="271" t="s">
        <v>265</v>
      </c>
      <c r="G325" s="269"/>
      <c r="H325" s="272">
        <v>17.295000000000002</v>
      </c>
      <c r="I325" s="273"/>
      <c r="J325" s="269"/>
      <c r="K325" s="269"/>
      <c r="L325" s="274"/>
      <c r="M325" s="275"/>
      <c r="N325" s="276"/>
      <c r="O325" s="276"/>
      <c r="P325" s="276"/>
      <c r="Q325" s="276"/>
      <c r="R325" s="276"/>
      <c r="S325" s="276"/>
      <c r="T325" s="277"/>
      <c r="AT325" s="278" t="s">
        <v>193</v>
      </c>
      <c r="AU325" s="278" t="s">
        <v>83</v>
      </c>
      <c r="AV325" s="15" t="s">
        <v>91</v>
      </c>
      <c r="AW325" s="15" t="s">
        <v>39</v>
      </c>
      <c r="AX325" s="15" t="s">
        <v>75</v>
      </c>
      <c r="AY325" s="278" t="s">
        <v>183</v>
      </c>
    </row>
    <row r="326" spans="2:65" s="12" customFormat="1" ht="13.5">
      <c r="B326" s="220"/>
      <c r="C326" s="221"/>
      <c r="D326" s="217" t="s">
        <v>193</v>
      </c>
      <c r="E326" s="222" t="s">
        <v>21</v>
      </c>
      <c r="F326" s="223" t="s">
        <v>1656</v>
      </c>
      <c r="G326" s="221"/>
      <c r="H326" s="224" t="s">
        <v>21</v>
      </c>
      <c r="I326" s="225"/>
      <c r="J326" s="221"/>
      <c r="K326" s="221"/>
      <c r="L326" s="226"/>
      <c r="M326" s="227"/>
      <c r="N326" s="228"/>
      <c r="O326" s="228"/>
      <c r="P326" s="228"/>
      <c r="Q326" s="228"/>
      <c r="R326" s="228"/>
      <c r="S326" s="228"/>
      <c r="T326" s="229"/>
      <c r="AT326" s="230" t="s">
        <v>193</v>
      </c>
      <c r="AU326" s="230" t="s">
        <v>83</v>
      </c>
      <c r="AV326" s="12" t="s">
        <v>79</v>
      </c>
      <c r="AW326" s="12" t="s">
        <v>39</v>
      </c>
      <c r="AX326" s="12" t="s">
        <v>75</v>
      </c>
      <c r="AY326" s="230" t="s">
        <v>183</v>
      </c>
    </row>
    <row r="327" spans="2:65" s="13" customFormat="1" ht="13.5">
      <c r="B327" s="231"/>
      <c r="C327" s="232"/>
      <c r="D327" s="217" t="s">
        <v>193</v>
      </c>
      <c r="E327" s="233" t="s">
        <v>21</v>
      </c>
      <c r="F327" s="234" t="s">
        <v>2958</v>
      </c>
      <c r="G327" s="232"/>
      <c r="H327" s="235">
        <v>3.3530000000000002</v>
      </c>
      <c r="I327" s="236"/>
      <c r="J327" s="232"/>
      <c r="K327" s="232"/>
      <c r="L327" s="237"/>
      <c r="M327" s="238"/>
      <c r="N327" s="239"/>
      <c r="O327" s="239"/>
      <c r="P327" s="239"/>
      <c r="Q327" s="239"/>
      <c r="R327" s="239"/>
      <c r="S327" s="239"/>
      <c r="T327" s="240"/>
      <c r="AT327" s="241" t="s">
        <v>193</v>
      </c>
      <c r="AU327" s="241" t="s">
        <v>83</v>
      </c>
      <c r="AV327" s="13" t="s">
        <v>83</v>
      </c>
      <c r="AW327" s="13" t="s">
        <v>39</v>
      </c>
      <c r="AX327" s="13" t="s">
        <v>75</v>
      </c>
      <c r="AY327" s="241" t="s">
        <v>183</v>
      </c>
    </row>
    <row r="328" spans="2:65" s="13" customFormat="1" ht="13.5">
      <c r="B328" s="231"/>
      <c r="C328" s="232"/>
      <c r="D328" s="217" t="s">
        <v>193</v>
      </c>
      <c r="E328" s="233" t="s">
        <v>21</v>
      </c>
      <c r="F328" s="234" t="s">
        <v>2959</v>
      </c>
      <c r="G328" s="232"/>
      <c r="H328" s="235">
        <v>8.0299999999999994</v>
      </c>
      <c r="I328" s="236"/>
      <c r="J328" s="232"/>
      <c r="K328" s="232"/>
      <c r="L328" s="237"/>
      <c r="M328" s="238"/>
      <c r="N328" s="239"/>
      <c r="O328" s="239"/>
      <c r="P328" s="239"/>
      <c r="Q328" s="239"/>
      <c r="R328" s="239"/>
      <c r="S328" s="239"/>
      <c r="T328" s="240"/>
      <c r="AT328" s="241" t="s">
        <v>193</v>
      </c>
      <c r="AU328" s="241" t="s">
        <v>83</v>
      </c>
      <c r="AV328" s="13" t="s">
        <v>83</v>
      </c>
      <c r="AW328" s="13" t="s">
        <v>39</v>
      </c>
      <c r="AX328" s="13" t="s">
        <v>75</v>
      </c>
      <c r="AY328" s="241" t="s">
        <v>183</v>
      </c>
    </row>
    <row r="329" spans="2:65" s="15" customFormat="1" ht="13.5">
      <c r="B329" s="268"/>
      <c r="C329" s="269"/>
      <c r="D329" s="217" t="s">
        <v>193</v>
      </c>
      <c r="E329" s="270" t="s">
        <v>21</v>
      </c>
      <c r="F329" s="271" t="s">
        <v>265</v>
      </c>
      <c r="G329" s="269"/>
      <c r="H329" s="272">
        <v>11.382999999999999</v>
      </c>
      <c r="I329" s="273"/>
      <c r="J329" s="269"/>
      <c r="K329" s="269"/>
      <c r="L329" s="274"/>
      <c r="M329" s="275"/>
      <c r="N329" s="276"/>
      <c r="O329" s="276"/>
      <c r="P329" s="276"/>
      <c r="Q329" s="276"/>
      <c r="R329" s="276"/>
      <c r="S329" s="276"/>
      <c r="T329" s="277"/>
      <c r="AT329" s="278" t="s">
        <v>193</v>
      </c>
      <c r="AU329" s="278" t="s">
        <v>83</v>
      </c>
      <c r="AV329" s="15" t="s">
        <v>91</v>
      </c>
      <c r="AW329" s="15" t="s">
        <v>39</v>
      </c>
      <c r="AX329" s="15" t="s">
        <v>75</v>
      </c>
      <c r="AY329" s="278" t="s">
        <v>183</v>
      </c>
    </row>
    <row r="330" spans="2:65" s="14" customFormat="1" ht="13.5">
      <c r="B330" s="242"/>
      <c r="C330" s="243"/>
      <c r="D330" s="244" t="s">
        <v>193</v>
      </c>
      <c r="E330" s="245" t="s">
        <v>21</v>
      </c>
      <c r="F330" s="246" t="s">
        <v>212</v>
      </c>
      <c r="G330" s="243"/>
      <c r="H330" s="247">
        <v>28.678000000000001</v>
      </c>
      <c r="I330" s="248"/>
      <c r="J330" s="243"/>
      <c r="K330" s="243"/>
      <c r="L330" s="249"/>
      <c r="M330" s="250"/>
      <c r="N330" s="251"/>
      <c r="O330" s="251"/>
      <c r="P330" s="251"/>
      <c r="Q330" s="251"/>
      <c r="R330" s="251"/>
      <c r="S330" s="251"/>
      <c r="T330" s="252"/>
      <c r="AT330" s="253" t="s">
        <v>193</v>
      </c>
      <c r="AU330" s="253" t="s">
        <v>83</v>
      </c>
      <c r="AV330" s="14" t="s">
        <v>189</v>
      </c>
      <c r="AW330" s="14" t="s">
        <v>39</v>
      </c>
      <c r="AX330" s="14" t="s">
        <v>79</v>
      </c>
      <c r="AY330" s="253" t="s">
        <v>183</v>
      </c>
    </row>
    <row r="331" spans="2:65" s="1" customFormat="1" ht="31.5" customHeight="1">
      <c r="B331" s="42"/>
      <c r="C331" s="205" t="s">
        <v>370</v>
      </c>
      <c r="D331" s="205" t="s">
        <v>185</v>
      </c>
      <c r="E331" s="206" t="s">
        <v>1906</v>
      </c>
      <c r="F331" s="207" t="s">
        <v>1907</v>
      </c>
      <c r="G331" s="208" t="s">
        <v>626</v>
      </c>
      <c r="H331" s="209">
        <v>4</v>
      </c>
      <c r="I331" s="210"/>
      <c r="J331" s="211">
        <f>ROUND(I331*H331,2)</f>
        <v>0</v>
      </c>
      <c r="K331" s="207" t="s">
        <v>200</v>
      </c>
      <c r="L331" s="62"/>
      <c r="M331" s="212" t="s">
        <v>21</v>
      </c>
      <c r="N331" s="213" t="s">
        <v>46</v>
      </c>
      <c r="O331" s="43"/>
      <c r="P331" s="214">
        <f>O331*H331</f>
        <v>0</v>
      </c>
      <c r="Q331" s="214">
        <v>6.9999999999999994E-5</v>
      </c>
      <c r="R331" s="214">
        <f>Q331*H331</f>
        <v>2.7999999999999998E-4</v>
      </c>
      <c r="S331" s="214">
        <v>0</v>
      </c>
      <c r="T331" s="215">
        <f>S331*H331</f>
        <v>0</v>
      </c>
      <c r="AR331" s="25" t="s">
        <v>292</v>
      </c>
      <c r="AT331" s="25" t="s">
        <v>185</v>
      </c>
      <c r="AU331" s="25" t="s">
        <v>83</v>
      </c>
      <c r="AY331" s="25" t="s">
        <v>183</v>
      </c>
      <c r="BE331" s="216">
        <f>IF(N331="základní",J331,0)</f>
        <v>0</v>
      </c>
      <c r="BF331" s="216">
        <f>IF(N331="snížená",J331,0)</f>
        <v>0</v>
      </c>
      <c r="BG331" s="216">
        <f>IF(N331="zákl. přenesená",J331,0)</f>
        <v>0</v>
      </c>
      <c r="BH331" s="216">
        <f>IF(N331="sníž. přenesená",J331,0)</f>
        <v>0</v>
      </c>
      <c r="BI331" s="216">
        <f>IF(N331="nulová",J331,0)</f>
        <v>0</v>
      </c>
      <c r="BJ331" s="25" t="s">
        <v>79</v>
      </c>
      <c r="BK331" s="216">
        <f>ROUND(I331*H331,2)</f>
        <v>0</v>
      </c>
      <c r="BL331" s="25" t="s">
        <v>292</v>
      </c>
      <c r="BM331" s="25" t="s">
        <v>2960</v>
      </c>
    </row>
    <row r="332" spans="2:65" s="12" customFormat="1" ht="13.5">
      <c r="B332" s="220"/>
      <c r="C332" s="221"/>
      <c r="D332" s="217" t="s">
        <v>193</v>
      </c>
      <c r="E332" s="222" t="s">
        <v>21</v>
      </c>
      <c r="F332" s="223" t="s">
        <v>1878</v>
      </c>
      <c r="G332" s="221"/>
      <c r="H332" s="224" t="s">
        <v>21</v>
      </c>
      <c r="I332" s="225"/>
      <c r="J332" s="221"/>
      <c r="K332" s="221"/>
      <c r="L332" s="226"/>
      <c r="M332" s="227"/>
      <c r="N332" s="228"/>
      <c r="O332" s="228"/>
      <c r="P332" s="228"/>
      <c r="Q332" s="228"/>
      <c r="R332" s="228"/>
      <c r="S332" s="228"/>
      <c r="T332" s="229"/>
      <c r="AT332" s="230" t="s">
        <v>193</v>
      </c>
      <c r="AU332" s="230" t="s">
        <v>83</v>
      </c>
      <c r="AV332" s="12" t="s">
        <v>79</v>
      </c>
      <c r="AW332" s="12" t="s">
        <v>39</v>
      </c>
      <c r="AX332" s="12" t="s">
        <v>75</v>
      </c>
      <c r="AY332" s="230" t="s">
        <v>183</v>
      </c>
    </row>
    <row r="333" spans="2:65" s="13" customFormat="1" ht="13.5">
      <c r="B333" s="231"/>
      <c r="C333" s="232"/>
      <c r="D333" s="217" t="s">
        <v>193</v>
      </c>
      <c r="E333" s="233" t="s">
        <v>21</v>
      </c>
      <c r="F333" s="234" t="s">
        <v>1909</v>
      </c>
      <c r="G333" s="232"/>
      <c r="H333" s="235">
        <v>2</v>
      </c>
      <c r="I333" s="236"/>
      <c r="J333" s="232"/>
      <c r="K333" s="232"/>
      <c r="L333" s="237"/>
      <c r="M333" s="238"/>
      <c r="N333" s="239"/>
      <c r="O333" s="239"/>
      <c r="P333" s="239"/>
      <c r="Q333" s="239"/>
      <c r="R333" s="239"/>
      <c r="S333" s="239"/>
      <c r="T333" s="240"/>
      <c r="AT333" s="241" t="s">
        <v>193</v>
      </c>
      <c r="AU333" s="241" t="s">
        <v>83</v>
      </c>
      <c r="AV333" s="13" t="s">
        <v>83</v>
      </c>
      <c r="AW333" s="13" t="s">
        <v>39</v>
      </c>
      <c r="AX333" s="13" t="s">
        <v>75</v>
      </c>
      <c r="AY333" s="241" t="s">
        <v>183</v>
      </c>
    </row>
    <row r="334" spans="2:65" s="13" customFormat="1" ht="13.5">
      <c r="B334" s="231"/>
      <c r="C334" s="232"/>
      <c r="D334" s="217" t="s">
        <v>193</v>
      </c>
      <c r="E334" s="233" t="s">
        <v>21</v>
      </c>
      <c r="F334" s="234" t="s">
        <v>1910</v>
      </c>
      <c r="G334" s="232"/>
      <c r="H334" s="235">
        <v>2</v>
      </c>
      <c r="I334" s="236"/>
      <c r="J334" s="232"/>
      <c r="K334" s="232"/>
      <c r="L334" s="237"/>
      <c r="M334" s="238"/>
      <c r="N334" s="239"/>
      <c r="O334" s="239"/>
      <c r="P334" s="239"/>
      <c r="Q334" s="239"/>
      <c r="R334" s="239"/>
      <c r="S334" s="239"/>
      <c r="T334" s="240"/>
      <c r="AT334" s="241" t="s">
        <v>193</v>
      </c>
      <c r="AU334" s="241" t="s">
        <v>83</v>
      </c>
      <c r="AV334" s="13" t="s">
        <v>83</v>
      </c>
      <c r="AW334" s="13" t="s">
        <v>39</v>
      </c>
      <c r="AX334" s="13" t="s">
        <v>75</v>
      </c>
      <c r="AY334" s="241" t="s">
        <v>183</v>
      </c>
    </row>
    <row r="335" spans="2:65" s="14" customFormat="1" ht="13.5">
      <c r="B335" s="242"/>
      <c r="C335" s="243"/>
      <c r="D335" s="244" t="s">
        <v>193</v>
      </c>
      <c r="E335" s="245" t="s">
        <v>21</v>
      </c>
      <c r="F335" s="246" t="s">
        <v>212</v>
      </c>
      <c r="G335" s="243"/>
      <c r="H335" s="247">
        <v>4</v>
      </c>
      <c r="I335" s="248"/>
      <c r="J335" s="243"/>
      <c r="K335" s="243"/>
      <c r="L335" s="249"/>
      <c r="M335" s="250"/>
      <c r="N335" s="251"/>
      <c r="O335" s="251"/>
      <c r="P335" s="251"/>
      <c r="Q335" s="251"/>
      <c r="R335" s="251"/>
      <c r="S335" s="251"/>
      <c r="T335" s="252"/>
      <c r="AT335" s="253" t="s">
        <v>193</v>
      </c>
      <c r="AU335" s="253" t="s">
        <v>83</v>
      </c>
      <c r="AV335" s="14" t="s">
        <v>189</v>
      </c>
      <c r="AW335" s="14" t="s">
        <v>39</v>
      </c>
      <c r="AX335" s="14" t="s">
        <v>79</v>
      </c>
      <c r="AY335" s="253" t="s">
        <v>183</v>
      </c>
    </row>
    <row r="336" spans="2:65" s="1" customFormat="1" ht="22.5" customHeight="1">
      <c r="B336" s="42"/>
      <c r="C336" s="257" t="s">
        <v>376</v>
      </c>
      <c r="D336" s="257" t="s">
        <v>223</v>
      </c>
      <c r="E336" s="258" t="s">
        <v>1911</v>
      </c>
      <c r="F336" s="259" t="s">
        <v>1912</v>
      </c>
      <c r="G336" s="260" t="s">
        <v>626</v>
      </c>
      <c r="H336" s="261">
        <v>4</v>
      </c>
      <c r="I336" s="262"/>
      <c r="J336" s="263">
        <f>ROUND(I336*H336,2)</f>
        <v>0</v>
      </c>
      <c r="K336" s="259" t="s">
        <v>200</v>
      </c>
      <c r="L336" s="264"/>
      <c r="M336" s="265" t="s">
        <v>21</v>
      </c>
      <c r="N336" s="266" t="s">
        <v>46</v>
      </c>
      <c r="O336" s="43"/>
      <c r="P336" s="214">
        <f>O336*H336</f>
        <v>0</v>
      </c>
      <c r="Q336" s="214">
        <v>1.1000000000000001E-3</v>
      </c>
      <c r="R336" s="214">
        <f>Q336*H336</f>
        <v>4.4000000000000003E-3</v>
      </c>
      <c r="S336" s="214">
        <v>0</v>
      </c>
      <c r="T336" s="215">
        <f>S336*H336</f>
        <v>0</v>
      </c>
      <c r="AR336" s="25" t="s">
        <v>393</v>
      </c>
      <c r="AT336" s="25" t="s">
        <v>223</v>
      </c>
      <c r="AU336" s="25" t="s">
        <v>83</v>
      </c>
      <c r="AY336" s="25" t="s">
        <v>183</v>
      </c>
      <c r="BE336" s="216">
        <f>IF(N336="základní",J336,0)</f>
        <v>0</v>
      </c>
      <c r="BF336" s="216">
        <f>IF(N336="snížená",J336,0)</f>
        <v>0</v>
      </c>
      <c r="BG336" s="216">
        <f>IF(N336="zákl. přenesená",J336,0)</f>
        <v>0</v>
      </c>
      <c r="BH336" s="216">
        <f>IF(N336="sníž. přenesená",J336,0)</f>
        <v>0</v>
      </c>
      <c r="BI336" s="216">
        <f>IF(N336="nulová",J336,0)</f>
        <v>0</v>
      </c>
      <c r="BJ336" s="25" t="s">
        <v>79</v>
      </c>
      <c r="BK336" s="216">
        <f>ROUND(I336*H336,2)</f>
        <v>0</v>
      </c>
      <c r="BL336" s="25" t="s">
        <v>292</v>
      </c>
      <c r="BM336" s="25" t="s">
        <v>2961</v>
      </c>
    </row>
    <row r="337" spans="2:65" s="1" customFormat="1" ht="44.25" customHeight="1">
      <c r="B337" s="42"/>
      <c r="C337" s="205" t="s">
        <v>380</v>
      </c>
      <c r="D337" s="205" t="s">
        <v>185</v>
      </c>
      <c r="E337" s="206" t="s">
        <v>1914</v>
      </c>
      <c r="F337" s="207" t="s">
        <v>1915</v>
      </c>
      <c r="G337" s="208" t="s">
        <v>498</v>
      </c>
      <c r="H337" s="209">
        <v>1.8839999999999999</v>
      </c>
      <c r="I337" s="210"/>
      <c r="J337" s="211">
        <f>ROUND(I337*H337,2)</f>
        <v>0</v>
      </c>
      <c r="K337" s="207" t="s">
        <v>200</v>
      </c>
      <c r="L337" s="62"/>
      <c r="M337" s="212" t="s">
        <v>21</v>
      </c>
      <c r="N337" s="213" t="s">
        <v>46</v>
      </c>
      <c r="O337" s="43"/>
      <c r="P337" s="214">
        <f>O337*H337</f>
        <v>0</v>
      </c>
      <c r="Q337" s="214">
        <v>0</v>
      </c>
      <c r="R337" s="214">
        <f>Q337*H337</f>
        <v>0</v>
      </c>
      <c r="S337" s="214">
        <v>0</v>
      </c>
      <c r="T337" s="215">
        <f>S337*H337</f>
        <v>0</v>
      </c>
      <c r="AR337" s="25" t="s">
        <v>292</v>
      </c>
      <c r="AT337" s="25" t="s">
        <v>185</v>
      </c>
      <c r="AU337" s="25" t="s">
        <v>83</v>
      </c>
      <c r="AY337" s="25" t="s">
        <v>183</v>
      </c>
      <c r="BE337" s="216">
        <f>IF(N337="základní",J337,0)</f>
        <v>0</v>
      </c>
      <c r="BF337" s="216">
        <f>IF(N337="snížená",J337,0)</f>
        <v>0</v>
      </c>
      <c r="BG337" s="216">
        <f>IF(N337="zákl. přenesená",J337,0)</f>
        <v>0</v>
      </c>
      <c r="BH337" s="216">
        <f>IF(N337="sníž. přenesená",J337,0)</f>
        <v>0</v>
      </c>
      <c r="BI337" s="216">
        <f>IF(N337="nulová",J337,0)</f>
        <v>0</v>
      </c>
      <c r="BJ337" s="25" t="s">
        <v>79</v>
      </c>
      <c r="BK337" s="216">
        <f>ROUND(I337*H337,2)</f>
        <v>0</v>
      </c>
      <c r="BL337" s="25" t="s">
        <v>292</v>
      </c>
      <c r="BM337" s="25" t="s">
        <v>2962</v>
      </c>
    </row>
    <row r="338" spans="2:65" s="11" customFormat="1" ht="29.85" customHeight="1">
      <c r="B338" s="188"/>
      <c r="C338" s="189"/>
      <c r="D338" s="202" t="s">
        <v>74</v>
      </c>
      <c r="E338" s="203" t="s">
        <v>1609</v>
      </c>
      <c r="F338" s="203" t="s">
        <v>1610</v>
      </c>
      <c r="G338" s="189"/>
      <c r="H338" s="189"/>
      <c r="I338" s="192"/>
      <c r="J338" s="204">
        <f>BK338</f>
        <v>0</v>
      </c>
      <c r="K338" s="189"/>
      <c r="L338" s="194"/>
      <c r="M338" s="195"/>
      <c r="N338" s="196"/>
      <c r="O338" s="196"/>
      <c r="P338" s="197">
        <f>SUM(P339:P354)</f>
        <v>0</v>
      </c>
      <c r="Q338" s="196"/>
      <c r="R338" s="197">
        <f>SUM(R339:R354)</f>
        <v>6.4123159999999998E-2</v>
      </c>
      <c r="S338" s="196"/>
      <c r="T338" s="198">
        <f>SUM(T339:T354)</f>
        <v>0</v>
      </c>
      <c r="AR338" s="199" t="s">
        <v>83</v>
      </c>
      <c r="AT338" s="200" t="s">
        <v>74</v>
      </c>
      <c r="AU338" s="200" t="s">
        <v>79</v>
      </c>
      <c r="AY338" s="199" t="s">
        <v>183</v>
      </c>
      <c r="BK338" s="201">
        <f>SUM(BK339:BK354)</f>
        <v>0</v>
      </c>
    </row>
    <row r="339" spans="2:65" s="1" customFormat="1" ht="22.5" customHeight="1">
      <c r="B339" s="42"/>
      <c r="C339" s="205" t="s">
        <v>389</v>
      </c>
      <c r="D339" s="205" t="s">
        <v>185</v>
      </c>
      <c r="E339" s="206" t="s">
        <v>1922</v>
      </c>
      <c r="F339" s="207" t="s">
        <v>1923</v>
      </c>
      <c r="G339" s="208" t="s">
        <v>199</v>
      </c>
      <c r="H339" s="209">
        <v>40</v>
      </c>
      <c r="I339" s="210"/>
      <c r="J339" s="211">
        <f>ROUND(I339*H339,2)</f>
        <v>0</v>
      </c>
      <c r="K339" s="207" t="s">
        <v>200</v>
      </c>
      <c r="L339" s="62"/>
      <c r="M339" s="212" t="s">
        <v>21</v>
      </c>
      <c r="N339" s="213" t="s">
        <v>46</v>
      </c>
      <c r="O339" s="43"/>
      <c r="P339" s="214">
        <f>O339*H339</f>
        <v>0</v>
      </c>
      <c r="Q339" s="214">
        <v>2.0000000000000001E-4</v>
      </c>
      <c r="R339" s="214">
        <f>Q339*H339</f>
        <v>8.0000000000000002E-3</v>
      </c>
      <c r="S339" s="214">
        <v>0</v>
      </c>
      <c r="T339" s="215">
        <f>S339*H339</f>
        <v>0</v>
      </c>
      <c r="AR339" s="25" t="s">
        <v>292</v>
      </c>
      <c r="AT339" s="25" t="s">
        <v>185</v>
      </c>
      <c r="AU339" s="25" t="s">
        <v>83</v>
      </c>
      <c r="AY339" s="25" t="s">
        <v>183</v>
      </c>
      <c r="BE339" s="216">
        <f>IF(N339="základní",J339,0)</f>
        <v>0</v>
      </c>
      <c r="BF339" s="216">
        <f>IF(N339="snížená",J339,0)</f>
        <v>0</v>
      </c>
      <c r="BG339" s="216">
        <f>IF(N339="zákl. přenesená",J339,0)</f>
        <v>0</v>
      </c>
      <c r="BH339" s="216">
        <f>IF(N339="sníž. přenesená",J339,0)</f>
        <v>0</v>
      </c>
      <c r="BI339" s="216">
        <f>IF(N339="nulová",J339,0)</f>
        <v>0</v>
      </c>
      <c r="BJ339" s="25" t="s">
        <v>79</v>
      </c>
      <c r="BK339" s="216">
        <f>ROUND(I339*H339,2)</f>
        <v>0</v>
      </c>
      <c r="BL339" s="25" t="s">
        <v>292</v>
      </c>
      <c r="BM339" s="25" t="s">
        <v>2963</v>
      </c>
    </row>
    <row r="340" spans="2:65" s="12" customFormat="1" ht="13.5">
      <c r="B340" s="220"/>
      <c r="C340" s="221"/>
      <c r="D340" s="217" t="s">
        <v>193</v>
      </c>
      <c r="E340" s="222" t="s">
        <v>21</v>
      </c>
      <c r="F340" s="223" t="s">
        <v>1654</v>
      </c>
      <c r="G340" s="221"/>
      <c r="H340" s="224" t="s">
        <v>21</v>
      </c>
      <c r="I340" s="225"/>
      <c r="J340" s="221"/>
      <c r="K340" s="221"/>
      <c r="L340" s="226"/>
      <c r="M340" s="227"/>
      <c r="N340" s="228"/>
      <c r="O340" s="228"/>
      <c r="P340" s="228"/>
      <c r="Q340" s="228"/>
      <c r="R340" s="228"/>
      <c r="S340" s="228"/>
      <c r="T340" s="229"/>
      <c r="AT340" s="230" t="s">
        <v>193</v>
      </c>
      <c r="AU340" s="230" t="s">
        <v>83</v>
      </c>
      <c r="AV340" s="12" t="s">
        <v>79</v>
      </c>
      <c r="AW340" s="12" t="s">
        <v>39</v>
      </c>
      <c r="AX340" s="12" t="s">
        <v>75</v>
      </c>
      <c r="AY340" s="230" t="s">
        <v>183</v>
      </c>
    </row>
    <row r="341" spans="2:65" s="13" customFormat="1" ht="13.5">
      <c r="B341" s="231"/>
      <c r="C341" s="232"/>
      <c r="D341" s="217" t="s">
        <v>193</v>
      </c>
      <c r="E341" s="233" t="s">
        <v>21</v>
      </c>
      <c r="F341" s="234" t="s">
        <v>1926</v>
      </c>
      <c r="G341" s="232"/>
      <c r="H341" s="235">
        <v>20</v>
      </c>
      <c r="I341" s="236"/>
      <c r="J341" s="232"/>
      <c r="K341" s="232"/>
      <c r="L341" s="237"/>
      <c r="M341" s="238"/>
      <c r="N341" s="239"/>
      <c r="O341" s="239"/>
      <c r="P341" s="239"/>
      <c r="Q341" s="239"/>
      <c r="R341" s="239"/>
      <c r="S341" s="239"/>
      <c r="T341" s="240"/>
      <c r="AT341" s="241" t="s">
        <v>193</v>
      </c>
      <c r="AU341" s="241" t="s">
        <v>83</v>
      </c>
      <c r="AV341" s="13" t="s">
        <v>83</v>
      </c>
      <c r="AW341" s="13" t="s">
        <v>39</v>
      </c>
      <c r="AX341" s="13" t="s">
        <v>75</v>
      </c>
      <c r="AY341" s="241" t="s">
        <v>183</v>
      </c>
    </row>
    <row r="342" spans="2:65" s="15" customFormat="1" ht="13.5">
      <c r="B342" s="268"/>
      <c r="C342" s="269"/>
      <c r="D342" s="217" t="s">
        <v>193</v>
      </c>
      <c r="E342" s="270" t="s">
        <v>21</v>
      </c>
      <c r="F342" s="271" t="s">
        <v>265</v>
      </c>
      <c r="G342" s="269"/>
      <c r="H342" s="272">
        <v>20</v>
      </c>
      <c r="I342" s="273"/>
      <c r="J342" s="269"/>
      <c r="K342" s="269"/>
      <c r="L342" s="274"/>
      <c r="M342" s="275"/>
      <c r="N342" s="276"/>
      <c r="O342" s="276"/>
      <c r="P342" s="276"/>
      <c r="Q342" s="276"/>
      <c r="R342" s="276"/>
      <c r="S342" s="276"/>
      <c r="T342" s="277"/>
      <c r="AT342" s="278" t="s">
        <v>193</v>
      </c>
      <c r="AU342" s="278" t="s">
        <v>83</v>
      </c>
      <c r="AV342" s="15" t="s">
        <v>91</v>
      </c>
      <c r="AW342" s="15" t="s">
        <v>39</v>
      </c>
      <c r="AX342" s="15" t="s">
        <v>75</v>
      </c>
      <c r="AY342" s="278" t="s">
        <v>183</v>
      </c>
    </row>
    <row r="343" spans="2:65" s="12" customFormat="1" ht="13.5">
      <c r="B343" s="220"/>
      <c r="C343" s="221"/>
      <c r="D343" s="217" t="s">
        <v>193</v>
      </c>
      <c r="E343" s="222" t="s">
        <v>21</v>
      </c>
      <c r="F343" s="223" t="s">
        <v>1654</v>
      </c>
      <c r="G343" s="221"/>
      <c r="H343" s="224" t="s">
        <v>21</v>
      </c>
      <c r="I343" s="225"/>
      <c r="J343" s="221"/>
      <c r="K343" s="221"/>
      <c r="L343" s="226"/>
      <c r="M343" s="227"/>
      <c r="N343" s="228"/>
      <c r="O343" s="228"/>
      <c r="P343" s="228"/>
      <c r="Q343" s="228"/>
      <c r="R343" s="228"/>
      <c r="S343" s="228"/>
      <c r="T343" s="229"/>
      <c r="AT343" s="230" t="s">
        <v>193</v>
      </c>
      <c r="AU343" s="230" t="s">
        <v>83</v>
      </c>
      <c r="AV343" s="12" t="s">
        <v>79</v>
      </c>
      <c r="AW343" s="12" t="s">
        <v>39</v>
      </c>
      <c r="AX343" s="12" t="s">
        <v>75</v>
      </c>
      <c r="AY343" s="230" t="s">
        <v>183</v>
      </c>
    </row>
    <row r="344" spans="2:65" s="13" customFormat="1" ht="13.5">
      <c r="B344" s="231"/>
      <c r="C344" s="232"/>
      <c r="D344" s="217" t="s">
        <v>193</v>
      </c>
      <c r="E344" s="233" t="s">
        <v>21</v>
      </c>
      <c r="F344" s="234" t="s">
        <v>1926</v>
      </c>
      <c r="G344" s="232"/>
      <c r="H344" s="235">
        <v>20</v>
      </c>
      <c r="I344" s="236"/>
      <c r="J344" s="232"/>
      <c r="K344" s="232"/>
      <c r="L344" s="237"/>
      <c r="M344" s="238"/>
      <c r="N344" s="239"/>
      <c r="O344" s="239"/>
      <c r="P344" s="239"/>
      <c r="Q344" s="239"/>
      <c r="R344" s="239"/>
      <c r="S344" s="239"/>
      <c r="T344" s="240"/>
      <c r="AT344" s="241" t="s">
        <v>193</v>
      </c>
      <c r="AU344" s="241" t="s">
        <v>83</v>
      </c>
      <c r="AV344" s="13" t="s">
        <v>83</v>
      </c>
      <c r="AW344" s="13" t="s">
        <v>39</v>
      </c>
      <c r="AX344" s="13" t="s">
        <v>75</v>
      </c>
      <c r="AY344" s="241" t="s">
        <v>183</v>
      </c>
    </row>
    <row r="345" spans="2:65" s="15" customFormat="1" ht="13.5">
      <c r="B345" s="268"/>
      <c r="C345" s="269"/>
      <c r="D345" s="217" t="s">
        <v>193</v>
      </c>
      <c r="E345" s="270" t="s">
        <v>21</v>
      </c>
      <c r="F345" s="271" t="s">
        <v>265</v>
      </c>
      <c r="G345" s="269"/>
      <c r="H345" s="272">
        <v>20</v>
      </c>
      <c r="I345" s="273"/>
      <c r="J345" s="269"/>
      <c r="K345" s="269"/>
      <c r="L345" s="274"/>
      <c r="M345" s="275"/>
      <c r="N345" s="276"/>
      <c r="O345" s="276"/>
      <c r="P345" s="276"/>
      <c r="Q345" s="276"/>
      <c r="R345" s="276"/>
      <c r="S345" s="276"/>
      <c r="T345" s="277"/>
      <c r="AT345" s="278" t="s">
        <v>193</v>
      </c>
      <c r="AU345" s="278" t="s">
        <v>83</v>
      </c>
      <c r="AV345" s="15" t="s">
        <v>91</v>
      </c>
      <c r="AW345" s="15" t="s">
        <v>39</v>
      </c>
      <c r="AX345" s="15" t="s">
        <v>75</v>
      </c>
      <c r="AY345" s="278" t="s">
        <v>183</v>
      </c>
    </row>
    <row r="346" spans="2:65" s="14" customFormat="1" ht="13.5">
      <c r="B346" s="242"/>
      <c r="C346" s="243"/>
      <c r="D346" s="244" t="s">
        <v>193</v>
      </c>
      <c r="E346" s="245" t="s">
        <v>21</v>
      </c>
      <c r="F346" s="246" t="s">
        <v>212</v>
      </c>
      <c r="G346" s="243"/>
      <c r="H346" s="247">
        <v>40</v>
      </c>
      <c r="I346" s="248"/>
      <c r="J346" s="243"/>
      <c r="K346" s="243"/>
      <c r="L346" s="249"/>
      <c r="M346" s="250"/>
      <c r="N346" s="251"/>
      <c r="O346" s="251"/>
      <c r="P346" s="251"/>
      <c r="Q346" s="251"/>
      <c r="R346" s="251"/>
      <c r="S346" s="251"/>
      <c r="T346" s="252"/>
      <c r="AT346" s="253" t="s">
        <v>193</v>
      </c>
      <c r="AU346" s="253" t="s">
        <v>83</v>
      </c>
      <c r="AV346" s="14" t="s">
        <v>189</v>
      </c>
      <c r="AW346" s="14" t="s">
        <v>39</v>
      </c>
      <c r="AX346" s="14" t="s">
        <v>79</v>
      </c>
      <c r="AY346" s="253" t="s">
        <v>183</v>
      </c>
    </row>
    <row r="347" spans="2:65" s="1" customFormat="1" ht="31.5" customHeight="1">
      <c r="B347" s="42"/>
      <c r="C347" s="205" t="s">
        <v>393</v>
      </c>
      <c r="D347" s="205" t="s">
        <v>185</v>
      </c>
      <c r="E347" s="206" t="s">
        <v>1928</v>
      </c>
      <c r="F347" s="207" t="s">
        <v>1929</v>
      </c>
      <c r="G347" s="208" t="s">
        <v>199</v>
      </c>
      <c r="H347" s="209">
        <v>190.24799999999999</v>
      </c>
      <c r="I347" s="210"/>
      <c r="J347" s="211">
        <f>ROUND(I347*H347,2)</f>
        <v>0</v>
      </c>
      <c r="K347" s="207" t="s">
        <v>200</v>
      </c>
      <c r="L347" s="62"/>
      <c r="M347" s="212" t="s">
        <v>21</v>
      </c>
      <c r="N347" s="213" t="s">
        <v>46</v>
      </c>
      <c r="O347" s="43"/>
      <c r="P347" s="214">
        <f>O347*H347</f>
        <v>0</v>
      </c>
      <c r="Q347" s="214">
        <v>2.9E-4</v>
      </c>
      <c r="R347" s="214">
        <f>Q347*H347</f>
        <v>5.5171919999999999E-2</v>
      </c>
      <c r="S347" s="214">
        <v>0</v>
      </c>
      <c r="T347" s="215">
        <f>S347*H347</f>
        <v>0</v>
      </c>
      <c r="AR347" s="25" t="s">
        <v>292</v>
      </c>
      <c r="AT347" s="25" t="s">
        <v>185</v>
      </c>
      <c r="AU347" s="25" t="s">
        <v>83</v>
      </c>
      <c r="AY347" s="25" t="s">
        <v>183</v>
      </c>
      <c r="BE347" s="216">
        <f>IF(N347="základní",J347,0)</f>
        <v>0</v>
      </c>
      <c r="BF347" s="216">
        <f>IF(N347="snížená",J347,0)</f>
        <v>0</v>
      </c>
      <c r="BG347" s="216">
        <f>IF(N347="zákl. přenesená",J347,0)</f>
        <v>0</v>
      </c>
      <c r="BH347" s="216">
        <f>IF(N347="sníž. přenesená",J347,0)</f>
        <v>0</v>
      </c>
      <c r="BI347" s="216">
        <f>IF(N347="nulová",J347,0)</f>
        <v>0</v>
      </c>
      <c r="BJ347" s="25" t="s">
        <v>79</v>
      </c>
      <c r="BK347" s="216">
        <f>ROUND(I347*H347,2)</f>
        <v>0</v>
      </c>
      <c r="BL347" s="25" t="s">
        <v>292</v>
      </c>
      <c r="BM347" s="25" t="s">
        <v>2964</v>
      </c>
    </row>
    <row r="348" spans="2:65" s="13" customFormat="1" ht="13.5">
      <c r="B348" s="231"/>
      <c r="C348" s="232"/>
      <c r="D348" s="217" t="s">
        <v>193</v>
      </c>
      <c r="E348" s="233" t="s">
        <v>21</v>
      </c>
      <c r="F348" s="234" t="s">
        <v>2965</v>
      </c>
      <c r="G348" s="232"/>
      <c r="H348" s="235">
        <v>40</v>
      </c>
      <c r="I348" s="236"/>
      <c r="J348" s="232"/>
      <c r="K348" s="232"/>
      <c r="L348" s="237"/>
      <c r="M348" s="238"/>
      <c r="N348" s="239"/>
      <c r="O348" s="239"/>
      <c r="P348" s="239"/>
      <c r="Q348" s="239"/>
      <c r="R348" s="239"/>
      <c r="S348" s="239"/>
      <c r="T348" s="240"/>
      <c r="AT348" s="241" t="s">
        <v>193</v>
      </c>
      <c r="AU348" s="241" t="s">
        <v>83</v>
      </c>
      <c r="AV348" s="13" t="s">
        <v>83</v>
      </c>
      <c r="AW348" s="13" t="s">
        <v>39</v>
      </c>
      <c r="AX348" s="13" t="s">
        <v>75</v>
      </c>
      <c r="AY348" s="241" t="s">
        <v>183</v>
      </c>
    </row>
    <row r="349" spans="2:65" s="13" customFormat="1" ht="13.5">
      <c r="B349" s="231"/>
      <c r="C349" s="232"/>
      <c r="D349" s="217" t="s">
        <v>193</v>
      </c>
      <c r="E349" s="233" t="s">
        <v>21</v>
      </c>
      <c r="F349" s="234" t="s">
        <v>2966</v>
      </c>
      <c r="G349" s="232"/>
      <c r="H349" s="235">
        <v>150.24799999999999</v>
      </c>
      <c r="I349" s="236"/>
      <c r="J349" s="232"/>
      <c r="K349" s="232"/>
      <c r="L349" s="237"/>
      <c r="M349" s="238"/>
      <c r="N349" s="239"/>
      <c r="O349" s="239"/>
      <c r="P349" s="239"/>
      <c r="Q349" s="239"/>
      <c r="R349" s="239"/>
      <c r="S349" s="239"/>
      <c r="T349" s="240"/>
      <c r="AT349" s="241" t="s">
        <v>193</v>
      </c>
      <c r="AU349" s="241" t="s">
        <v>83</v>
      </c>
      <c r="AV349" s="13" t="s">
        <v>83</v>
      </c>
      <c r="AW349" s="13" t="s">
        <v>39</v>
      </c>
      <c r="AX349" s="13" t="s">
        <v>75</v>
      </c>
      <c r="AY349" s="241" t="s">
        <v>183</v>
      </c>
    </row>
    <row r="350" spans="2:65" s="14" customFormat="1" ht="13.5">
      <c r="B350" s="242"/>
      <c r="C350" s="243"/>
      <c r="D350" s="244" t="s">
        <v>193</v>
      </c>
      <c r="E350" s="245" t="s">
        <v>21</v>
      </c>
      <c r="F350" s="246" t="s">
        <v>212</v>
      </c>
      <c r="G350" s="243"/>
      <c r="H350" s="247">
        <v>190.24799999999999</v>
      </c>
      <c r="I350" s="248"/>
      <c r="J350" s="243"/>
      <c r="K350" s="243"/>
      <c r="L350" s="249"/>
      <c r="M350" s="250"/>
      <c r="N350" s="251"/>
      <c r="O350" s="251"/>
      <c r="P350" s="251"/>
      <c r="Q350" s="251"/>
      <c r="R350" s="251"/>
      <c r="S350" s="251"/>
      <c r="T350" s="252"/>
      <c r="AT350" s="253" t="s">
        <v>193</v>
      </c>
      <c r="AU350" s="253" t="s">
        <v>83</v>
      </c>
      <c r="AV350" s="14" t="s">
        <v>189</v>
      </c>
      <c r="AW350" s="14" t="s">
        <v>39</v>
      </c>
      <c r="AX350" s="14" t="s">
        <v>79</v>
      </c>
      <c r="AY350" s="253" t="s">
        <v>183</v>
      </c>
    </row>
    <row r="351" spans="2:65" s="1" customFormat="1" ht="31.5" customHeight="1">
      <c r="B351" s="42"/>
      <c r="C351" s="205" t="s">
        <v>397</v>
      </c>
      <c r="D351" s="205" t="s">
        <v>185</v>
      </c>
      <c r="E351" s="206" t="s">
        <v>1933</v>
      </c>
      <c r="F351" s="207" t="s">
        <v>1934</v>
      </c>
      <c r="G351" s="208" t="s">
        <v>199</v>
      </c>
      <c r="H351" s="209">
        <v>95.123999999999995</v>
      </c>
      <c r="I351" s="210"/>
      <c r="J351" s="211">
        <f>ROUND(I351*H351,2)</f>
        <v>0</v>
      </c>
      <c r="K351" s="207" t="s">
        <v>200</v>
      </c>
      <c r="L351" s="62"/>
      <c r="M351" s="212" t="s">
        <v>21</v>
      </c>
      <c r="N351" s="213" t="s">
        <v>46</v>
      </c>
      <c r="O351" s="43"/>
      <c r="P351" s="214">
        <f>O351*H351</f>
        <v>0</v>
      </c>
      <c r="Q351" s="214">
        <v>1.0000000000000001E-5</v>
      </c>
      <c r="R351" s="214">
        <f>Q351*H351</f>
        <v>9.5124000000000001E-4</v>
      </c>
      <c r="S351" s="214">
        <v>0</v>
      </c>
      <c r="T351" s="215">
        <f>S351*H351</f>
        <v>0</v>
      </c>
      <c r="AR351" s="25" t="s">
        <v>292</v>
      </c>
      <c r="AT351" s="25" t="s">
        <v>185</v>
      </c>
      <c r="AU351" s="25" t="s">
        <v>83</v>
      </c>
      <c r="AY351" s="25" t="s">
        <v>183</v>
      </c>
      <c r="BE351" s="216">
        <f>IF(N351="základní",J351,0)</f>
        <v>0</v>
      </c>
      <c r="BF351" s="216">
        <f>IF(N351="snížená",J351,0)</f>
        <v>0</v>
      </c>
      <c r="BG351" s="216">
        <f>IF(N351="zákl. přenesená",J351,0)</f>
        <v>0</v>
      </c>
      <c r="BH351" s="216">
        <f>IF(N351="sníž. přenesená",J351,0)</f>
        <v>0</v>
      </c>
      <c r="BI351" s="216">
        <f>IF(N351="nulová",J351,0)</f>
        <v>0</v>
      </c>
      <c r="BJ351" s="25" t="s">
        <v>79</v>
      </c>
      <c r="BK351" s="216">
        <f>ROUND(I351*H351,2)</f>
        <v>0</v>
      </c>
      <c r="BL351" s="25" t="s">
        <v>292</v>
      </c>
      <c r="BM351" s="25" t="s">
        <v>2967</v>
      </c>
    </row>
    <row r="352" spans="2:65" s="12" customFormat="1" ht="13.5">
      <c r="B352" s="220"/>
      <c r="C352" s="221"/>
      <c r="D352" s="217" t="s">
        <v>193</v>
      </c>
      <c r="E352" s="222" t="s">
        <v>21</v>
      </c>
      <c r="F352" s="223" t="s">
        <v>1936</v>
      </c>
      <c r="G352" s="221"/>
      <c r="H352" s="224" t="s">
        <v>21</v>
      </c>
      <c r="I352" s="225"/>
      <c r="J352" s="221"/>
      <c r="K352" s="221"/>
      <c r="L352" s="226"/>
      <c r="M352" s="227"/>
      <c r="N352" s="228"/>
      <c r="O352" s="228"/>
      <c r="P352" s="228"/>
      <c r="Q352" s="228"/>
      <c r="R352" s="228"/>
      <c r="S352" s="228"/>
      <c r="T352" s="229"/>
      <c r="AT352" s="230" t="s">
        <v>193</v>
      </c>
      <c r="AU352" s="230" t="s">
        <v>83</v>
      </c>
      <c r="AV352" s="12" t="s">
        <v>79</v>
      </c>
      <c r="AW352" s="12" t="s">
        <v>39</v>
      </c>
      <c r="AX352" s="12" t="s">
        <v>75</v>
      </c>
      <c r="AY352" s="230" t="s">
        <v>183</v>
      </c>
    </row>
    <row r="353" spans="2:51" s="13" customFormat="1" ht="13.5">
      <c r="B353" s="231"/>
      <c r="C353" s="232"/>
      <c r="D353" s="217" t="s">
        <v>193</v>
      </c>
      <c r="E353" s="233" t="s">
        <v>21</v>
      </c>
      <c r="F353" s="234" t="s">
        <v>2968</v>
      </c>
      <c r="G353" s="232"/>
      <c r="H353" s="235">
        <v>95.123999999999995</v>
      </c>
      <c r="I353" s="236"/>
      <c r="J353" s="232"/>
      <c r="K353" s="232"/>
      <c r="L353" s="237"/>
      <c r="M353" s="238"/>
      <c r="N353" s="239"/>
      <c r="O353" s="239"/>
      <c r="P353" s="239"/>
      <c r="Q353" s="239"/>
      <c r="R353" s="239"/>
      <c r="S353" s="239"/>
      <c r="T353" s="240"/>
      <c r="AT353" s="241" t="s">
        <v>193</v>
      </c>
      <c r="AU353" s="241" t="s">
        <v>83</v>
      </c>
      <c r="AV353" s="13" t="s">
        <v>83</v>
      </c>
      <c r="AW353" s="13" t="s">
        <v>39</v>
      </c>
      <c r="AX353" s="13" t="s">
        <v>75</v>
      </c>
      <c r="AY353" s="241" t="s">
        <v>183</v>
      </c>
    </row>
    <row r="354" spans="2:51" s="14" customFormat="1" ht="13.5">
      <c r="B354" s="242"/>
      <c r="C354" s="243"/>
      <c r="D354" s="217" t="s">
        <v>193</v>
      </c>
      <c r="E354" s="279" t="s">
        <v>21</v>
      </c>
      <c r="F354" s="280" t="s">
        <v>212</v>
      </c>
      <c r="G354" s="243"/>
      <c r="H354" s="281">
        <v>95.123999999999995</v>
      </c>
      <c r="I354" s="248"/>
      <c r="J354" s="243"/>
      <c r="K354" s="243"/>
      <c r="L354" s="249"/>
      <c r="M354" s="289"/>
      <c r="N354" s="290"/>
      <c r="O354" s="290"/>
      <c r="P354" s="290"/>
      <c r="Q354" s="290"/>
      <c r="R354" s="290"/>
      <c r="S354" s="290"/>
      <c r="T354" s="291"/>
      <c r="AT354" s="253" t="s">
        <v>193</v>
      </c>
      <c r="AU354" s="253" t="s">
        <v>83</v>
      </c>
      <c r="AV354" s="14" t="s">
        <v>189</v>
      </c>
      <c r="AW354" s="14" t="s">
        <v>39</v>
      </c>
      <c r="AX354" s="14" t="s">
        <v>79</v>
      </c>
      <c r="AY354" s="253" t="s">
        <v>183</v>
      </c>
    </row>
    <row r="355" spans="2:51" s="1" customFormat="1" ht="6.95" customHeight="1">
      <c r="B355" s="57"/>
      <c r="C355" s="58"/>
      <c r="D355" s="58"/>
      <c r="E355" s="58"/>
      <c r="F355" s="58"/>
      <c r="G355" s="58"/>
      <c r="H355" s="58"/>
      <c r="I355" s="149"/>
      <c r="J355" s="58"/>
      <c r="K355" s="58"/>
      <c r="L355" s="62"/>
    </row>
  </sheetData>
  <sheetProtection password="CC35" sheet="1" objects="1" scenarios="1" formatCells="0" formatColumns="0" formatRows="0" sort="0" autoFilter="0"/>
  <autoFilter ref="C96:K354"/>
  <mergeCells count="15">
    <mergeCell ref="E87:H87"/>
    <mergeCell ref="E85:H85"/>
    <mergeCell ref="E89:H89"/>
    <mergeCell ref="G1:H1"/>
    <mergeCell ref="L2:V2"/>
    <mergeCell ref="E49:H49"/>
    <mergeCell ref="E53:H53"/>
    <mergeCell ref="E51:H51"/>
    <mergeCell ref="E55:H55"/>
    <mergeCell ref="E83:H83"/>
    <mergeCell ref="E7:H7"/>
    <mergeCell ref="E11:H11"/>
    <mergeCell ref="E9:H9"/>
    <mergeCell ref="E13:H13"/>
    <mergeCell ref="E28:H28"/>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7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126</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2412</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2969</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ROUND(J101,2)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ROUND(SUM(BE101:BE273), 2)</f>
        <v>0</v>
      </c>
      <c r="G34" s="43"/>
      <c r="H34" s="43"/>
      <c r="I34" s="141">
        <v>0.21</v>
      </c>
      <c r="J34" s="140">
        <f>ROUND(ROUND((SUM(BE101:BE273)), 2)*I34, 2)</f>
        <v>0</v>
      </c>
      <c r="K34" s="46"/>
    </row>
    <row r="35" spans="2:11" s="1" customFormat="1" ht="14.45" customHeight="1">
      <c r="B35" s="42"/>
      <c r="C35" s="43"/>
      <c r="D35" s="43"/>
      <c r="E35" s="50" t="s">
        <v>47</v>
      </c>
      <c r="F35" s="140">
        <f>ROUND(SUM(BF101:BF273), 2)</f>
        <v>0</v>
      </c>
      <c r="G35" s="43"/>
      <c r="H35" s="43"/>
      <c r="I35" s="141">
        <v>0.15</v>
      </c>
      <c r="J35" s="140">
        <f>ROUND(ROUND((SUM(BF101:BF273)), 2)*I35, 2)</f>
        <v>0</v>
      </c>
      <c r="K35" s="46"/>
    </row>
    <row r="36" spans="2:11" s="1" customFormat="1" ht="14.45" hidden="1" customHeight="1">
      <c r="B36" s="42"/>
      <c r="C36" s="43"/>
      <c r="D36" s="43"/>
      <c r="E36" s="50" t="s">
        <v>48</v>
      </c>
      <c r="F36" s="140">
        <f>ROUND(SUM(BG101:BG273), 2)</f>
        <v>0</v>
      </c>
      <c r="G36" s="43"/>
      <c r="H36" s="43"/>
      <c r="I36" s="141">
        <v>0.21</v>
      </c>
      <c r="J36" s="140">
        <v>0</v>
      </c>
      <c r="K36" s="46"/>
    </row>
    <row r="37" spans="2:11" s="1" customFormat="1" ht="14.45" hidden="1" customHeight="1">
      <c r="B37" s="42"/>
      <c r="C37" s="43"/>
      <c r="D37" s="43"/>
      <c r="E37" s="50" t="s">
        <v>49</v>
      </c>
      <c r="F37" s="140">
        <f>ROUND(SUM(BH101:BH273), 2)</f>
        <v>0</v>
      </c>
      <c r="G37" s="43"/>
      <c r="H37" s="43"/>
      <c r="I37" s="141">
        <v>0.15</v>
      </c>
      <c r="J37" s="140">
        <v>0</v>
      </c>
      <c r="K37" s="46"/>
    </row>
    <row r="38" spans="2:11" s="1" customFormat="1" ht="14.45" hidden="1" customHeight="1">
      <c r="B38" s="42"/>
      <c r="C38" s="43"/>
      <c r="D38" s="43"/>
      <c r="E38" s="50" t="s">
        <v>50</v>
      </c>
      <c r="F38" s="140">
        <f>ROUND(SUM(BI101:BI273),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2412</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D.1-04.1.1c - Architektonicko stavební řešení - zateplení střechy - Doplněk 2</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J101</f>
        <v>0</v>
      </c>
      <c r="K64" s="46"/>
      <c r="AU64" s="25" t="s">
        <v>152</v>
      </c>
    </row>
    <row r="65" spans="2:11" s="8" customFormat="1" ht="24.95" customHeight="1">
      <c r="B65" s="159"/>
      <c r="C65" s="160"/>
      <c r="D65" s="161" t="s">
        <v>153</v>
      </c>
      <c r="E65" s="162"/>
      <c r="F65" s="162"/>
      <c r="G65" s="162"/>
      <c r="H65" s="162"/>
      <c r="I65" s="163"/>
      <c r="J65" s="164">
        <f>J102</f>
        <v>0</v>
      </c>
      <c r="K65" s="165"/>
    </row>
    <row r="66" spans="2:11" s="9" customFormat="1" ht="19.899999999999999" customHeight="1">
      <c r="B66" s="166"/>
      <c r="C66" s="167"/>
      <c r="D66" s="168" t="s">
        <v>1648</v>
      </c>
      <c r="E66" s="169"/>
      <c r="F66" s="169"/>
      <c r="G66" s="169"/>
      <c r="H66" s="169"/>
      <c r="I66" s="170"/>
      <c r="J66" s="171">
        <f>J103</f>
        <v>0</v>
      </c>
      <c r="K66" s="172"/>
    </row>
    <row r="67" spans="2:11" s="9" customFormat="1" ht="19.899999999999999" customHeight="1">
      <c r="B67" s="166"/>
      <c r="C67" s="167"/>
      <c r="D67" s="168" t="s">
        <v>155</v>
      </c>
      <c r="E67" s="169"/>
      <c r="F67" s="169"/>
      <c r="G67" s="169"/>
      <c r="H67" s="169"/>
      <c r="I67" s="170"/>
      <c r="J67" s="171">
        <f>J116</f>
        <v>0</v>
      </c>
      <c r="K67" s="172"/>
    </row>
    <row r="68" spans="2:11" s="9" customFormat="1" ht="19.899999999999999" customHeight="1">
      <c r="B68" s="166"/>
      <c r="C68" s="167"/>
      <c r="D68" s="168" t="s">
        <v>156</v>
      </c>
      <c r="E68" s="169"/>
      <c r="F68" s="169"/>
      <c r="G68" s="169"/>
      <c r="H68" s="169"/>
      <c r="I68" s="170"/>
      <c r="J68" s="171">
        <f>J121</f>
        <v>0</v>
      </c>
      <c r="K68" s="172"/>
    </row>
    <row r="69" spans="2:11" s="9" customFormat="1" ht="19.899999999999999" customHeight="1">
      <c r="B69" s="166"/>
      <c r="C69" s="167"/>
      <c r="D69" s="168" t="s">
        <v>157</v>
      </c>
      <c r="E69" s="169"/>
      <c r="F69" s="169"/>
      <c r="G69" s="169"/>
      <c r="H69" s="169"/>
      <c r="I69" s="170"/>
      <c r="J69" s="171">
        <f>J130</f>
        <v>0</v>
      </c>
      <c r="K69" s="172"/>
    </row>
    <row r="70" spans="2:11" s="9" customFormat="1" ht="19.899999999999999" customHeight="1">
      <c r="B70" s="166"/>
      <c r="C70" s="167"/>
      <c r="D70" s="168" t="s">
        <v>158</v>
      </c>
      <c r="E70" s="169"/>
      <c r="F70" s="169"/>
      <c r="G70" s="169"/>
      <c r="H70" s="169"/>
      <c r="I70" s="170"/>
      <c r="J70" s="171">
        <f>J140</f>
        <v>0</v>
      </c>
      <c r="K70" s="172"/>
    </row>
    <row r="71" spans="2:11" s="8" customFormat="1" ht="24.95" customHeight="1">
      <c r="B71" s="159"/>
      <c r="C71" s="160"/>
      <c r="D71" s="161" t="s">
        <v>159</v>
      </c>
      <c r="E71" s="162"/>
      <c r="F71" s="162"/>
      <c r="G71" s="162"/>
      <c r="H71" s="162"/>
      <c r="I71" s="163"/>
      <c r="J71" s="164">
        <f>J142</f>
        <v>0</v>
      </c>
      <c r="K71" s="165"/>
    </row>
    <row r="72" spans="2:11" s="9" customFormat="1" ht="19.899999999999999" customHeight="1">
      <c r="B72" s="166"/>
      <c r="C72" s="167"/>
      <c r="D72" s="168" t="s">
        <v>769</v>
      </c>
      <c r="E72" s="169"/>
      <c r="F72" s="169"/>
      <c r="G72" s="169"/>
      <c r="H72" s="169"/>
      <c r="I72" s="170"/>
      <c r="J72" s="171">
        <f>J143</f>
        <v>0</v>
      </c>
      <c r="K72" s="172"/>
    </row>
    <row r="73" spans="2:11" s="9" customFormat="1" ht="19.899999999999999" customHeight="1">
      <c r="B73" s="166"/>
      <c r="C73" s="167"/>
      <c r="D73" s="168" t="s">
        <v>770</v>
      </c>
      <c r="E73" s="169"/>
      <c r="F73" s="169"/>
      <c r="G73" s="169"/>
      <c r="H73" s="169"/>
      <c r="I73" s="170"/>
      <c r="J73" s="171">
        <f>J191</f>
        <v>0</v>
      </c>
      <c r="K73" s="172"/>
    </row>
    <row r="74" spans="2:11" s="9" customFormat="1" ht="19.899999999999999" customHeight="1">
      <c r="B74" s="166"/>
      <c r="C74" s="167"/>
      <c r="D74" s="168" t="s">
        <v>771</v>
      </c>
      <c r="E74" s="169"/>
      <c r="F74" s="169"/>
      <c r="G74" s="169"/>
      <c r="H74" s="169"/>
      <c r="I74" s="170"/>
      <c r="J74" s="171">
        <f>J235</f>
        <v>0</v>
      </c>
      <c r="K74" s="172"/>
    </row>
    <row r="75" spans="2:11" s="9" customFormat="1" ht="19.899999999999999" customHeight="1">
      <c r="B75" s="166"/>
      <c r="C75" s="167"/>
      <c r="D75" s="168" t="s">
        <v>160</v>
      </c>
      <c r="E75" s="169"/>
      <c r="F75" s="169"/>
      <c r="G75" s="169"/>
      <c r="H75" s="169"/>
      <c r="I75" s="170"/>
      <c r="J75" s="171">
        <f>J241</f>
        <v>0</v>
      </c>
      <c r="K75" s="172"/>
    </row>
    <row r="76" spans="2:11" s="9" customFormat="1" ht="19.899999999999999" customHeight="1">
      <c r="B76" s="166"/>
      <c r="C76" s="167"/>
      <c r="D76" s="168" t="s">
        <v>773</v>
      </c>
      <c r="E76" s="169"/>
      <c r="F76" s="169"/>
      <c r="G76" s="169"/>
      <c r="H76" s="169"/>
      <c r="I76" s="170"/>
      <c r="J76" s="171">
        <f>J247</f>
        <v>0</v>
      </c>
      <c r="K76" s="172"/>
    </row>
    <row r="77" spans="2:11" s="9" customFormat="1" ht="19.899999999999999" customHeight="1">
      <c r="B77" s="166"/>
      <c r="C77" s="167"/>
      <c r="D77" s="168" t="s">
        <v>161</v>
      </c>
      <c r="E77" s="169"/>
      <c r="F77" s="169"/>
      <c r="G77" s="169"/>
      <c r="H77" s="169"/>
      <c r="I77" s="170"/>
      <c r="J77" s="171">
        <f>J260</f>
        <v>0</v>
      </c>
      <c r="K77" s="172"/>
    </row>
    <row r="78" spans="2:11" s="1" customFormat="1" ht="21.75" customHeight="1">
      <c r="B78" s="42"/>
      <c r="C78" s="43"/>
      <c r="D78" s="43"/>
      <c r="E78" s="43"/>
      <c r="F78" s="43"/>
      <c r="G78" s="43"/>
      <c r="H78" s="43"/>
      <c r="I78" s="128"/>
      <c r="J78" s="43"/>
      <c r="K78" s="46"/>
    </row>
    <row r="79" spans="2:11" s="1" customFormat="1" ht="6.95" customHeight="1">
      <c r="B79" s="57"/>
      <c r="C79" s="58"/>
      <c r="D79" s="58"/>
      <c r="E79" s="58"/>
      <c r="F79" s="58"/>
      <c r="G79" s="58"/>
      <c r="H79" s="58"/>
      <c r="I79" s="149"/>
      <c r="J79" s="58"/>
      <c r="K79" s="59"/>
    </row>
    <row r="83" spans="2:12" s="1" customFormat="1" ht="6.95" customHeight="1">
      <c r="B83" s="60"/>
      <c r="C83" s="61"/>
      <c r="D83" s="61"/>
      <c r="E83" s="61"/>
      <c r="F83" s="61"/>
      <c r="G83" s="61"/>
      <c r="H83" s="61"/>
      <c r="I83" s="152"/>
      <c r="J83" s="61"/>
      <c r="K83" s="61"/>
      <c r="L83" s="62"/>
    </row>
    <row r="84" spans="2:12" s="1" customFormat="1" ht="36.950000000000003" customHeight="1">
      <c r="B84" s="42"/>
      <c r="C84" s="63" t="s">
        <v>167</v>
      </c>
      <c r="D84" s="64"/>
      <c r="E84" s="64"/>
      <c r="F84" s="64"/>
      <c r="G84" s="64"/>
      <c r="H84" s="64"/>
      <c r="I84" s="173"/>
      <c r="J84" s="64"/>
      <c r="K84" s="64"/>
      <c r="L84" s="62"/>
    </row>
    <row r="85" spans="2:12" s="1" customFormat="1" ht="6.95" customHeight="1">
      <c r="B85" s="42"/>
      <c r="C85" s="64"/>
      <c r="D85" s="64"/>
      <c r="E85" s="64"/>
      <c r="F85" s="64"/>
      <c r="G85" s="64"/>
      <c r="H85" s="64"/>
      <c r="I85" s="173"/>
      <c r="J85" s="64"/>
      <c r="K85" s="64"/>
      <c r="L85" s="62"/>
    </row>
    <row r="86" spans="2:12" s="1" customFormat="1" ht="14.45" customHeight="1">
      <c r="B86" s="42"/>
      <c r="C86" s="66" t="s">
        <v>18</v>
      </c>
      <c r="D86" s="64"/>
      <c r="E86" s="64"/>
      <c r="F86" s="64"/>
      <c r="G86" s="64"/>
      <c r="H86" s="64"/>
      <c r="I86" s="173"/>
      <c r="J86" s="64"/>
      <c r="K86" s="64"/>
      <c r="L86" s="62"/>
    </row>
    <row r="87" spans="2:12" s="1" customFormat="1" ht="22.5" customHeight="1">
      <c r="B87" s="42"/>
      <c r="C87" s="64"/>
      <c r="D87" s="64"/>
      <c r="E87" s="418" t="str">
        <f>E7</f>
        <v>Beroun - MŠ Pod Homolkou - zateplení</v>
      </c>
      <c r="F87" s="419"/>
      <c r="G87" s="419"/>
      <c r="H87" s="419"/>
      <c r="I87" s="173"/>
      <c r="J87" s="64"/>
      <c r="K87" s="64"/>
      <c r="L87" s="62"/>
    </row>
    <row r="88" spans="2:12">
      <c r="B88" s="29"/>
      <c r="C88" s="66" t="s">
        <v>142</v>
      </c>
      <c r="D88" s="174"/>
      <c r="E88" s="174"/>
      <c r="F88" s="174"/>
      <c r="G88" s="174"/>
      <c r="H88" s="174"/>
      <c r="J88" s="174"/>
      <c r="K88" s="174"/>
      <c r="L88" s="175"/>
    </row>
    <row r="89" spans="2:12" ht="22.5" customHeight="1">
      <c r="B89" s="29"/>
      <c r="C89" s="174"/>
      <c r="D89" s="174"/>
      <c r="E89" s="418" t="s">
        <v>143</v>
      </c>
      <c r="F89" s="422"/>
      <c r="G89" s="422"/>
      <c r="H89" s="422"/>
      <c r="J89" s="174"/>
      <c r="K89" s="174"/>
      <c r="L89" s="175"/>
    </row>
    <row r="90" spans="2:12">
      <c r="B90" s="29"/>
      <c r="C90" s="66" t="s">
        <v>144</v>
      </c>
      <c r="D90" s="174"/>
      <c r="E90" s="174"/>
      <c r="F90" s="174"/>
      <c r="G90" s="174"/>
      <c r="H90" s="174"/>
      <c r="J90" s="174"/>
      <c r="K90" s="174"/>
      <c r="L90" s="175"/>
    </row>
    <row r="91" spans="2:12" s="1" customFormat="1" ht="22.5" customHeight="1">
      <c r="B91" s="42"/>
      <c r="C91" s="64"/>
      <c r="D91" s="64"/>
      <c r="E91" s="420" t="s">
        <v>2412</v>
      </c>
      <c r="F91" s="421"/>
      <c r="G91" s="421"/>
      <c r="H91" s="421"/>
      <c r="I91" s="173"/>
      <c r="J91" s="64"/>
      <c r="K91" s="64"/>
      <c r="L91" s="62"/>
    </row>
    <row r="92" spans="2:12" s="1" customFormat="1" ht="14.45" customHeight="1">
      <c r="B92" s="42"/>
      <c r="C92" s="66" t="s">
        <v>146</v>
      </c>
      <c r="D92" s="64"/>
      <c r="E92" s="64"/>
      <c r="F92" s="64"/>
      <c r="G92" s="64"/>
      <c r="H92" s="64"/>
      <c r="I92" s="173"/>
      <c r="J92" s="64"/>
      <c r="K92" s="64"/>
      <c r="L92" s="62"/>
    </row>
    <row r="93" spans="2:12" s="1" customFormat="1" ht="23.25" customHeight="1">
      <c r="B93" s="42"/>
      <c r="C93" s="64"/>
      <c r="D93" s="64"/>
      <c r="E93" s="389" t="str">
        <f>E13</f>
        <v>D.1-04.1.1c - Architektonicko stavební řešení - zateplení střechy - Doplněk 2</v>
      </c>
      <c r="F93" s="421"/>
      <c r="G93" s="421"/>
      <c r="H93" s="421"/>
      <c r="I93" s="173"/>
      <c r="J93" s="64"/>
      <c r="K93" s="64"/>
      <c r="L93" s="62"/>
    </row>
    <row r="94" spans="2:12" s="1" customFormat="1" ht="6.95" customHeight="1">
      <c r="B94" s="42"/>
      <c r="C94" s="64"/>
      <c r="D94" s="64"/>
      <c r="E94" s="64"/>
      <c r="F94" s="64"/>
      <c r="G94" s="64"/>
      <c r="H94" s="64"/>
      <c r="I94" s="173"/>
      <c r="J94" s="64"/>
      <c r="K94" s="64"/>
      <c r="L94" s="62"/>
    </row>
    <row r="95" spans="2:12" s="1" customFormat="1" ht="18" customHeight="1">
      <c r="B95" s="42"/>
      <c r="C95" s="66" t="s">
        <v>23</v>
      </c>
      <c r="D95" s="64"/>
      <c r="E95" s="64"/>
      <c r="F95" s="176" t="str">
        <f>F16</f>
        <v>Beroun</v>
      </c>
      <c r="G95" s="64"/>
      <c r="H95" s="64"/>
      <c r="I95" s="177" t="s">
        <v>25</v>
      </c>
      <c r="J95" s="74" t="str">
        <f>IF(J16="","",J16)</f>
        <v>11.09.2017</v>
      </c>
      <c r="K95" s="64"/>
      <c r="L95" s="62"/>
    </row>
    <row r="96" spans="2:12" s="1" customFormat="1" ht="6.95" customHeight="1">
      <c r="B96" s="42"/>
      <c r="C96" s="64"/>
      <c r="D96" s="64"/>
      <c r="E96" s="64"/>
      <c r="F96" s="64"/>
      <c r="G96" s="64"/>
      <c r="H96" s="64"/>
      <c r="I96" s="173"/>
      <c r="J96" s="64"/>
      <c r="K96" s="64"/>
      <c r="L96" s="62"/>
    </row>
    <row r="97" spans="2:65" s="1" customFormat="1">
      <c r="B97" s="42"/>
      <c r="C97" s="66" t="s">
        <v>27</v>
      </c>
      <c r="D97" s="64"/>
      <c r="E97" s="64"/>
      <c r="F97" s="176" t="str">
        <f>E19</f>
        <v>Město Beroun</v>
      </c>
      <c r="G97" s="64"/>
      <c r="H97" s="64"/>
      <c r="I97" s="177" t="s">
        <v>35</v>
      </c>
      <c r="J97" s="176" t="str">
        <f>E25</f>
        <v>SPECTA, s.r.o.</v>
      </c>
      <c r="K97" s="64"/>
      <c r="L97" s="62"/>
    </row>
    <row r="98" spans="2:65" s="1" customFormat="1" ht="14.45" customHeight="1">
      <c r="B98" s="42"/>
      <c r="C98" s="66" t="s">
        <v>33</v>
      </c>
      <c r="D98" s="64"/>
      <c r="E98" s="64"/>
      <c r="F98" s="176" t="str">
        <f>IF(E22="","",E22)</f>
        <v/>
      </c>
      <c r="G98" s="64"/>
      <c r="H98" s="64"/>
      <c r="I98" s="173"/>
      <c r="J98" s="64"/>
      <c r="K98" s="64"/>
      <c r="L98" s="62"/>
    </row>
    <row r="99" spans="2:65" s="1" customFormat="1" ht="10.35" customHeight="1">
      <c r="B99" s="42"/>
      <c r="C99" s="64"/>
      <c r="D99" s="64"/>
      <c r="E99" s="64"/>
      <c r="F99" s="64"/>
      <c r="G99" s="64"/>
      <c r="H99" s="64"/>
      <c r="I99" s="173"/>
      <c r="J99" s="64"/>
      <c r="K99" s="64"/>
      <c r="L99" s="62"/>
    </row>
    <row r="100" spans="2:65" s="10" customFormat="1" ht="29.25" customHeight="1">
      <c r="B100" s="178"/>
      <c r="C100" s="179" t="s">
        <v>168</v>
      </c>
      <c r="D100" s="180" t="s">
        <v>60</v>
      </c>
      <c r="E100" s="180" t="s">
        <v>56</v>
      </c>
      <c r="F100" s="180" t="s">
        <v>169</v>
      </c>
      <c r="G100" s="180" t="s">
        <v>170</v>
      </c>
      <c r="H100" s="180" t="s">
        <v>171</v>
      </c>
      <c r="I100" s="181" t="s">
        <v>172</v>
      </c>
      <c r="J100" s="180" t="s">
        <v>150</v>
      </c>
      <c r="K100" s="182" t="s">
        <v>173</v>
      </c>
      <c r="L100" s="183"/>
      <c r="M100" s="82" t="s">
        <v>174</v>
      </c>
      <c r="N100" s="83" t="s">
        <v>45</v>
      </c>
      <c r="O100" s="83" t="s">
        <v>175</v>
      </c>
      <c r="P100" s="83" t="s">
        <v>176</v>
      </c>
      <c r="Q100" s="83" t="s">
        <v>177</v>
      </c>
      <c r="R100" s="83" t="s">
        <v>178</v>
      </c>
      <c r="S100" s="83" t="s">
        <v>179</v>
      </c>
      <c r="T100" s="84" t="s">
        <v>180</v>
      </c>
    </row>
    <row r="101" spans="2:65" s="1" customFormat="1" ht="29.25" customHeight="1">
      <c r="B101" s="42"/>
      <c r="C101" s="88" t="s">
        <v>151</v>
      </c>
      <c r="D101" s="64"/>
      <c r="E101" s="64"/>
      <c r="F101" s="64"/>
      <c r="G101" s="64"/>
      <c r="H101" s="64"/>
      <c r="I101" s="173"/>
      <c r="J101" s="184">
        <f>BK101</f>
        <v>0</v>
      </c>
      <c r="K101" s="64"/>
      <c r="L101" s="62"/>
      <c r="M101" s="85"/>
      <c r="N101" s="86"/>
      <c r="O101" s="86"/>
      <c r="P101" s="185">
        <f>P102+P142</f>
        <v>0</v>
      </c>
      <c r="Q101" s="86"/>
      <c r="R101" s="185">
        <f>R102+R142</f>
        <v>12.967537159999999</v>
      </c>
      <c r="S101" s="86"/>
      <c r="T101" s="186">
        <f>T102+T142</f>
        <v>4.0901620000000003</v>
      </c>
      <c r="AT101" s="25" t="s">
        <v>74</v>
      </c>
      <c r="AU101" s="25" t="s">
        <v>152</v>
      </c>
      <c r="BK101" s="187">
        <f>BK102+BK142</f>
        <v>0</v>
      </c>
    </row>
    <row r="102" spans="2:65" s="11" customFormat="1" ht="37.35" customHeight="1">
      <c r="B102" s="188"/>
      <c r="C102" s="189"/>
      <c r="D102" s="190" t="s">
        <v>74</v>
      </c>
      <c r="E102" s="191" t="s">
        <v>181</v>
      </c>
      <c r="F102" s="191" t="s">
        <v>182</v>
      </c>
      <c r="G102" s="189"/>
      <c r="H102" s="189"/>
      <c r="I102" s="192"/>
      <c r="J102" s="193">
        <f>BK102</f>
        <v>0</v>
      </c>
      <c r="K102" s="189"/>
      <c r="L102" s="194"/>
      <c r="M102" s="195"/>
      <c r="N102" s="196"/>
      <c r="O102" s="196"/>
      <c r="P102" s="197">
        <f>P103+P116+P121+P130+P140</f>
        <v>0</v>
      </c>
      <c r="Q102" s="196"/>
      <c r="R102" s="197">
        <f>R103+R116+R121+R130+R140</f>
        <v>7.1320152399999994</v>
      </c>
      <c r="S102" s="196"/>
      <c r="T102" s="198">
        <f>T103+T116+T121+T130+T140</f>
        <v>0</v>
      </c>
      <c r="AR102" s="199" t="s">
        <v>79</v>
      </c>
      <c r="AT102" s="200" t="s">
        <v>74</v>
      </c>
      <c r="AU102" s="200" t="s">
        <v>75</v>
      </c>
      <c r="AY102" s="199" t="s">
        <v>183</v>
      </c>
      <c r="BK102" s="201">
        <f>BK103+BK116+BK121+BK130+BK140</f>
        <v>0</v>
      </c>
    </row>
    <row r="103" spans="2:65" s="11" customFormat="1" ht="19.899999999999999" customHeight="1">
      <c r="B103" s="188"/>
      <c r="C103" s="189"/>
      <c r="D103" s="202" t="s">
        <v>74</v>
      </c>
      <c r="E103" s="203" t="s">
        <v>189</v>
      </c>
      <c r="F103" s="203" t="s">
        <v>1668</v>
      </c>
      <c r="G103" s="189"/>
      <c r="H103" s="189"/>
      <c r="I103" s="192"/>
      <c r="J103" s="204">
        <f>BK103</f>
        <v>0</v>
      </c>
      <c r="K103" s="189"/>
      <c r="L103" s="194"/>
      <c r="M103" s="195"/>
      <c r="N103" s="196"/>
      <c r="O103" s="196"/>
      <c r="P103" s="197">
        <f>SUM(P104:P115)</f>
        <v>0</v>
      </c>
      <c r="Q103" s="196"/>
      <c r="R103" s="197">
        <f>SUM(R104:R115)</f>
        <v>6.3865152399999996</v>
      </c>
      <c r="S103" s="196"/>
      <c r="T103" s="198">
        <f>SUM(T104:T115)</f>
        <v>0</v>
      </c>
      <c r="AR103" s="199" t="s">
        <v>79</v>
      </c>
      <c r="AT103" s="200" t="s">
        <v>74</v>
      </c>
      <c r="AU103" s="200" t="s">
        <v>79</v>
      </c>
      <c r="AY103" s="199" t="s">
        <v>183</v>
      </c>
      <c r="BK103" s="201">
        <f>SUM(BK104:BK115)</f>
        <v>0</v>
      </c>
    </row>
    <row r="104" spans="2:65" s="1" customFormat="1" ht="22.5" customHeight="1">
      <c r="B104" s="42"/>
      <c r="C104" s="205" t="s">
        <v>79</v>
      </c>
      <c r="D104" s="205" t="s">
        <v>185</v>
      </c>
      <c r="E104" s="206" t="s">
        <v>1939</v>
      </c>
      <c r="F104" s="207" t="s">
        <v>1940</v>
      </c>
      <c r="G104" s="208" t="s">
        <v>429</v>
      </c>
      <c r="H104" s="209">
        <v>1.0649999999999999</v>
      </c>
      <c r="I104" s="210"/>
      <c r="J104" s="211">
        <f>ROUND(I104*H104,2)</f>
        <v>0</v>
      </c>
      <c r="K104" s="207" t="s">
        <v>200</v>
      </c>
      <c r="L104" s="62"/>
      <c r="M104" s="212" t="s">
        <v>21</v>
      </c>
      <c r="N104" s="213" t="s">
        <v>46</v>
      </c>
      <c r="O104" s="43"/>
      <c r="P104" s="214">
        <f>O104*H104</f>
        <v>0</v>
      </c>
      <c r="Q104" s="214">
        <v>2.4533999999999998</v>
      </c>
      <c r="R104" s="214">
        <f>Q104*H104</f>
        <v>2.6128709999999997</v>
      </c>
      <c r="S104" s="214">
        <v>0</v>
      </c>
      <c r="T104" s="215">
        <f>S104*H104</f>
        <v>0</v>
      </c>
      <c r="AR104" s="25" t="s">
        <v>189</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189</v>
      </c>
      <c r="BM104" s="25" t="s">
        <v>2970</v>
      </c>
    </row>
    <row r="105" spans="2:65" s="12" customFormat="1" ht="13.5">
      <c r="B105" s="220"/>
      <c r="C105" s="221"/>
      <c r="D105" s="217" t="s">
        <v>193</v>
      </c>
      <c r="E105" s="222" t="s">
        <v>21</v>
      </c>
      <c r="F105" s="223" t="s">
        <v>854</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3" customFormat="1" ht="13.5">
      <c r="B106" s="231"/>
      <c r="C106" s="232"/>
      <c r="D106" s="217" t="s">
        <v>193</v>
      </c>
      <c r="E106" s="233" t="s">
        <v>21</v>
      </c>
      <c r="F106" s="234" t="s">
        <v>2971</v>
      </c>
      <c r="G106" s="232"/>
      <c r="H106" s="235">
        <v>1.0649999999999999</v>
      </c>
      <c r="I106" s="236"/>
      <c r="J106" s="232"/>
      <c r="K106" s="232"/>
      <c r="L106" s="237"/>
      <c r="M106" s="238"/>
      <c r="N106" s="239"/>
      <c r="O106" s="239"/>
      <c r="P106" s="239"/>
      <c r="Q106" s="239"/>
      <c r="R106" s="239"/>
      <c r="S106" s="239"/>
      <c r="T106" s="240"/>
      <c r="AT106" s="241" t="s">
        <v>193</v>
      </c>
      <c r="AU106" s="241" t="s">
        <v>83</v>
      </c>
      <c r="AV106" s="13" t="s">
        <v>83</v>
      </c>
      <c r="AW106" s="13" t="s">
        <v>39</v>
      </c>
      <c r="AX106" s="13" t="s">
        <v>75</v>
      </c>
      <c r="AY106" s="241" t="s">
        <v>183</v>
      </c>
    </row>
    <row r="107" spans="2:65" s="14" customFormat="1" ht="13.5">
      <c r="B107" s="242"/>
      <c r="C107" s="243"/>
      <c r="D107" s="244" t="s">
        <v>193</v>
      </c>
      <c r="E107" s="245" t="s">
        <v>21</v>
      </c>
      <c r="F107" s="246" t="s">
        <v>212</v>
      </c>
      <c r="G107" s="243"/>
      <c r="H107" s="247">
        <v>1.0649999999999999</v>
      </c>
      <c r="I107" s="248"/>
      <c r="J107" s="243"/>
      <c r="K107" s="243"/>
      <c r="L107" s="249"/>
      <c r="M107" s="250"/>
      <c r="N107" s="251"/>
      <c r="O107" s="251"/>
      <c r="P107" s="251"/>
      <c r="Q107" s="251"/>
      <c r="R107" s="251"/>
      <c r="S107" s="251"/>
      <c r="T107" s="252"/>
      <c r="AT107" s="253" t="s">
        <v>193</v>
      </c>
      <c r="AU107" s="253" t="s">
        <v>83</v>
      </c>
      <c r="AV107" s="14" t="s">
        <v>189</v>
      </c>
      <c r="AW107" s="14" t="s">
        <v>39</v>
      </c>
      <c r="AX107" s="14" t="s">
        <v>79</v>
      </c>
      <c r="AY107" s="253" t="s">
        <v>183</v>
      </c>
    </row>
    <row r="108" spans="2:65" s="1" customFormat="1" ht="31.5" customHeight="1">
      <c r="B108" s="42"/>
      <c r="C108" s="205" t="s">
        <v>83</v>
      </c>
      <c r="D108" s="205" t="s">
        <v>185</v>
      </c>
      <c r="E108" s="206" t="s">
        <v>1943</v>
      </c>
      <c r="F108" s="207" t="s">
        <v>1944</v>
      </c>
      <c r="G108" s="208" t="s">
        <v>188</v>
      </c>
      <c r="H108" s="209">
        <v>71</v>
      </c>
      <c r="I108" s="210"/>
      <c r="J108" s="211">
        <f>ROUND(I108*H108,2)</f>
        <v>0</v>
      </c>
      <c r="K108" s="207" t="s">
        <v>200</v>
      </c>
      <c r="L108" s="62"/>
      <c r="M108" s="212" t="s">
        <v>21</v>
      </c>
      <c r="N108" s="213" t="s">
        <v>46</v>
      </c>
      <c r="O108" s="43"/>
      <c r="P108" s="214">
        <f>O108*H108</f>
        <v>0</v>
      </c>
      <c r="Q108" s="214">
        <v>5.2720000000000003E-2</v>
      </c>
      <c r="R108" s="214">
        <f>Q108*H108</f>
        <v>3.7431200000000002</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2972</v>
      </c>
    </row>
    <row r="109" spans="2:65" s="12" customFormat="1" ht="13.5">
      <c r="B109" s="220"/>
      <c r="C109" s="221"/>
      <c r="D109" s="217" t="s">
        <v>193</v>
      </c>
      <c r="E109" s="222" t="s">
        <v>21</v>
      </c>
      <c r="F109" s="223" t="s">
        <v>854</v>
      </c>
      <c r="G109" s="221"/>
      <c r="H109" s="224" t="s">
        <v>21</v>
      </c>
      <c r="I109" s="225"/>
      <c r="J109" s="221"/>
      <c r="K109" s="221"/>
      <c r="L109" s="226"/>
      <c r="M109" s="227"/>
      <c r="N109" s="228"/>
      <c r="O109" s="228"/>
      <c r="P109" s="228"/>
      <c r="Q109" s="228"/>
      <c r="R109" s="228"/>
      <c r="S109" s="228"/>
      <c r="T109" s="229"/>
      <c r="AT109" s="230" t="s">
        <v>193</v>
      </c>
      <c r="AU109" s="230" t="s">
        <v>83</v>
      </c>
      <c r="AV109" s="12" t="s">
        <v>79</v>
      </c>
      <c r="AW109" s="12" t="s">
        <v>39</v>
      </c>
      <c r="AX109" s="12" t="s">
        <v>75</v>
      </c>
      <c r="AY109" s="230" t="s">
        <v>183</v>
      </c>
    </row>
    <row r="110" spans="2:65" s="13" customFormat="1" ht="13.5">
      <c r="B110" s="231"/>
      <c r="C110" s="232"/>
      <c r="D110" s="217" t="s">
        <v>193</v>
      </c>
      <c r="E110" s="233" t="s">
        <v>21</v>
      </c>
      <c r="F110" s="234" t="s">
        <v>2973</v>
      </c>
      <c r="G110" s="232"/>
      <c r="H110" s="235">
        <v>71</v>
      </c>
      <c r="I110" s="236"/>
      <c r="J110" s="232"/>
      <c r="K110" s="232"/>
      <c r="L110" s="237"/>
      <c r="M110" s="238"/>
      <c r="N110" s="239"/>
      <c r="O110" s="239"/>
      <c r="P110" s="239"/>
      <c r="Q110" s="239"/>
      <c r="R110" s="239"/>
      <c r="S110" s="239"/>
      <c r="T110" s="240"/>
      <c r="AT110" s="241" t="s">
        <v>193</v>
      </c>
      <c r="AU110" s="241" t="s">
        <v>83</v>
      </c>
      <c r="AV110" s="13" t="s">
        <v>83</v>
      </c>
      <c r="AW110" s="13" t="s">
        <v>39</v>
      </c>
      <c r="AX110" s="13" t="s">
        <v>75</v>
      </c>
      <c r="AY110" s="241" t="s">
        <v>183</v>
      </c>
    </row>
    <row r="111" spans="2:65" s="14" customFormat="1" ht="13.5">
      <c r="B111" s="242"/>
      <c r="C111" s="243"/>
      <c r="D111" s="244" t="s">
        <v>193</v>
      </c>
      <c r="E111" s="245" t="s">
        <v>21</v>
      </c>
      <c r="F111" s="246" t="s">
        <v>212</v>
      </c>
      <c r="G111" s="243"/>
      <c r="H111" s="247">
        <v>71</v>
      </c>
      <c r="I111" s="248"/>
      <c r="J111" s="243"/>
      <c r="K111" s="243"/>
      <c r="L111" s="249"/>
      <c r="M111" s="250"/>
      <c r="N111" s="251"/>
      <c r="O111" s="251"/>
      <c r="P111" s="251"/>
      <c r="Q111" s="251"/>
      <c r="R111" s="251"/>
      <c r="S111" s="251"/>
      <c r="T111" s="252"/>
      <c r="AT111" s="253" t="s">
        <v>193</v>
      </c>
      <c r="AU111" s="253" t="s">
        <v>83</v>
      </c>
      <c r="AV111" s="14" t="s">
        <v>189</v>
      </c>
      <c r="AW111" s="14" t="s">
        <v>39</v>
      </c>
      <c r="AX111" s="14" t="s">
        <v>79</v>
      </c>
      <c r="AY111" s="253" t="s">
        <v>183</v>
      </c>
    </row>
    <row r="112" spans="2:65" s="1" customFormat="1" ht="22.5" customHeight="1">
      <c r="B112" s="42"/>
      <c r="C112" s="205" t="s">
        <v>91</v>
      </c>
      <c r="D112" s="205" t="s">
        <v>185</v>
      </c>
      <c r="E112" s="206" t="s">
        <v>1947</v>
      </c>
      <c r="F112" s="207" t="s">
        <v>1948</v>
      </c>
      <c r="G112" s="208" t="s">
        <v>498</v>
      </c>
      <c r="H112" s="209">
        <v>2.9000000000000001E-2</v>
      </c>
      <c r="I112" s="210"/>
      <c r="J112" s="211">
        <f>ROUND(I112*H112,2)</f>
        <v>0</v>
      </c>
      <c r="K112" s="207" t="s">
        <v>200</v>
      </c>
      <c r="L112" s="62"/>
      <c r="M112" s="212" t="s">
        <v>21</v>
      </c>
      <c r="N112" s="213" t="s">
        <v>46</v>
      </c>
      <c r="O112" s="43"/>
      <c r="P112" s="214">
        <f>O112*H112</f>
        <v>0</v>
      </c>
      <c r="Q112" s="214">
        <v>1.0525599999999999</v>
      </c>
      <c r="R112" s="214">
        <f>Q112*H112</f>
        <v>3.0524240000000001E-2</v>
      </c>
      <c r="S112" s="214">
        <v>0</v>
      </c>
      <c r="T112" s="215">
        <f>S112*H112</f>
        <v>0</v>
      </c>
      <c r="AR112" s="25" t="s">
        <v>189</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189</v>
      </c>
      <c r="BM112" s="25" t="s">
        <v>2974</v>
      </c>
    </row>
    <row r="113" spans="2:65" s="12" customFormat="1" ht="13.5">
      <c r="B113" s="220"/>
      <c r="C113" s="221"/>
      <c r="D113" s="217" t="s">
        <v>193</v>
      </c>
      <c r="E113" s="222" t="s">
        <v>21</v>
      </c>
      <c r="F113" s="223" t="s">
        <v>854</v>
      </c>
      <c r="G113" s="221"/>
      <c r="H113" s="224" t="s">
        <v>21</v>
      </c>
      <c r="I113" s="225"/>
      <c r="J113" s="221"/>
      <c r="K113" s="221"/>
      <c r="L113" s="226"/>
      <c r="M113" s="227"/>
      <c r="N113" s="228"/>
      <c r="O113" s="228"/>
      <c r="P113" s="228"/>
      <c r="Q113" s="228"/>
      <c r="R113" s="228"/>
      <c r="S113" s="228"/>
      <c r="T113" s="229"/>
      <c r="AT113" s="230" t="s">
        <v>193</v>
      </c>
      <c r="AU113" s="230" t="s">
        <v>83</v>
      </c>
      <c r="AV113" s="12" t="s">
        <v>79</v>
      </c>
      <c r="AW113" s="12" t="s">
        <v>39</v>
      </c>
      <c r="AX113" s="12" t="s">
        <v>75</v>
      </c>
      <c r="AY113" s="230" t="s">
        <v>183</v>
      </c>
    </row>
    <row r="114" spans="2:65" s="13" customFormat="1" ht="13.5">
      <c r="B114" s="231"/>
      <c r="C114" s="232"/>
      <c r="D114" s="217" t="s">
        <v>193</v>
      </c>
      <c r="E114" s="233" t="s">
        <v>21</v>
      </c>
      <c r="F114" s="234" t="s">
        <v>2975</v>
      </c>
      <c r="G114" s="232"/>
      <c r="H114" s="235">
        <v>2.9000000000000001E-2</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4" customFormat="1" ht="13.5">
      <c r="B115" s="242"/>
      <c r="C115" s="243"/>
      <c r="D115" s="217" t="s">
        <v>193</v>
      </c>
      <c r="E115" s="279" t="s">
        <v>21</v>
      </c>
      <c r="F115" s="280" t="s">
        <v>212</v>
      </c>
      <c r="G115" s="243"/>
      <c r="H115" s="281">
        <v>2.9000000000000001E-2</v>
      </c>
      <c r="I115" s="248"/>
      <c r="J115" s="243"/>
      <c r="K115" s="243"/>
      <c r="L115" s="249"/>
      <c r="M115" s="250"/>
      <c r="N115" s="251"/>
      <c r="O115" s="251"/>
      <c r="P115" s="251"/>
      <c r="Q115" s="251"/>
      <c r="R115" s="251"/>
      <c r="S115" s="251"/>
      <c r="T115" s="252"/>
      <c r="AT115" s="253" t="s">
        <v>193</v>
      </c>
      <c r="AU115" s="253" t="s">
        <v>83</v>
      </c>
      <c r="AV115" s="14" t="s">
        <v>189</v>
      </c>
      <c r="AW115" s="14" t="s">
        <v>39</v>
      </c>
      <c r="AX115" s="14" t="s">
        <v>79</v>
      </c>
      <c r="AY115" s="253" t="s">
        <v>183</v>
      </c>
    </row>
    <row r="116" spans="2:65" s="11" customFormat="1" ht="29.85" customHeight="1">
      <c r="B116" s="188"/>
      <c r="C116" s="189"/>
      <c r="D116" s="202" t="s">
        <v>74</v>
      </c>
      <c r="E116" s="203" t="s">
        <v>195</v>
      </c>
      <c r="F116" s="203" t="s">
        <v>196</v>
      </c>
      <c r="G116" s="189"/>
      <c r="H116" s="189"/>
      <c r="I116" s="192"/>
      <c r="J116" s="204">
        <f>BK116</f>
        <v>0</v>
      </c>
      <c r="K116" s="189"/>
      <c r="L116" s="194"/>
      <c r="M116" s="195"/>
      <c r="N116" s="196"/>
      <c r="O116" s="196"/>
      <c r="P116" s="197">
        <f>SUM(P117:P120)</f>
        <v>0</v>
      </c>
      <c r="Q116" s="196"/>
      <c r="R116" s="197">
        <f>SUM(R117:R120)</f>
        <v>0.74550000000000005</v>
      </c>
      <c r="S116" s="196"/>
      <c r="T116" s="198">
        <f>SUM(T117:T120)</f>
        <v>0</v>
      </c>
      <c r="AR116" s="199" t="s">
        <v>79</v>
      </c>
      <c r="AT116" s="200" t="s">
        <v>74</v>
      </c>
      <c r="AU116" s="200" t="s">
        <v>79</v>
      </c>
      <c r="AY116" s="199" t="s">
        <v>183</v>
      </c>
      <c r="BK116" s="201">
        <f>SUM(BK117:BK120)</f>
        <v>0</v>
      </c>
    </row>
    <row r="117" spans="2:65" s="1" customFormat="1" ht="31.5" customHeight="1">
      <c r="B117" s="42"/>
      <c r="C117" s="205" t="s">
        <v>189</v>
      </c>
      <c r="D117" s="205" t="s">
        <v>185</v>
      </c>
      <c r="E117" s="206" t="s">
        <v>1951</v>
      </c>
      <c r="F117" s="207" t="s">
        <v>1952</v>
      </c>
      <c r="G117" s="208" t="s">
        <v>199</v>
      </c>
      <c r="H117" s="209">
        <v>17.75</v>
      </c>
      <c r="I117" s="210"/>
      <c r="J117" s="211">
        <f>ROUND(I117*H117,2)</f>
        <v>0</v>
      </c>
      <c r="K117" s="207" t="s">
        <v>200</v>
      </c>
      <c r="L117" s="62"/>
      <c r="M117" s="212" t="s">
        <v>21</v>
      </c>
      <c r="N117" s="213" t="s">
        <v>46</v>
      </c>
      <c r="O117" s="43"/>
      <c r="P117" s="214">
        <f>O117*H117</f>
        <v>0</v>
      </c>
      <c r="Q117" s="214">
        <v>4.2000000000000003E-2</v>
      </c>
      <c r="R117" s="214">
        <f>Q117*H117</f>
        <v>0.74550000000000005</v>
      </c>
      <c r="S117" s="214">
        <v>0</v>
      </c>
      <c r="T117" s="215">
        <f>S117*H117</f>
        <v>0</v>
      </c>
      <c r="AR117" s="25" t="s">
        <v>189</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189</v>
      </c>
      <c r="BM117" s="25" t="s">
        <v>2976</v>
      </c>
    </row>
    <row r="118" spans="2:65" s="12" customFormat="1" ht="13.5">
      <c r="B118" s="220"/>
      <c r="C118" s="221"/>
      <c r="D118" s="217" t="s">
        <v>193</v>
      </c>
      <c r="E118" s="222" t="s">
        <v>21</v>
      </c>
      <c r="F118" s="223" t="s">
        <v>854</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2977</v>
      </c>
      <c r="G119" s="232"/>
      <c r="H119" s="235">
        <v>17.75</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17" t="s">
        <v>193</v>
      </c>
      <c r="E120" s="279" t="s">
        <v>21</v>
      </c>
      <c r="F120" s="280" t="s">
        <v>212</v>
      </c>
      <c r="G120" s="243"/>
      <c r="H120" s="281">
        <v>17.75</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1" customFormat="1" ht="29.85" customHeight="1">
      <c r="B121" s="188"/>
      <c r="C121" s="189"/>
      <c r="D121" s="202" t="s">
        <v>74</v>
      </c>
      <c r="E121" s="203" t="s">
        <v>240</v>
      </c>
      <c r="F121" s="203" t="s">
        <v>402</v>
      </c>
      <c r="G121" s="189"/>
      <c r="H121" s="189"/>
      <c r="I121" s="192"/>
      <c r="J121" s="204">
        <f>BK121</f>
        <v>0</v>
      </c>
      <c r="K121" s="189"/>
      <c r="L121" s="194"/>
      <c r="M121" s="195"/>
      <c r="N121" s="196"/>
      <c r="O121" s="196"/>
      <c r="P121" s="197">
        <f>SUM(P122:P129)</f>
        <v>0</v>
      </c>
      <c r="Q121" s="196"/>
      <c r="R121" s="197">
        <f>SUM(R122:R129)</f>
        <v>0</v>
      </c>
      <c r="S121" s="196"/>
      <c r="T121" s="198">
        <f>SUM(T122:T129)</f>
        <v>0</v>
      </c>
      <c r="AR121" s="199" t="s">
        <v>79</v>
      </c>
      <c r="AT121" s="200" t="s">
        <v>74</v>
      </c>
      <c r="AU121" s="200" t="s">
        <v>79</v>
      </c>
      <c r="AY121" s="199" t="s">
        <v>183</v>
      </c>
      <c r="BK121" s="201">
        <f>SUM(BK122:BK129)</f>
        <v>0</v>
      </c>
    </row>
    <row r="122" spans="2:65" s="1" customFormat="1" ht="22.5" customHeight="1">
      <c r="B122" s="42"/>
      <c r="C122" s="205" t="s">
        <v>222</v>
      </c>
      <c r="D122" s="205" t="s">
        <v>185</v>
      </c>
      <c r="E122" s="206" t="s">
        <v>792</v>
      </c>
      <c r="F122" s="207" t="s">
        <v>793</v>
      </c>
      <c r="G122" s="208" t="s">
        <v>199</v>
      </c>
      <c r="H122" s="209">
        <v>296.14</v>
      </c>
      <c r="I122" s="210"/>
      <c r="J122" s="211">
        <f>ROUND(I122*H122,2)</f>
        <v>0</v>
      </c>
      <c r="K122" s="207" t="s">
        <v>200</v>
      </c>
      <c r="L122" s="62"/>
      <c r="M122" s="212" t="s">
        <v>21</v>
      </c>
      <c r="N122" s="213" t="s">
        <v>46</v>
      </c>
      <c r="O122" s="43"/>
      <c r="P122" s="214">
        <f>O122*H122</f>
        <v>0</v>
      </c>
      <c r="Q122" s="214">
        <v>0</v>
      </c>
      <c r="R122" s="214">
        <f>Q122*H122</f>
        <v>0</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2978</v>
      </c>
    </row>
    <row r="123" spans="2:65" s="12" customFormat="1" ht="13.5">
      <c r="B123" s="220"/>
      <c r="C123" s="221"/>
      <c r="D123" s="217" t="s">
        <v>193</v>
      </c>
      <c r="E123" s="222" t="s">
        <v>21</v>
      </c>
      <c r="F123" s="223" t="s">
        <v>785</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2979</v>
      </c>
      <c r="G124" s="232"/>
      <c r="H124" s="235">
        <v>296.14</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4" customFormat="1" ht="13.5">
      <c r="B125" s="242"/>
      <c r="C125" s="243"/>
      <c r="D125" s="244" t="s">
        <v>193</v>
      </c>
      <c r="E125" s="245" t="s">
        <v>21</v>
      </c>
      <c r="F125" s="246" t="s">
        <v>212</v>
      </c>
      <c r="G125" s="243"/>
      <c r="H125" s="247">
        <v>296.14</v>
      </c>
      <c r="I125" s="248"/>
      <c r="J125" s="243"/>
      <c r="K125" s="243"/>
      <c r="L125" s="249"/>
      <c r="M125" s="250"/>
      <c r="N125" s="251"/>
      <c r="O125" s="251"/>
      <c r="P125" s="251"/>
      <c r="Q125" s="251"/>
      <c r="R125" s="251"/>
      <c r="S125" s="251"/>
      <c r="T125" s="252"/>
      <c r="AT125" s="253" t="s">
        <v>193</v>
      </c>
      <c r="AU125" s="253" t="s">
        <v>83</v>
      </c>
      <c r="AV125" s="14" t="s">
        <v>189</v>
      </c>
      <c r="AW125" s="14" t="s">
        <v>39</v>
      </c>
      <c r="AX125" s="14" t="s">
        <v>79</v>
      </c>
      <c r="AY125" s="253" t="s">
        <v>183</v>
      </c>
    </row>
    <row r="126" spans="2:65" s="1" customFormat="1" ht="31.5" customHeight="1">
      <c r="B126" s="42"/>
      <c r="C126" s="205" t="s">
        <v>195</v>
      </c>
      <c r="D126" s="205" t="s">
        <v>185</v>
      </c>
      <c r="E126" s="206" t="s">
        <v>795</v>
      </c>
      <c r="F126" s="207" t="s">
        <v>796</v>
      </c>
      <c r="G126" s="208" t="s">
        <v>199</v>
      </c>
      <c r="H126" s="209">
        <v>296.14</v>
      </c>
      <c r="I126" s="210"/>
      <c r="J126" s="211">
        <f>ROUND(I126*H126,2)</f>
        <v>0</v>
      </c>
      <c r="K126" s="207" t="s">
        <v>200</v>
      </c>
      <c r="L126" s="62"/>
      <c r="M126" s="212" t="s">
        <v>21</v>
      </c>
      <c r="N126" s="213" t="s">
        <v>46</v>
      </c>
      <c r="O126" s="43"/>
      <c r="P126" s="214">
        <f>O126*H126</f>
        <v>0</v>
      </c>
      <c r="Q126" s="214">
        <v>0</v>
      </c>
      <c r="R126" s="214">
        <f>Q126*H126</f>
        <v>0</v>
      </c>
      <c r="S126" s="214">
        <v>0</v>
      </c>
      <c r="T126" s="215">
        <f>S126*H126</f>
        <v>0</v>
      </c>
      <c r="AR126" s="25" t="s">
        <v>189</v>
      </c>
      <c r="AT126" s="25" t="s">
        <v>185</v>
      </c>
      <c r="AU126" s="25" t="s">
        <v>83</v>
      </c>
      <c r="AY126" s="25" t="s">
        <v>183</v>
      </c>
      <c r="BE126" s="216">
        <f>IF(N126="základní",J126,0)</f>
        <v>0</v>
      </c>
      <c r="BF126" s="216">
        <f>IF(N126="snížená",J126,0)</f>
        <v>0</v>
      </c>
      <c r="BG126" s="216">
        <f>IF(N126="zákl. přenesená",J126,0)</f>
        <v>0</v>
      </c>
      <c r="BH126" s="216">
        <f>IF(N126="sníž. přenesená",J126,0)</f>
        <v>0</v>
      </c>
      <c r="BI126" s="216">
        <f>IF(N126="nulová",J126,0)</f>
        <v>0</v>
      </c>
      <c r="BJ126" s="25" t="s">
        <v>79</v>
      </c>
      <c r="BK126" s="216">
        <f>ROUND(I126*H126,2)</f>
        <v>0</v>
      </c>
      <c r="BL126" s="25" t="s">
        <v>189</v>
      </c>
      <c r="BM126" s="25" t="s">
        <v>2980</v>
      </c>
    </row>
    <row r="127" spans="2:65" s="12" customFormat="1" ht="13.5">
      <c r="B127" s="220"/>
      <c r="C127" s="221"/>
      <c r="D127" s="217" t="s">
        <v>193</v>
      </c>
      <c r="E127" s="222" t="s">
        <v>21</v>
      </c>
      <c r="F127" s="223" t="s">
        <v>785</v>
      </c>
      <c r="G127" s="221"/>
      <c r="H127" s="224" t="s">
        <v>21</v>
      </c>
      <c r="I127" s="225"/>
      <c r="J127" s="221"/>
      <c r="K127" s="221"/>
      <c r="L127" s="226"/>
      <c r="M127" s="227"/>
      <c r="N127" s="228"/>
      <c r="O127" s="228"/>
      <c r="P127" s="228"/>
      <c r="Q127" s="228"/>
      <c r="R127" s="228"/>
      <c r="S127" s="228"/>
      <c r="T127" s="229"/>
      <c r="AT127" s="230" t="s">
        <v>193</v>
      </c>
      <c r="AU127" s="230" t="s">
        <v>83</v>
      </c>
      <c r="AV127" s="12" t="s">
        <v>79</v>
      </c>
      <c r="AW127" s="12" t="s">
        <v>39</v>
      </c>
      <c r="AX127" s="12" t="s">
        <v>75</v>
      </c>
      <c r="AY127" s="230" t="s">
        <v>183</v>
      </c>
    </row>
    <row r="128" spans="2:65" s="13" customFormat="1" ht="13.5">
      <c r="B128" s="231"/>
      <c r="C128" s="232"/>
      <c r="D128" s="217" t="s">
        <v>193</v>
      </c>
      <c r="E128" s="233" t="s">
        <v>21</v>
      </c>
      <c r="F128" s="234" t="s">
        <v>2979</v>
      </c>
      <c r="G128" s="232"/>
      <c r="H128" s="235">
        <v>296.14</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65" s="14" customFormat="1" ht="13.5">
      <c r="B129" s="242"/>
      <c r="C129" s="243"/>
      <c r="D129" s="217" t="s">
        <v>193</v>
      </c>
      <c r="E129" s="279" t="s">
        <v>21</v>
      </c>
      <c r="F129" s="280" t="s">
        <v>212</v>
      </c>
      <c r="G129" s="243"/>
      <c r="H129" s="281">
        <v>296.14</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1" customFormat="1" ht="29.85" customHeight="1">
      <c r="B130" s="188"/>
      <c r="C130" s="189"/>
      <c r="D130" s="202" t="s">
        <v>74</v>
      </c>
      <c r="E130" s="203" t="s">
        <v>493</v>
      </c>
      <c r="F130" s="203" t="s">
        <v>494</v>
      </c>
      <c r="G130" s="189"/>
      <c r="H130" s="189"/>
      <c r="I130" s="192"/>
      <c r="J130" s="204">
        <f>BK130</f>
        <v>0</v>
      </c>
      <c r="K130" s="189"/>
      <c r="L130" s="194"/>
      <c r="M130" s="195"/>
      <c r="N130" s="196"/>
      <c r="O130" s="196"/>
      <c r="P130" s="197">
        <f>SUM(P131:P139)</f>
        <v>0</v>
      </c>
      <c r="Q130" s="196"/>
      <c r="R130" s="197">
        <f>SUM(R131:R139)</f>
        <v>0</v>
      </c>
      <c r="S130" s="196"/>
      <c r="T130" s="198">
        <f>SUM(T131:T139)</f>
        <v>0</v>
      </c>
      <c r="AR130" s="199" t="s">
        <v>79</v>
      </c>
      <c r="AT130" s="200" t="s">
        <v>74</v>
      </c>
      <c r="AU130" s="200" t="s">
        <v>79</v>
      </c>
      <c r="AY130" s="199" t="s">
        <v>183</v>
      </c>
      <c r="BK130" s="201">
        <f>SUM(BK131:BK139)</f>
        <v>0</v>
      </c>
    </row>
    <row r="131" spans="2:65" s="1" customFormat="1" ht="31.5" customHeight="1">
      <c r="B131" s="42"/>
      <c r="C131" s="205" t="s">
        <v>233</v>
      </c>
      <c r="D131" s="205" t="s">
        <v>185</v>
      </c>
      <c r="E131" s="206" t="s">
        <v>496</v>
      </c>
      <c r="F131" s="207" t="s">
        <v>497</v>
      </c>
      <c r="G131" s="208" t="s">
        <v>498</v>
      </c>
      <c r="H131" s="209">
        <v>4.09</v>
      </c>
      <c r="I131" s="210"/>
      <c r="J131" s="211">
        <f>ROUND(I131*H131,2)</f>
        <v>0</v>
      </c>
      <c r="K131" s="207" t="s">
        <v>200</v>
      </c>
      <c r="L131" s="62"/>
      <c r="M131" s="212" t="s">
        <v>21</v>
      </c>
      <c r="N131" s="213" t="s">
        <v>46</v>
      </c>
      <c r="O131" s="43"/>
      <c r="P131" s="214">
        <f>O131*H131</f>
        <v>0</v>
      </c>
      <c r="Q131" s="214">
        <v>0</v>
      </c>
      <c r="R131" s="214">
        <f>Q131*H131</f>
        <v>0</v>
      </c>
      <c r="S131" s="214">
        <v>0</v>
      </c>
      <c r="T131" s="215">
        <f>S131*H131</f>
        <v>0</v>
      </c>
      <c r="AR131" s="25" t="s">
        <v>189</v>
      </c>
      <c r="AT131" s="25" t="s">
        <v>185</v>
      </c>
      <c r="AU131" s="25" t="s">
        <v>83</v>
      </c>
      <c r="AY131" s="25" t="s">
        <v>183</v>
      </c>
      <c r="BE131" s="216">
        <f>IF(N131="základní",J131,0)</f>
        <v>0</v>
      </c>
      <c r="BF131" s="216">
        <f>IF(N131="snížená",J131,0)</f>
        <v>0</v>
      </c>
      <c r="BG131" s="216">
        <f>IF(N131="zákl. přenesená",J131,0)</f>
        <v>0</v>
      </c>
      <c r="BH131" s="216">
        <f>IF(N131="sníž. přenesená",J131,0)</f>
        <v>0</v>
      </c>
      <c r="BI131" s="216">
        <f>IF(N131="nulová",J131,0)</f>
        <v>0</v>
      </c>
      <c r="BJ131" s="25" t="s">
        <v>79</v>
      </c>
      <c r="BK131" s="216">
        <f>ROUND(I131*H131,2)</f>
        <v>0</v>
      </c>
      <c r="BL131" s="25" t="s">
        <v>189</v>
      </c>
      <c r="BM131" s="25" t="s">
        <v>2981</v>
      </c>
    </row>
    <row r="132" spans="2:65" s="1" customFormat="1" ht="31.5" customHeight="1">
      <c r="B132" s="42"/>
      <c r="C132" s="205" t="s">
        <v>226</v>
      </c>
      <c r="D132" s="205" t="s">
        <v>185</v>
      </c>
      <c r="E132" s="206" t="s">
        <v>501</v>
      </c>
      <c r="F132" s="207" t="s">
        <v>502</v>
      </c>
      <c r="G132" s="208" t="s">
        <v>498</v>
      </c>
      <c r="H132" s="209">
        <v>4.09</v>
      </c>
      <c r="I132" s="210"/>
      <c r="J132" s="211">
        <f>ROUND(I132*H132,2)</f>
        <v>0</v>
      </c>
      <c r="K132" s="207" t="s">
        <v>200</v>
      </c>
      <c r="L132" s="62"/>
      <c r="M132" s="212" t="s">
        <v>21</v>
      </c>
      <c r="N132" s="213" t="s">
        <v>46</v>
      </c>
      <c r="O132" s="43"/>
      <c r="P132" s="214">
        <f>O132*H132</f>
        <v>0</v>
      </c>
      <c r="Q132" s="214">
        <v>0</v>
      </c>
      <c r="R132" s="214">
        <f>Q132*H132</f>
        <v>0</v>
      </c>
      <c r="S132" s="214">
        <v>0</v>
      </c>
      <c r="T132" s="215">
        <f>S132*H132</f>
        <v>0</v>
      </c>
      <c r="AR132" s="25" t="s">
        <v>189</v>
      </c>
      <c r="AT132" s="25" t="s">
        <v>185</v>
      </c>
      <c r="AU132" s="25" t="s">
        <v>83</v>
      </c>
      <c r="AY132" s="25" t="s">
        <v>183</v>
      </c>
      <c r="BE132" s="216">
        <f>IF(N132="základní",J132,0)</f>
        <v>0</v>
      </c>
      <c r="BF132" s="216">
        <f>IF(N132="snížená",J132,0)</f>
        <v>0</v>
      </c>
      <c r="BG132" s="216">
        <f>IF(N132="zákl. přenesená",J132,0)</f>
        <v>0</v>
      </c>
      <c r="BH132" s="216">
        <f>IF(N132="sníž. přenesená",J132,0)</f>
        <v>0</v>
      </c>
      <c r="BI132" s="216">
        <f>IF(N132="nulová",J132,0)</f>
        <v>0</v>
      </c>
      <c r="BJ132" s="25" t="s">
        <v>79</v>
      </c>
      <c r="BK132" s="216">
        <f>ROUND(I132*H132,2)</f>
        <v>0</v>
      </c>
      <c r="BL132" s="25" t="s">
        <v>189</v>
      </c>
      <c r="BM132" s="25" t="s">
        <v>2982</v>
      </c>
    </row>
    <row r="133" spans="2:65" s="1" customFormat="1" ht="31.5" customHeight="1">
      <c r="B133" s="42"/>
      <c r="C133" s="205" t="s">
        <v>240</v>
      </c>
      <c r="D133" s="205" t="s">
        <v>185</v>
      </c>
      <c r="E133" s="206" t="s">
        <v>505</v>
      </c>
      <c r="F133" s="207" t="s">
        <v>506</v>
      </c>
      <c r="G133" s="208" t="s">
        <v>498</v>
      </c>
      <c r="H133" s="209">
        <v>36.81</v>
      </c>
      <c r="I133" s="210"/>
      <c r="J133" s="211">
        <f>ROUND(I133*H133,2)</f>
        <v>0</v>
      </c>
      <c r="K133" s="207" t="s">
        <v>200</v>
      </c>
      <c r="L133" s="62"/>
      <c r="M133" s="212" t="s">
        <v>21</v>
      </c>
      <c r="N133" s="213" t="s">
        <v>46</v>
      </c>
      <c r="O133" s="43"/>
      <c r="P133" s="214">
        <f>O133*H133</f>
        <v>0</v>
      </c>
      <c r="Q133" s="214">
        <v>0</v>
      </c>
      <c r="R133" s="214">
        <f>Q133*H133</f>
        <v>0</v>
      </c>
      <c r="S133" s="214">
        <v>0</v>
      </c>
      <c r="T133" s="215">
        <f>S133*H133</f>
        <v>0</v>
      </c>
      <c r="AR133" s="25" t="s">
        <v>189</v>
      </c>
      <c r="AT133" s="25" t="s">
        <v>185</v>
      </c>
      <c r="AU133" s="25" t="s">
        <v>83</v>
      </c>
      <c r="AY133" s="25" t="s">
        <v>183</v>
      </c>
      <c r="BE133" s="216">
        <f>IF(N133="základní",J133,0)</f>
        <v>0</v>
      </c>
      <c r="BF133" s="216">
        <f>IF(N133="snížená",J133,0)</f>
        <v>0</v>
      </c>
      <c r="BG133" s="216">
        <f>IF(N133="zákl. přenesená",J133,0)</f>
        <v>0</v>
      </c>
      <c r="BH133" s="216">
        <f>IF(N133="sníž. přenesená",J133,0)</f>
        <v>0</v>
      </c>
      <c r="BI133" s="216">
        <f>IF(N133="nulová",J133,0)</f>
        <v>0</v>
      </c>
      <c r="BJ133" s="25" t="s">
        <v>79</v>
      </c>
      <c r="BK133" s="216">
        <f>ROUND(I133*H133,2)</f>
        <v>0</v>
      </c>
      <c r="BL133" s="25" t="s">
        <v>189</v>
      </c>
      <c r="BM133" s="25" t="s">
        <v>2983</v>
      </c>
    </row>
    <row r="134" spans="2:65" s="13" customFormat="1" ht="13.5">
      <c r="B134" s="231"/>
      <c r="C134" s="232"/>
      <c r="D134" s="244" t="s">
        <v>193</v>
      </c>
      <c r="E134" s="232"/>
      <c r="F134" s="255" t="s">
        <v>2984</v>
      </c>
      <c r="G134" s="232"/>
      <c r="H134" s="256">
        <v>36.81</v>
      </c>
      <c r="I134" s="236"/>
      <c r="J134" s="232"/>
      <c r="K134" s="232"/>
      <c r="L134" s="237"/>
      <c r="M134" s="238"/>
      <c r="N134" s="239"/>
      <c r="O134" s="239"/>
      <c r="P134" s="239"/>
      <c r="Q134" s="239"/>
      <c r="R134" s="239"/>
      <c r="S134" s="239"/>
      <c r="T134" s="240"/>
      <c r="AT134" s="241" t="s">
        <v>193</v>
      </c>
      <c r="AU134" s="241" t="s">
        <v>83</v>
      </c>
      <c r="AV134" s="13" t="s">
        <v>83</v>
      </c>
      <c r="AW134" s="13" t="s">
        <v>6</v>
      </c>
      <c r="AX134" s="13" t="s">
        <v>79</v>
      </c>
      <c r="AY134" s="241" t="s">
        <v>183</v>
      </c>
    </row>
    <row r="135" spans="2:65" s="1" customFormat="1" ht="22.5" customHeight="1">
      <c r="B135" s="42"/>
      <c r="C135" s="205" t="s">
        <v>246</v>
      </c>
      <c r="D135" s="205" t="s">
        <v>185</v>
      </c>
      <c r="E135" s="206" t="s">
        <v>809</v>
      </c>
      <c r="F135" s="207" t="s">
        <v>810</v>
      </c>
      <c r="G135" s="208" t="s">
        <v>498</v>
      </c>
      <c r="H135" s="209">
        <v>0.42599999999999999</v>
      </c>
      <c r="I135" s="210"/>
      <c r="J135" s="211">
        <f>ROUND(I135*H135,2)</f>
        <v>0</v>
      </c>
      <c r="K135" s="207" t="s">
        <v>200</v>
      </c>
      <c r="L135" s="62"/>
      <c r="M135" s="212" t="s">
        <v>21</v>
      </c>
      <c r="N135" s="213" t="s">
        <v>46</v>
      </c>
      <c r="O135" s="43"/>
      <c r="P135" s="214">
        <f>O135*H135</f>
        <v>0</v>
      </c>
      <c r="Q135" s="214">
        <v>0</v>
      </c>
      <c r="R135" s="214">
        <f>Q135*H135</f>
        <v>0</v>
      </c>
      <c r="S135" s="214">
        <v>0</v>
      </c>
      <c r="T135" s="215">
        <f>S135*H135</f>
        <v>0</v>
      </c>
      <c r="AR135" s="25" t="s">
        <v>189</v>
      </c>
      <c r="AT135" s="25" t="s">
        <v>185</v>
      </c>
      <c r="AU135" s="25" t="s">
        <v>83</v>
      </c>
      <c r="AY135" s="25" t="s">
        <v>183</v>
      </c>
      <c r="BE135" s="216">
        <f>IF(N135="základní",J135,0)</f>
        <v>0</v>
      </c>
      <c r="BF135" s="216">
        <f>IF(N135="snížená",J135,0)</f>
        <v>0</v>
      </c>
      <c r="BG135" s="216">
        <f>IF(N135="zákl. přenesená",J135,0)</f>
        <v>0</v>
      </c>
      <c r="BH135" s="216">
        <f>IF(N135="sníž. přenesená",J135,0)</f>
        <v>0</v>
      </c>
      <c r="BI135" s="216">
        <f>IF(N135="nulová",J135,0)</f>
        <v>0</v>
      </c>
      <c r="BJ135" s="25" t="s">
        <v>79</v>
      </c>
      <c r="BK135" s="216">
        <f>ROUND(I135*H135,2)</f>
        <v>0</v>
      </c>
      <c r="BL135" s="25" t="s">
        <v>189</v>
      </c>
      <c r="BM135" s="25" t="s">
        <v>2985</v>
      </c>
    </row>
    <row r="136" spans="2:65" s="1" customFormat="1" ht="22.5" customHeight="1">
      <c r="B136" s="42"/>
      <c r="C136" s="205" t="s">
        <v>251</v>
      </c>
      <c r="D136" s="205" t="s">
        <v>185</v>
      </c>
      <c r="E136" s="206" t="s">
        <v>812</v>
      </c>
      <c r="F136" s="207" t="s">
        <v>813</v>
      </c>
      <c r="G136" s="208" t="s">
        <v>498</v>
      </c>
      <c r="H136" s="209">
        <v>0.53300000000000003</v>
      </c>
      <c r="I136" s="210"/>
      <c r="J136" s="211">
        <f>ROUND(I136*H136,2)</f>
        <v>0</v>
      </c>
      <c r="K136" s="207" t="s">
        <v>200</v>
      </c>
      <c r="L136" s="62"/>
      <c r="M136" s="212" t="s">
        <v>21</v>
      </c>
      <c r="N136" s="213" t="s">
        <v>46</v>
      </c>
      <c r="O136" s="43"/>
      <c r="P136" s="214">
        <f>O136*H136</f>
        <v>0</v>
      </c>
      <c r="Q136" s="214">
        <v>0</v>
      </c>
      <c r="R136" s="214">
        <f>Q136*H136</f>
        <v>0</v>
      </c>
      <c r="S136" s="214">
        <v>0</v>
      </c>
      <c r="T136" s="215">
        <f>S136*H136</f>
        <v>0</v>
      </c>
      <c r="AR136" s="25" t="s">
        <v>189</v>
      </c>
      <c r="AT136" s="25" t="s">
        <v>185</v>
      </c>
      <c r="AU136" s="25" t="s">
        <v>83</v>
      </c>
      <c r="AY136" s="25" t="s">
        <v>183</v>
      </c>
      <c r="BE136" s="216">
        <f>IF(N136="základní",J136,0)</f>
        <v>0</v>
      </c>
      <c r="BF136" s="216">
        <f>IF(N136="snížená",J136,0)</f>
        <v>0</v>
      </c>
      <c r="BG136" s="216">
        <f>IF(N136="zákl. přenesená",J136,0)</f>
        <v>0</v>
      </c>
      <c r="BH136" s="216">
        <f>IF(N136="sníž. přenesená",J136,0)</f>
        <v>0</v>
      </c>
      <c r="BI136" s="216">
        <f>IF(N136="nulová",J136,0)</f>
        <v>0</v>
      </c>
      <c r="BJ136" s="25" t="s">
        <v>79</v>
      </c>
      <c r="BK136" s="216">
        <f>ROUND(I136*H136,2)</f>
        <v>0</v>
      </c>
      <c r="BL136" s="25" t="s">
        <v>189</v>
      </c>
      <c r="BM136" s="25" t="s">
        <v>2986</v>
      </c>
    </row>
    <row r="137" spans="2:65" s="1" customFormat="1" ht="31.5" customHeight="1">
      <c r="B137" s="42"/>
      <c r="C137" s="205" t="s">
        <v>271</v>
      </c>
      <c r="D137" s="205" t="s">
        <v>185</v>
      </c>
      <c r="E137" s="206" t="s">
        <v>815</v>
      </c>
      <c r="F137" s="207" t="s">
        <v>816</v>
      </c>
      <c r="G137" s="208" t="s">
        <v>498</v>
      </c>
      <c r="H137" s="209">
        <v>2.9609999999999999</v>
      </c>
      <c r="I137" s="210"/>
      <c r="J137" s="211">
        <f>ROUND(I137*H137,2)</f>
        <v>0</v>
      </c>
      <c r="K137" s="207" t="s">
        <v>200</v>
      </c>
      <c r="L137" s="62"/>
      <c r="M137" s="212" t="s">
        <v>21</v>
      </c>
      <c r="N137" s="213" t="s">
        <v>46</v>
      </c>
      <c r="O137" s="43"/>
      <c r="P137" s="214">
        <f>O137*H137</f>
        <v>0</v>
      </c>
      <c r="Q137" s="214">
        <v>0</v>
      </c>
      <c r="R137" s="214">
        <f>Q137*H137</f>
        <v>0</v>
      </c>
      <c r="S137" s="214">
        <v>0</v>
      </c>
      <c r="T137" s="215">
        <f>S137*H137</f>
        <v>0</v>
      </c>
      <c r="AR137" s="25" t="s">
        <v>189</v>
      </c>
      <c r="AT137" s="25" t="s">
        <v>185</v>
      </c>
      <c r="AU137" s="25" t="s">
        <v>83</v>
      </c>
      <c r="AY137" s="25" t="s">
        <v>183</v>
      </c>
      <c r="BE137" s="216">
        <f>IF(N137="základní",J137,0)</f>
        <v>0</v>
      </c>
      <c r="BF137" s="216">
        <f>IF(N137="snížená",J137,0)</f>
        <v>0</v>
      </c>
      <c r="BG137" s="216">
        <f>IF(N137="zákl. přenesená",J137,0)</f>
        <v>0</v>
      </c>
      <c r="BH137" s="216">
        <f>IF(N137="sníž. přenesená",J137,0)</f>
        <v>0</v>
      </c>
      <c r="BI137" s="216">
        <f>IF(N137="nulová",J137,0)</f>
        <v>0</v>
      </c>
      <c r="BJ137" s="25" t="s">
        <v>79</v>
      </c>
      <c r="BK137" s="216">
        <f>ROUND(I137*H137,2)</f>
        <v>0</v>
      </c>
      <c r="BL137" s="25" t="s">
        <v>189</v>
      </c>
      <c r="BM137" s="25" t="s">
        <v>2987</v>
      </c>
    </row>
    <row r="138" spans="2:65" s="1" customFormat="1" ht="22.5" customHeight="1">
      <c r="B138" s="42"/>
      <c r="C138" s="205" t="s">
        <v>274</v>
      </c>
      <c r="D138" s="205" t="s">
        <v>185</v>
      </c>
      <c r="E138" s="206" t="s">
        <v>520</v>
      </c>
      <c r="F138" s="207" t="s">
        <v>521</v>
      </c>
      <c r="G138" s="208" t="s">
        <v>498</v>
      </c>
      <c r="H138" s="209">
        <v>0.17</v>
      </c>
      <c r="I138" s="210"/>
      <c r="J138" s="211">
        <f>ROUND(I138*H138,2)</f>
        <v>0</v>
      </c>
      <c r="K138" s="207" t="s">
        <v>200</v>
      </c>
      <c r="L138" s="62"/>
      <c r="M138" s="212" t="s">
        <v>21</v>
      </c>
      <c r="N138" s="213" t="s">
        <v>46</v>
      </c>
      <c r="O138" s="43"/>
      <c r="P138" s="214">
        <f>O138*H138</f>
        <v>0</v>
      </c>
      <c r="Q138" s="214">
        <v>0</v>
      </c>
      <c r="R138" s="214">
        <f>Q138*H138</f>
        <v>0</v>
      </c>
      <c r="S138" s="214">
        <v>0</v>
      </c>
      <c r="T138" s="215">
        <f>S138*H138</f>
        <v>0</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2988</v>
      </c>
    </row>
    <row r="139" spans="2:65" s="13" customFormat="1" ht="13.5">
      <c r="B139" s="231"/>
      <c r="C139" s="232"/>
      <c r="D139" s="217" t="s">
        <v>193</v>
      </c>
      <c r="E139" s="233" t="s">
        <v>21</v>
      </c>
      <c r="F139" s="234" t="s">
        <v>2989</v>
      </c>
      <c r="G139" s="232"/>
      <c r="H139" s="235">
        <v>0.17</v>
      </c>
      <c r="I139" s="236"/>
      <c r="J139" s="232"/>
      <c r="K139" s="232"/>
      <c r="L139" s="237"/>
      <c r="M139" s="238"/>
      <c r="N139" s="239"/>
      <c r="O139" s="239"/>
      <c r="P139" s="239"/>
      <c r="Q139" s="239"/>
      <c r="R139" s="239"/>
      <c r="S139" s="239"/>
      <c r="T139" s="240"/>
      <c r="AT139" s="241" t="s">
        <v>193</v>
      </c>
      <c r="AU139" s="241" t="s">
        <v>83</v>
      </c>
      <c r="AV139" s="13" t="s">
        <v>83</v>
      </c>
      <c r="AW139" s="13" t="s">
        <v>39</v>
      </c>
      <c r="AX139" s="13" t="s">
        <v>79</v>
      </c>
      <c r="AY139" s="241" t="s">
        <v>183</v>
      </c>
    </row>
    <row r="140" spans="2:65" s="11" customFormat="1" ht="29.85" customHeight="1">
      <c r="B140" s="188"/>
      <c r="C140" s="189"/>
      <c r="D140" s="202" t="s">
        <v>74</v>
      </c>
      <c r="E140" s="203" t="s">
        <v>524</v>
      </c>
      <c r="F140" s="203" t="s">
        <v>525</v>
      </c>
      <c r="G140" s="189"/>
      <c r="H140" s="189"/>
      <c r="I140" s="192"/>
      <c r="J140" s="204">
        <f>BK140</f>
        <v>0</v>
      </c>
      <c r="K140" s="189"/>
      <c r="L140" s="194"/>
      <c r="M140" s="195"/>
      <c r="N140" s="196"/>
      <c r="O140" s="196"/>
      <c r="P140" s="197">
        <f>P141</f>
        <v>0</v>
      </c>
      <c r="Q140" s="196"/>
      <c r="R140" s="197">
        <f>R141</f>
        <v>0</v>
      </c>
      <c r="S140" s="196"/>
      <c r="T140" s="198">
        <f>T141</f>
        <v>0</v>
      </c>
      <c r="AR140" s="199" t="s">
        <v>79</v>
      </c>
      <c r="AT140" s="200" t="s">
        <v>74</v>
      </c>
      <c r="AU140" s="200" t="s">
        <v>79</v>
      </c>
      <c r="AY140" s="199" t="s">
        <v>183</v>
      </c>
      <c r="BK140" s="201">
        <f>BK141</f>
        <v>0</v>
      </c>
    </row>
    <row r="141" spans="2:65" s="1" customFormat="1" ht="44.25" customHeight="1">
      <c r="B141" s="42"/>
      <c r="C141" s="205" t="s">
        <v>279</v>
      </c>
      <c r="D141" s="205" t="s">
        <v>185</v>
      </c>
      <c r="E141" s="206" t="s">
        <v>1342</v>
      </c>
      <c r="F141" s="207" t="s">
        <v>1343</v>
      </c>
      <c r="G141" s="208" t="s">
        <v>498</v>
      </c>
      <c r="H141" s="209">
        <v>7.1319999999999997</v>
      </c>
      <c r="I141" s="210"/>
      <c r="J141" s="211">
        <f>ROUND(I141*H141,2)</f>
        <v>0</v>
      </c>
      <c r="K141" s="207" t="s">
        <v>200</v>
      </c>
      <c r="L141" s="62"/>
      <c r="M141" s="212" t="s">
        <v>21</v>
      </c>
      <c r="N141" s="213" t="s">
        <v>46</v>
      </c>
      <c r="O141" s="43"/>
      <c r="P141" s="214">
        <f>O141*H141</f>
        <v>0</v>
      </c>
      <c r="Q141" s="214">
        <v>0</v>
      </c>
      <c r="R141" s="214">
        <f>Q141*H141</f>
        <v>0</v>
      </c>
      <c r="S141" s="214">
        <v>0</v>
      </c>
      <c r="T141" s="215">
        <f>S141*H141</f>
        <v>0</v>
      </c>
      <c r="AR141" s="25" t="s">
        <v>189</v>
      </c>
      <c r="AT141" s="25" t="s">
        <v>185</v>
      </c>
      <c r="AU141" s="25" t="s">
        <v>83</v>
      </c>
      <c r="AY141" s="25" t="s">
        <v>183</v>
      </c>
      <c r="BE141" s="216">
        <f>IF(N141="základní",J141,0)</f>
        <v>0</v>
      </c>
      <c r="BF141" s="216">
        <f>IF(N141="snížená",J141,0)</f>
        <v>0</v>
      </c>
      <c r="BG141" s="216">
        <f>IF(N141="zákl. přenesená",J141,0)</f>
        <v>0</v>
      </c>
      <c r="BH141" s="216">
        <f>IF(N141="sníž. přenesená",J141,0)</f>
        <v>0</v>
      </c>
      <c r="BI141" s="216">
        <f>IF(N141="nulová",J141,0)</f>
        <v>0</v>
      </c>
      <c r="BJ141" s="25" t="s">
        <v>79</v>
      </c>
      <c r="BK141" s="216">
        <f>ROUND(I141*H141,2)</f>
        <v>0</v>
      </c>
      <c r="BL141" s="25" t="s">
        <v>189</v>
      </c>
      <c r="BM141" s="25" t="s">
        <v>2990</v>
      </c>
    </row>
    <row r="142" spans="2:65" s="11" customFormat="1" ht="37.35" customHeight="1">
      <c r="B142" s="188"/>
      <c r="C142" s="189"/>
      <c r="D142" s="190" t="s">
        <v>74</v>
      </c>
      <c r="E142" s="191" t="s">
        <v>531</v>
      </c>
      <c r="F142" s="191" t="s">
        <v>532</v>
      </c>
      <c r="G142" s="189"/>
      <c r="H142" s="189"/>
      <c r="I142" s="192"/>
      <c r="J142" s="193">
        <f>BK142</f>
        <v>0</v>
      </c>
      <c r="K142" s="189"/>
      <c r="L142" s="194"/>
      <c r="M142" s="195"/>
      <c r="N142" s="196"/>
      <c r="O142" s="196"/>
      <c r="P142" s="197">
        <f>P143+P191+P235+P241+P247+P260</f>
        <v>0</v>
      </c>
      <c r="Q142" s="196"/>
      <c r="R142" s="197">
        <f>R143+R191+R235+R241+R247+R260</f>
        <v>5.8355219199999997</v>
      </c>
      <c r="S142" s="196"/>
      <c r="T142" s="198">
        <f>T143+T191+T235+T241+T247+T260</f>
        <v>4.0901620000000003</v>
      </c>
      <c r="AR142" s="199" t="s">
        <v>83</v>
      </c>
      <c r="AT142" s="200" t="s">
        <v>74</v>
      </c>
      <c r="AU142" s="200" t="s">
        <v>75</v>
      </c>
      <c r="AY142" s="199" t="s">
        <v>183</v>
      </c>
      <c r="BK142" s="201">
        <f>BK143+BK191+BK235+BK241+BK247+BK260</f>
        <v>0</v>
      </c>
    </row>
    <row r="143" spans="2:65" s="11" customFormat="1" ht="19.899999999999999" customHeight="1">
      <c r="B143" s="188"/>
      <c r="C143" s="189"/>
      <c r="D143" s="202" t="s">
        <v>74</v>
      </c>
      <c r="E143" s="203" t="s">
        <v>819</v>
      </c>
      <c r="F143" s="203" t="s">
        <v>820</v>
      </c>
      <c r="G143" s="189"/>
      <c r="H143" s="189"/>
      <c r="I143" s="192"/>
      <c r="J143" s="204">
        <f>BK143</f>
        <v>0</v>
      </c>
      <c r="K143" s="189"/>
      <c r="L143" s="194"/>
      <c r="M143" s="195"/>
      <c r="N143" s="196"/>
      <c r="O143" s="196"/>
      <c r="P143" s="197">
        <f>SUM(P144:P190)</f>
        <v>0</v>
      </c>
      <c r="Q143" s="196"/>
      <c r="R143" s="197">
        <f>SUM(R144:R190)</f>
        <v>2.8336281999999997</v>
      </c>
      <c r="S143" s="196"/>
      <c r="T143" s="198">
        <f>SUM(T144:T190)</f>
        <v>2.9613999999999998</v>
      </c>
      <c r="AR143" s="199" t="s">
        <v>83</v>
      </c>
      <c r="AT143" s="200" t="s">
        <v>74</v>
      </c>
      <c r="AU143" s="200" t="s">
        <v>79</v>
      </c>
      <c r="AY143" s="199" t="s">
        <v>183</v>
      </c>
      <c r="BK143" s="201">
        <f>SUM(BK144:BK190)</f>
        <v>0</v>
      </c>
    </row>
    <row r="144" spans="2:65" s="1" customFormat="1" ht="22.5" customHeight="1">
      <c r="B144" s="42"/>
      <c r="C144" s="205" t="s">
        <v>10</v>
      </c>
      <c r="D144" s="205" t="s">
        <v>185</v>
      </c>
      <c r="E144" s="206" t="s">
        <v>821</v>
      </c>
      <c r="F144" s="207" t="s">
        <v>822</v>
      </c>
      <c r="G144" s="208" t="s">
        <v>199</v>
      </c>
      <c r="H144" s="209">
        <v>296.14</v>
      </c>
      <c r="I144" s="210"/>
      <c r="J144" s="211">
        <f>ROUND(I144*H144,2)</f>
        <v>0</v>
      </c>
      <c r="K144" s="207" t="s">
        <v>200</v>
      </c>
      <c r="L144" s="62"/>
      <c r="M144" s="212" t="s">
        <v>21</v>
      </c>
      <c r="N144" s="213" t="s">
        <v>46</v>
      </c>
      <c r="O144" s="43"/>
      <c r="P144" s="214">
        <f>O144*H144</f>
        <v>0</v>
      </c>
      <c r="Q144" s="214">
        <v>0</v>
      </c>
      <c r="R144" s="214">
        <f>Q144*H144</f>
        <v>0</v>
      </c>
      <c r="S144" s="214">
        <v>0.01</v>
      </c>
      <c r="T144" s="215">
        <f>S144*H144</f>
        <v>2.9613999999999998</v>
      </c>
      <c r="AR144" s="25" t="s">
        <v>292</v>
      </c>
      <c r="AT144" s="25" t="s">
        <v>185</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292</v>
      </c>
      <c r="BM144" s="25" t="s">
        <v>2991</v>
      </c>
    </row>
    <row r="145" spans="2:65" s="12" customFormat="1" ht="13.5">
      <c r="B145" s="220"/>
      <c r="C145" s="221"/>
      <c r="D145" s="217" t="s">
        <v>193</v>
      </c>
      <c r="E145" s="222" t="s">
        <v>21</v>
      </c>
      <c r="F145" s="223" t="s">
        <v>785</v>
      </c>
      <c r="G145" s="221"/>
      <c r="H145" s="224" t="s">
        <v>21</v>
      </c>
      <c r="I145" s="225"/>
      <c r="J145" s="221"/>
      <c r="K145" s="221"/>
      <c r="L145" s="226"/>
      <c r="M145" s="227"/>
      <c r="N145" s="228"/>
      <c r="O145" s="228"/>
      <c r="P145" s="228"/>
      <c r="Q145" s="228"/>
      <c r="R145" s="228"/>
      <c r="S145" s="228"/>
      <c r="T145" s="229"/>
      <c r="AT145" s="230" t="s">
        <v>193</v>
      </c>
      <c r="AU145" s="230" t="s">
        <v>83</v>
      </c>
      <c r="AV145" s="12" t="s">
        <v>79</v>
      </c>
      <c r="AW145" s="12" t="s">
        <v>39</v>
      </c>
      <c r="AX145" s="12" t="s">
        <v>75</v>
      </c>
      <c r="AY145" s="230" t="s">
        <v>183</v>
      </c>
    </row>
    <row r="146" spans="2:65" s="13" customFormat="1" ht="13.5">
      <c r="B146" s="231"/>
      <c r="C146" s="232"/>
      <c r="D146" s="217" t="s">
        <v>193</v>
      </c>
      <c r="E146" s="233" t="s">
        <v>21</v>
      </c>
      <c r="F146" s="234" t="s">
        <v>2979</v>
      </c>
      <c r="G146" s="232"/>
      <c r="H146" s="235">
        <v>296.14</v>
      </c>
      <c r="I146" s="236"/>
      <c r="J146" s="232"/>
      <c r="K146" s="232"/>
      <c r="L146" s="237"/>
      <c r="M146" s="238"/>
      <c r="N146" s="239"/>
      <c r="O146" s="239"/>
      <c r="P146" s="239"/>
      <c r="Q146" s="239"/>
      <c r="R146" s="239"/>
      <c r="S146" s="239"/>
      <c r="T146" s="240"/>
      <c r="AT146" s="241" t="s">
        <v>193</v>
      </c>
      <c r="AU146" s="241" t="s">
        <v>83</v>
      </c>
      <c r="AV146" s="13" t="s">
        <v>83</v>
      </c>
      <c r="AW146" s="13" t="s">
        <v>39</v>
      </c>
      <c r="AX146" s="13" t="s">
        <v>75</v>
      </c>
      <c r="AY146" s="241" t="s">
        <v>183</v>
      </c>
    </row>
    <row r="147" spans="2:65" s="14" customFormat="1" ht="13.5">
      <c r="B147" s="242"/>
      <c r="C147" s="243"/>
      <c r="D147" s="244" t="s">
        <v>193</v>
      </c>
      <c r="E147" s="245" t="s">
        <v>21</v>
      </c>
      <c r="F147" s="246" t="s">
        <v>212</v>
      </c>
      <c r="G147" s="243"/>
      <c r="H147" s="247">
        <v>296.14</v>
      </c>
      <c r="I147" s="248"/>
      <c r="J147" s="243"/>
      <c r="K147" s="243"/>
      <c r="L147" s="249"/>
      <c r="M147" s="250"/>
      <c r="N147" s="251"/>
      <c r="O147" s="251"/>
      <c r="P147" s="251"/>
      <c r="Q147" s="251"/>
      <c r="R147" s="251"/>
      <c r="S147" s="251"/>
      <c r="T147" s="252"/>
      <c r="AT147" s="253" t="s">
        <v>193</v>
      </c>
      <c r="AU147" s="253" t="s">
        <v>83</v>
      </c>
      <c r="AV147" s="14" t="s">
        <v>189</v>
      </c>
      <c r="AW147" s="14" t="s">
        <v>39</v>
      </c>
      <c r="AX147" s="14" t="s">
        <v>79</v>
      </c>
      <c r="AY147" s="253" t="s">
        <v>183</v>
      </c>
    </row>
    <row r="148" spans="2:65" s="1" customFormat="1" ht="22.5" customHeight="1">
      <c r="B148" s="42"/>
      <c r="C148" s="205" t="s">
        <v>292</v>
      </c>
      <c r="D148" s="205" t="s">
        <v>185</v>
      </c>
      <c r="E148" s="206" t="s">
        <v>840</v>
      </c>
      <c r="F148" s="207" t="s">
        <v>841</v>
      </c>
      <c r="G148" s="208" t="s">
        <v>199</v>
      </c>
      <c r="H148" s="209">
        <v>324.54000000000002</v>
      </c>
      <c r="I148" s="210"/>
      <c r="J148" s="211">
        <f>ROUND(I148*H148,2)</f>
        <v>0</v>
      </c>
      <c r="K148" s="207" t="s">
        <v>200</v>
      </c>
      <c r="L148" s="62"/>
      <c r="M148" s="212" t="s">
        <v>21</v>
      </c>
      <c r="N148" s="213" t="s">
        <v>46</v>
      </c>
      <c r="O148" s="43"/>
      <c r="P148" s="214">
        <f>O148*H148</f>
        <v>0</v>
      </c>
      <c r="Q148" s="214">
        <v>8.8000000000000003E-4</v>
      </c>
      <c r="R148" s="214">
        <f>Q148*H148</f>
        <v>0.28559520000000005</v>
      </c>
      <c r="S148" s="214">
        <v>0</v>
      </c>
      <c r="T148" s="215">
        <f>S148*H148</f>
        <v>0</v>
      </c>
      <c r="AR148" s="25" t="s">
        <v>292</v>
      </c>
      <c r="AT148" s="25" t="s">
        <v>185</v>
      </c>
      <c r="AU148" s="25" t="s">
        <v>83</v>
      </c>
      <c r="AY148" s="25" t="s">
        <v>183</v>
      </c>
      <c r="BE148" s="216">
        <f>IF(N148="základní",J148,0)</f>
        <v>0</v>
      </c>
      <c r="BF148" s="216">
        <f>IF(N148="snížená",J148,0)</f>
        <v>0</v>
      </c>
      <c r="BG148" s="216">
        <f>IF(N148="zákl. přenesená",J148,0)</f>
        <v>0</v>
      </c>
      <c r="BH148" s="216">
        <f>IF(N148="sníž. přenesená",J148,0)</f>
        <v>0</v>
      </c>
      <c r="BI148" s="216">
        <f>IF(N148="nulová",J148,0)</f>
        <v>0</v>
      </c>
      <c r="BJ148" s="25" t="s">
        <v>79</v>
      </c>
      <c r="BK148" s="216">
        <f>ROUND(I148*H148,2)</f>
        <v>0</v>
      </c>
      <c r="BL148" s="25" t="s">
        <v>292</v>
      </c>
      <c r="BM148" s="25" t="s">
        <v>2992</v>
      </c>
    </row>
    <row r="149" spans="2:65" s="12" customFormat="1" ht="13.5">
      <c r="B149" s="220"/>
      <c r="C149" s="221"/>
      <c r="D149" s="217" t="s">
        <v>193</v>
      </c>
      <c r="E149" s="222" t="s">
        <v>21</v>
      </c>
      <c r="F149" s="223" t="s">
        <v>785</v>
      </c>
      <c r="G149" s="221"/>
      <c r="H149" s="224" t="s">
        <v>21</v>
      </c>
      <c r="I149" s="225"/>
      <c r="J149" s="221"/>
      <c r="K149" s="221"/>
      <c r="L149" s="226"/>
      <c r="M149" s="227"/>
      <c r="N149" s="228"/>
      <c r="O149" s="228"/>
      <c r="P149" s="228"/>
      <c r="Q149" s="228"/>
      <c r="R149" s="228"/>
      <c r="S149" s="228"/>
      <c r="T149" s="229"/>
      <c r="AT149" s="230" t="s">
        <v>193</v>
      </c>
      <c r="AU149" s="230" t="s">
        <v>83</v>
      </c>
      <c r="AV149" s="12" t="s">
        <v>79</v>
      </c>
      <c r="AW149" s="12" t="s">
        <v>39</v>
      </c>
      <c r="AX149" s="12" t="s">
        <v>75</v>
      </c>
      <c r="AY149" s="230" t="s">
        <v>183</v>
      </c>
    </row>
    <row r="150" spans="2:65" s="13" customFormat="1" ht="13.5">
      <c r="B150" s="231"/>
      <c r="C150" s="232"/>
      <c r="D150" s="217" t="s">
        <v>193</v>
      </c>
      <c r="E150" s="233" t="s">
        <v>21</v>
      </c>
      <c r="F150" s="234" t="s">
        <v>2979</v>
      </c>
      <c r="G150" s="232"/>
      <c r="H150" s="235">
        <v>296.14</v>
      </c>
      <c r="I150" s="236"/>
      <c r="J150" s="232"/>
      <c r="K150" s="232"/>
      <c r="L150" s="237"/>
      <c r="M150" s="238"/>
      <c r="N150" s="239"/>
      <c r="O150" s="239"/>
      <c r="P150" s="239"/>
      <c r="Q150" s="239"/>
      <c r="R150" s="239"/>
      <c r="S150" s="239"/>
      <c r="T150" s="240"/>
      <c r="AT150" s="241" t="s">
        <v>193</v>
      </c>
      <c r="AU150" s="241" t="s">
        <v>83</v>
      </c>
      <c r="AV150" s="13" t="s">
        <v>83</v>
      </c>
      <c r="AW150" s="13" t="s">
        <v>39</v>
      </c>
      <c r="AX150" s="13" t="s">
        <v>75</v>
      </c>
      <c r="AY150" s="241" t="s">
        <v>183</v>
      </c>
    </row>
    <row r="151" spans="2:65" s="13" customFormat="1" ht="13.5">
      <c r="B151" s="231"/>
      <c r="C151" s="232"/>
      <c r="D151" s="217" t="s">
        <v>193</v>
      </c>
      <c r="E151" s="233" t="s">
        <v>21</v>
      </c>
      <c r="F151" s="234" t="s">
        <v>2993</v>
      </c>
      <c r="G151" s="232"/>
      <c r="H151" s="235">
        <v>28.4</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4" customFormat="1" ht="13.5">
      <c r="B152" s="242"/>
      <c r="C152" s="243"/>
      <c r="D152" s="244" t="s">
        <v>193</v>
      </c>
      <c r="E152" s="245" t="s">
        <v>21</v>
      </c>
      <c r="F152" s="246" t="s">
        <v>212</v>
      </c>
      <c r="G152" s="243"/>
      <c r="H152" s="247">
        <v>324.54000000000002</v>
      </c>
      <c r="I152" s="248"/>
      <c r="J152" s="243"/>
      <c r="K152" s="243"/>
      <c r="L152" s="249"/>
      <c r="M152" s="250"/>
      <c r="N152" s="251"/>
      <c r="O152" s="251"/>
      <c r="P152" s="251"/>
      <c r="Q152" s="251"/>
      <c r="R152" s="251"/>
      <c r="S152" s="251"/>
      <c r="T152" s="252"/>
      <c r="AT152" s="253" t="s">
        <v>193</v>
      </c>
      <c r="AU152" s="253" t="s">
        <v>83</v>
      </c>
      <c r="AV152" s="14" t="s">
        <v>189</v>
      </c>
      <c r="AW152" s="14" t="s">
        <v>39</v>
      </c>
      <c r="AX152" s="14" t="s">
        <v>79</v>
      </c>
      <c r="AY152" s="253" t="s">
        <v>183</v>
      </c>
    </row>
    <row r="153" spans="2:65" s="1" customFormat="1" ht="22.5" customHeight="1">
      <c r="B153" s="42"/>
      <c r="C153" s="257" t="s">
        <v>299</v>
      </c>
      <c r="D153" s="257" t="s">
        <v>223</v>
      </c>
      <c r="E153" s="258" t="s">
        <v>843</v>
      </c>
      <c r="F153" s="259" t="s">
        <v>844</v>
      </c>
      <c r="G153" s="260" t="s">
        <v>199</v>
      </c>
      <c r="H153" s="261">
        <v>373.221</v>
      </c>
      <c r="I153" s="262"/>
      <c r="J153" s="263">
        <f>ROUND(I153*H153,2)</f>
        <v>0</v>
      </c>
      <c r="K153" s="259" t="s">
        <v>21</v>
      </c>
      <c r="L153" s="264"/>
      <c r="M153" s="265" t="s">
        <v>21</v>
      </c>
      <c r="N153" s="266" t="s">
        <v>46</v>
      </c>
      <c r="O153" s="43"/>
      <c r="P153" s="214">
        <f>O153*H153</f>
        <v>0</v>
      </c>
      <c r="Q153" s="214">
        <v>4.4999999999999997E-3</v>
      </c>
      <c r="R153" s="214">
        <f>Q153*H153</f>
        <v>1.6794944999999999</v>
      </c>
      <c r="S153" s="214">
        <v>0</v>
      </c>
      <c r="T153" s="215">
        <f>S153*H153</f>
        <v>0</v>
      </c>
      <c r="AR153" s="25" t="s">
        <v>393</v>
      </c>
      <c r="AT153" s="25" t="s">
        <v>223</v>
      </c>
      <c r="AU153" s="25" t="s">
        <v>83</v>
      </c>
      <c r="AY153" s="25" t="s">
        <v>183</v>
      </c>
      <c r="BE153" s="216">
        <f>IF(N153="základní",J153,0)</f>
        <v>0</v>
      </c>
      <c r="BF153" s="216">
        <f>IF(N153="snížená",J153,0)</f>
        <v>0</v>
      </c>
      <c r="BG153" s="216">
        <f>IF(N153="zákl. přenesená",J153,0)</f>
        <v>0</v>
      </c>
      <c r="BH153" s="216">
        <f>IF(N153="sníž. přenesená",J153,0)</f>
        <v>0</v>
      </c>
      <c r="BI153" s="216">
        <f>IF(N153="nulová",J153,0)</f>
        <v>0</v>
      </c>
      <c r="BJ153" s="25" t="s">
        <v>79</v>
      </c>
      <c r="BK153" s="216">
        <f>ROUND(I153*H153,2)</f>
        <v>0</v>
      </c>
      <c r="BL153" s="25" t="s">
        <v>292</v>
      </c>
      <c r="BM153" s="25" t="s">
        <v>2994</v>
      </c>
    </row>
    <row r="154" spans="2:65" s="13" customFormat="1" ht="13.5">
      <c r="B154" s="231"/>
      <c r="C154" s="232"/>
      <c r="D154" s="244" t="s">
        <v>193</v>
      </c>
      <c r="E154" s="232"/>
      <c r="F154" s="255" t="s">
        <v>2995</v>
      </c>
      <c r="G154" s="232"/>
      <c r="H154" s="256">
        <v>373.221</v>
      </c>
      <c r="I154" s="236"/>
      <c r="J154" s="232"/>
      <c r="K154" s="232"/>
      <c r="L154" s="237"/>
      <c r="M154" s="238"/>
      <c r="N154" s="239"/>
      <c r="O154" s="239"/>
      <c r="P154" s="239"/>
      <c r="Q154" s="239"/>
      <c r="R154" s="239"/>
      <c r="S154" s="239"/>
      <c r="T154" s="240"/>
      <c r="AT154" s="241" t="s">
        <v>193</v>
      </c>
      <c r="AU154" s="241" t="s">
        <v>83</v>
      </c>
      <c r="AV154" s="13" t="s">
        <v>83</v>
      </c>
      <c r="AW154" s="13" t="s">
        <v>6</v>
      </c>
      <c r="AX154" s="13" t="s">
        <v>79</v>
      </c>
      <c r="AY154" s="241" t="s">
        <v>183</v>
      </c>
    </row>
    <row r="155" spans="2:65" s="1" customFormat="1" ht="31.5" customHeight="1">
      <c r="B155" s="42"/>
      <c r="C155" s="205" t="s">
        <v>306</v>
      </c>
      <c r="D155" s="205" t="s">
        <v>185</v>
      </c>
      <c r="E155" s="206" t="s">
        <v>847</v>
      </c>
      <c r="F155" s="207" t="s">
        <v>848</v>
      </c>
      <c r="G155" s="208" t="s">
        <v>188</v>
      </c>
      <c r="H155" s="209">
        <v>227.8</v>
      </c>
      <c r="I155" s="210"/>
      <c r="J155" s="211">
        <f>ROUND(I155*H155,2)</f>
        <v>0</v>
      </c>
      <c r="K155" s="207" t="s">
        <v>200</v>
      </c>
      <c r="L155" s="62"/>
      <c r="M155" s="212" t="s">
        <v>21</v>
      </c>
      <c r="N155" s="213" t="s">
        <v>46</v>
      </c>
      <c r="O155" s="43"/>
      <c r="P155" s="214">
        <f>O155*H155</f>
        <v>0</v>
      </c>
      <c r="Q155" s="214">
        <v>0</v>
      </c>
      <c r="R155" s="214">
        <f>Q155*H155</f>
        <v>0</v>
      </c>
      <c r="S155" s="214">
        <v>0</v>
      </c>
      <c r="T155" s="215">
        <f>S155*H155</f>
        <v>0</v>
      </c>
      <c r="AR155" s="25" t="s">
        <v>292</v>
      </c>
      <c r="AT155" s="25" t="s">
        <v>185</v>
      </c>
      <c r="AU155" s="25" t="s">
        <v>83</v>
      </c>
      <c r="AY155" s="25" t="s">
        <v>183</v>
      </c>
      <c r="BE155" s="216">
        <f>IF(N155="základní",J155,0)</f>
        <v>0</v>
      </c>
      <c r="BF155" s="216">
        <f>IF(N155="snížená",J155,0)</f>
        <v>0</v>
      </c>
      <c r="BG155" s="216">
        <f>IF(N155="zákl. přenesená",J155,0)</f>
        <v>0</v>
      </c>
      <c r="BH155" s="216">
        <f>IF(N155="sníž. přenesená",J155,0)</f>
        <v>0</v>
      </c>
      <c r="BI155" s="216">
        <f>IF(N155="nulová",J155,0)</f>
        <v>0</v>
      </c>
      <c r="BJ155" s="25" t="s">
        <v>79</v>
      </c>
      <c r="BK155" s="216">
        <f>ROUND(I155*H155,2)</f>
        <v>0</v>
      </c>
      <c r="BL155" s="25" t="s">
        <v>292</v>
      </c>
      <c r="BM155" s="25" t="s">
        <v>2996</v>
      </c>
    </row>
    <row r="156" spans="2:65" s="12" customFormat="1" ht="13.5">
      <c r="B156" s="220"/>
      <c r="C156" s="221"/>
      <c r="D156" s="217" t="s">
        <v>193</v>
      </c>
      <c r="E156" s="222" t="s">
        <v>21</v>
      </c>
      <c r="F156" s="223" t="s">
        <v>785</v>
      </c>
      <c r="G156" s="221"/>
      <c r="H156" s="224" t="s">
        <v>21</v>
      </c>
      <c r="I156" s="225"/>
      <c r="J156" s="221"/>
      <c r="K156" s="221"/>
      <c r="L156" s="226"/>
      <c r="M156" s="227"/>
      <c r="N156" s="228"/>
      <c r="O156" s="228"/>
      <c r="P156" s="228"/>
      <c r="Q156" s="228"/>
      <c r="R156" s="228"/>
      <c r="S156" s="228"/>
      <c r="T156" s="229"/>
      <c r="AT156" s="230" t="s">
        <v>193</v>
      </c>
      <c r="AU156" s="230" t="s">
        <v>83</v>
      </c>
      <c r="AV156" s="12" t="s">
        <v>79</v>
      </c>
      <c r="AW156" s="12" t="s">
        <v>39</v>
      </c>
      <c r="AX156" s="12" t="s">
        <v>75</v>
      </c>
      <c r="AY156" s="230" t="s">
        <v>183</v>
      </c>
    </row>
    <row r="157" spans="2:65" s="13" customFormat="1" ht="13.5">
      <c r="B157" s="231"/>
      <c r="C157" s="232"/>
      <c r="D157" s="217" t="s">
        <v>193</v>
      </c>
      <c r="E157" s="233" t="s">
        <v>21</v>
      </c>
      <c r="F157" s="234" t="s">
        <v>2997</v>
      </c>
      <c r="G157" s="232"/>
      <c r="H157" s="235">
        <v>227.8</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4" customFormat="1" ht="13.5">
      <c r="B158" s="242"/>
      <c r="C158" s="243"/>
      <c r="D158" s="244" t="s">
        <v>193</v>
      </c>
      <c r="E158" s="245" t="s">
        <v>21</v>
      </c>
      <c r="F158" s="246" t="s">
        <v>212</v>
      </c>
      <c r="G158" s="243"/>
      <c r="H158" s="247">
        <v>227.8</v>
      </c>
      <c r="I158" s="248"/>
      <c r="J158" s="243"/>
      <c r="K158" s="243"/>
      <c r="L158" s="249"/>
      <c r="M158" s="250"/>
      <c r="N158" s="251"/>
      <c r="O158" s="251"/>
      <c r="P158" s="251"/>
      <c r="Q158" s="251"/>
      <c r="R158" s="251"/>
      <c r="S158" s="251"/>
      <c r="T158" s="252"/>
      <c r="AT158" s="253" t="s">
        <v>193</v>
      </c>
      <c r="AU158" s="253" t="s">
        <v>83</v>
      </c>
      <c r="AV158" s="14" t="s">
        <v>189</v>
      </c>
      <c r="AW158" s="14" t="s">
        <v>39</v>
      </c>
      <c r="AX158" s="14" t="s">
        <v>79</v>
      </c>
      <c r="AY158" s="253" t="s">
        <v>183</v>
      </c>
    </row>
    <row r="159" spans="2:65" s="1" customFormat="1" ht="44.25" customHeight="1">
      <c r="B159" s="42"/>
      <c r="C159" s="205" t="s">
        <v>311</v>
      </c>
      <c r="D159" s="205" t="s">
        <v>185</v>
      </c>
      <c r="E159" s="206" t="s">
        <v>851</v>
      </c>
      <c r="F159" s="207" t="s">
        <v>852</v>
      </c>
      <c r="G159" s="208" t="s">
        <v>199</v>
      </c>
      <c r="H159" s="209">
        <v>7.1</v>
      </c>
      <c r="I159" s="210"/>
      <c r="J159" s="211">
        <f>ROUND(I159*H159,2)</f>
        <v>0</v>
      </c>
      <c r="K159" s="207" t="s">
        <v>200</v>
      </c>
      <c r="L159" s="62"/>
      <c r="M159" s="212" t="s">
        <v>21</v>
      </c>
      <c r="N159" s="213" t="s">
        <v>46</v>
      </c>
      <c r="O159" s="43"/>
      <c r="P159" s="214">
        <f>O159*H159</f>
        <v>0</v>
      </c>
      <c r="Q159" s="214">
        <v>0</v>
      </c>
      <c r="R159" s="214">
        <f>Q159*H159</f>
        <v>0</v>
      </c>
      <c r="S159" s="214">
        <v>0</v>
      </c>
      <c r="T159" s="215">
        <f>S159*H159</f>
        <v>0</v>
      </c>
      <c r="AR159" s="25" t="s">
        <v>292</v>
      </c>
      <c r="AT159" s="25" t="s">
        <v>185</v>
      </c>
      <c r="AU159" s="25" t="s">
        <v>83</v>
      </c>
      <c r="AY159" s="25" t="s">
        <v>183</v>
      </c>
      <c r="BE159" s="216">
        <f>IF(N159="základní",J159,0)</f>
        <v>0</v>
      </c>
      <c r="BF159" s="216">
        <f>IF(N159="snížená",J159,0)</f>
        <v>0</v>
      </c>
      <c r="BG159" s="216">
        <f>IF(N159="zákl. přenesená",J159,0)</f>
        <v>0</v>
      </c>
      <c r="BH159" s="216">
        <f>IF(N159="sníž. přenesená",J159,0)</f>
        <v>0</v>
      </c>
      <c r="BI159" s="216">
        <f>IF(N159="nulová",J159,0)</f>
        <v>0</v>
      </c>
      <c r="BJ159" s="25" t="s">
        <v>79</v>
      </c>
      <c r="BK159" s="216">
        <f>ROUND(I159*H159,2)</f>
        <v>0</v>
      </c>
      <c r="BL159" s="25" t="s">
        <v>292</v>
      </c>
      <c r="BM159" s="25" t="s">
        <v>2998</v>
      </c>
    </row>
    <row r="160" spans="2:65" s="12" customFormat="1" ht="13.5">
      <c r="B160" s="220"/>
      <c r="C160" s="221"/>
      <c r="D160" s="217" t="s">
        <v>193</v>
      </c>
      <c r="E160" s="222" t="s">
        <v>21</v>
      </c>
      <c r="F160" s="223" t="s">
        <v>854</v>
      </c>
      <c r="G160" s="221"/>
      <c r="H160" s="224" t="s">
        <v>21</v>
      </c>
      <c r="I160" s="225"/>
      <c r="J160" s="221"/>
      <c r="K160" s="221"/>
      <c r="L160" s="226"/>
      <c r="M160" s="227"/>
      <c r="N160" s="228"/>
      <c r="O160" s="228"/>
      <c r="P160" s="228"/>
      <c r="Q160" s="228"/>
      <c r="R160" s="228"/>
      <c r="S160" s="228"/>
      <c r="T160" s="229"/>
      <c r="AT160" s="230" t="s">
        <v>193</v>
      </c>
      <c r="AU160" s="230" t="s">
        <v>83</v>
      </c>
      <c r="AV160" s="12" t="s">
        <v>79</v>
      </c>
      <c r="AW160" s="12" t="s">
        <v>39</v>
      </c>
      <c r="AX160" s="12" t="s">
        <v>75</v>
      </c>
      <c r="AY160" s="230" t="s">
        <v>183</v>
      </c>
    </row>
    <row r="161" spans="2:65" s="13" customFormat="1" ht="13.5">
      <c r="B161" s="231"/>
      <c r="C161" s="232"/>
      <c r="D161" s="217" t="s">
        <v>193</v>
      </c>
      <c r="E161" s="233" t="s">
        <v>21</v>
      </c>
      <c r="F161" s="234" t="s">
        <v>2999</v>
      </c>
      <c r="G161" s="232"/>
      <c r="H161" s="235">
        <v>7.1</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4" customFormat="1" ht="13.5">
      <c r="B162" s="242"/>
      <c r="C162" s="243"/>
      <c r="D162" s="244" t="s">
        <v>193</v>
      </c>
      <c r="E162" s="245" t="s">
        <v>21</v>
      </c>
      <c r="F162" s="246" t="s">
        <v>212</v>
      </c>
      <c r="G162" s="243"/>
      <c r="H162" s="247">
        <v>7.1</v>
      </c>
      <c r="I162" s="248"/>
      <c r="J162" s="243"/>
      <c r="K162" s="243"/>
      <c r="L162" s="249"/>
      <c r="M162" s="250"/>
      <c r="N162" s="251"/>
      <c r="O162" s="251"/>
      <c r="P162" s="251"/>
      <c r="Q162" s="251"/>
      <c r="R162" s="251"/>
      <c r="S162" s="251"/>
      <c r="T162" s="252"/>
      <c r="AT162" s="253" t="s">
        <v>193</v>
      </c>
      <c r="AU162" s="253" t="s">
        <v>83</v>
      </c>
      <c r="AV162" s="14" t="s">
        <v>189</v>
      </c>
      <c r="AW162" s="14" t="s">
        <v>39</v>
      </c>
      <c r="AX162" s="14" t="s">
        <v>79</v>
      </c>
      <c r="AY162" s="253" t="s">
        <v>183</v>
      </c>
    </row>
    <row r="163" spans="2:65" s="1" customFormat="1" ht="44.25" customHeight="1">
      <c r="B163" s="42"/>
      <c r="C163" s="205" t="s">
        <v>316</v>
      </c>
      <c r="D163" s="205" t="s">
        <v>185</v>
      </c>
      <c r="E163" s="206" t="s">
        <v>856</v>
      </c>
      <c r="F163" s="207" t="s">
        <v>857</v>
      </c>
      <c r="G163" s="208" t="s">
        <v>199</v>
      </c>
      <c r="H163" s="209">
        <v>240.76</v>
      </c>
      <c r="I163" s="210"/>
      <c r="J163" s="211">
        <f>ROUND(I163*H163,2)</f>
        <v>0</v>
      </c>
      <c r="K163" s="207" t="s">
        <v>200</v>
      </c>
      <c r="L163" s="62"/>
      <c r="M163" s="212" t="s">
        <v>21</v>
      </c>
      <c r="N163" s="213" t="s">
        <v>46</v>
      </c>
      <c r="O163" s="43"/>
      <c r="P163" s="214">
        <f>O163*H163</f>
        <v>0</v>
      </c>
      <c r="Q163" s="214">
        <v>1.3999999999999999E-4</v>
      </c>
      <c r="R163" s="214">
        <f>Q163*H163</f>
        <v>3.3706399999999997E-2</v>
      </c>
      <c r="S163" s="214">
        <v>0</v>
      </c>
      <c r="T163" s="215">
        <f>S163*H163</f>
        <v>0</v>
      </c>
      <c r="AR163" s="25" t="s">
        <v>292</v>
      </c>
      <c r="AT163" s="25" t="s">
        <v>185</v>
      </c>
      <c r="AU163" s="25" t="s">
        <v>83</v>
      </c>
      <c r="AY163" s="25" t="s">
        <v>183</v>
      </c>
      <c r="BE163" s="216">
        <f>IF(N163="základní",J163,0)</f>
        <v>0</v>
      </c>
      <c r="BF163" s="216">
        <f>IF(N163="snížená",J163,0)</f>
        <v>0</v>
      </c>
      <c r="BG163" s="216">
        <f>IF(N163="zákl. přenesená",J163,0)</f>
        <v>0</v>
      </c>
      <c r="BH163" s="216">
        <f>IF(N163="sníž. přenesená",J163,0)</f>
        <v>0</v>
      </c>
      <c r="BI163" s="216">
        <f>IF(N163="nulová",J163,0)</f>
        <v>0</v>
      </c>
      <c r="BJ163" s="25" t="s">
        <v>79</v>
      </c>
      <c r="BK163" s="216">
        <f>ROUND(I163*H163,2)</f>
        <v>0</v>
      </c>
      <c r="BL163" s="25" t="s">
        <v>292</v>
      </c>
      <c r="BM163" s="25" t="s">
        <v>3000</v>
      </c>
    </row>
    <row r="164" spans="2:65" s="1" customFormat="1" ht="27">
      <c r="B164" s="42"/>
      <c r="C164" s="64"/>
      <c r="D164" s="217" t="s">
        <v>540</v>
      </c>
      <c r="E164" s="64"/>
      <c r="F164" s="218" t="s">
        <v>859</v>
      </c>
      <c r="G164" s="64"/>
      <c r="H164" s="64"/>
      <c r="I164" s="173"/>
      <c r="J164" s="64"/>
      <c r="K164" s="64"/>
      <c r="L164" s="62"/>
      <c r="M164" s="219"/>
      <c r="N164" s="43"/>
      <c r="O164" s="43"/>
      <c r="P164" s="43"/>
      <c r="Q164" s="43"/>
      <c r="R164" s="43"/>
      <c r="S164" s="43"/>
      <c r="T164" s="79"/>
      <c r="AT164" s="25" t="s">
        <v>540</v>
      </c>
      <c r="AU164" s="25" t="s">
        <v>83</v>
      </c>
    </row>
    <row r="165" spans="2:65" s="12" customFormat="1" ht="13.5">
      <c r="B165" s="220"/>
      <c r="C165" s="221"/>
      <c r="D165" s="217" t="s">
        <v>193</v>
      </c>
      <c r="E165" s="222" t="s">
        <v>21</v>
      </c>
      <c r="F165" s="223" t="s">
        <v>860</v>
      </c>
      <c r="G165" s="221"/>
      <c r="H165" s="224" t="s">
        <v>21</v>
      </c>
      <c r="I165" s="225"/>
      <c r="J165" s="221"/>
      <c r="K165" s="221"/>
      <c r="L165" s="226"/>
      <c r="M165" s="227"/>
      <c r="N165" s="228"/>
      <c r="O165" s="228"/>
      <c r="P165" s="228"/>
      <c r="Q165" s="228"/>
      <c r="R165" s="228"/>
      <c r="S165" s="228"/>
      <c r="T165" s="229"/>
      <c r="AT165" s="230" t="s">
        <v>193</v>
      </c>
      <c r="AU165" s="230" t="s">
        <v>83</v>
      </c>
      <c r="AV165" s="12" t="s">
        <v>79</v>
      </c>
      <c r="AW165" s="12" t="s">
        <v>39</v>
      </c>
      <c r="AX165" s="12" t="s">
        <v>75</v>
      </c>
      <c r="AY165" s="230" t="s">
        <v>183</v>
      </c>
    </row>
    <row r="166" spans="2:65" s="13" customFormat="1" ht="13.5">
      <c r="B166" s="231"/>
      <c r="C166" s="232"/>
      <c r="D166" s="217" t="s">
        <v>193</v>
      </c>
      <c r="E166" s="233" t="s">
        <v>21</v>
      </c>
      <c r="F166" s="234" t="s">
        <v>3001</v>
      </c>
      <c r="G166" s="232"/>
      <c r="H166" s="235">
        <v>325.95999999999998</v>
      </c>
      <c r="I166" s="236"/>
      <c r="J166" s="232"/>
      <c r="K166" s="232"/>
      <c r="L166" s="237"/>
      <c r="M166" s="238"/>
      <c r="N166" s="239"/>
      <c r="O166" s="239"/>
      <c r="P166" s="239"/>
      <c r="Q166" s="239"/>
      <c r="R166" s="239"/>
      <c r="S166" s="239"/>
      <c r="T166" s="240"/>
      <c r="AT166" s="241" t="s">
        <v>193</v>
      </c>
      <c r="AU166" s="241" t="s">
        <v>83</v>
      </c>
      <c r="AV166" s="13" t="s">
        <v>83</v>
      </c>
      <c r="AW166" s="13" t="s">
        <v>39</v>
      </c>
      <c r="AX166" s="13" t="s">
        <v>75</v>
      </c>
      <c r="AY166" s="241" t="s">
        <v>183</v>
      </c>
    </row>
    <row r="167" spans="2:65" s="13" customFormat="1" ht="13.5">
      <c r="B167" s="231"/>
      <c r="C167" s="232"/>
      <c r="D167" s="217" t="s">
        <v>193</v>
      </c>
      <c r="E167" s="233" t="s">
        <v>21</v>
      </c>
      <c r="F167" s="234" t="s">
        <v>3002</v>
      </c>
      <c r="G167" s="232"/>
      <c r="H167" s="235">
        <v>-51.6</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3" customFormat="1" ht="13.5">
      <c r="B168" s="231"/>
      <c r="C168" s="232"/>
      <c r="D168" s="217" t="s">
        <v>193</v>
      </c>
      <c r="E168" s="233" t="s">
        <v>21</v>
      </c>
      <c r="F168" s="234" t="s">
        <v>863</v>
      </c>
      <c r="G168" s="232"/>
      <c r="H168" s="235">
        <v>-33.6</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4" customFormat="1" ht="13.5">
      <c r="B169" s="242"/>
      <c r="C169" s="243"/>
      <c r="D169" s="244" t="s">
        <v>193</v>
      </c>
      <c r="E169" s="245" t="s">
        <v>21</v>
      </c>
      <c r="F169" s="246" t="s">
        <v>212</v>
      </c>
      <c r="G169" s="243"/>
      <c r="H169" s="247">
        <v>240.76</v>
      </c>
      <c r="I169" s="248"/>
      <c r="J169" s="243"/>
      <c r="K169" s="243"/>
      <c r="L169" s="249"/>
      <c r="M169" s="250"/>
      <c r="N169" s="251"/>
      <c r="O169" s="251"/>
      <c r="P169" s="251"/>
      <c r="Q169" s="251"/>
      <c r="R169" s="251"/>
      <c r="S169" s="251"/>
      <c r="T169" s="252"/>
      <c r="AT169" s="253" t="s">
        <v>193</v>
      </c>
      <c r="AU169" s="253" t="s">
        <v>83</v>
      </c>
      <c r="AV169" s="14" t="s">
        <v>189</v>
      </c>
      <c r="AW169" s="14" t="s">
        <v>39</v>
      </c>
      <c r="AX169" s="14" t="s">
        <v>79</v>
      </c>
      <c r="AY169" s="253" t="s">
        <v>183</v>
      </c>
    </row>
    <row r="170" spans="2:65" s="1" customFormat="1" ht="44.25" customHeight="1">
      <c r="B170" s="42"/>
      <c r="C170" s="205" t="s">
        <v>9</v>
      </c>
      <c r="D170" s="205" t="s">
        <v>185</v>
      </c>
      <c r="E170" s="206" t="s">
        <v>864</v>
      </c>
      <c r="F170" s="207" t="s">
        <v>865</v>
      </c>
      <c r="G170" s="208" t="s">
        <v>199</v>
      </c>
      <c r="H170" s="209">
        <v>51.6</v>
      </c>
      <c r="I170" s="210"/>
      <c r="J170" s="211">
        <f>ROUND(I170*H170,2)</f>
        <v>0</v>
      </c>
      <c r="K170" s="207" t="s">
        <v>200</v>
      </c>
      <c r="L170" s="62"/>
      <c r="M170" s="212" t="s">
        <v>21</v>
      </c>
      <c r="N170" s="213" t="s">
        <v>46</v>
      </c>
      <c r="O170" s="43"/>
      <c r="P170" s="214">
        <f>O170*H170</f>
        <v>0</v>
      </c>
      <c r="Q170" s="214">
        <v>2.7999999999999998E-4</v>
      </c>
      <c r="R170" s="214">
        <f>Q170*H170</f>
        <v>1.4447999999999999E-2</v>
      </c>
      <c r="S170" s="214">
        <v>0</v>
      </c>
      <c r="T170" s="215">
        <f>S170*H170</f>
        <v>0</v>
      </c>
      <c r="AR170" s="25" t="s">
        <v>292</v>
      </c>
      <c r="AT170" s="25" t="s">
        <v>185</v>
      </c>
      <c r="AU170" s="25" t="s">
        <v>83</v>
      </c>
      <c r="AY170" s="25" t="s">
        <v>183</v>
      </c>
      <c r="BE170" s="216">
        <f>IF(N170="základní",J170,0)</f>
        <v>0</v>
      </c>
      <c r="BF170" s="216">
        <f>IF(N170="snížená",J170,0)</f>
        <v>0</v>
      </c>
      <c r="BG170" s="216">
        <f>IF(N170="zákl. přenesená",J170,0)</f>
        <v>0</v>
      </c>
      <c r="BH170" s="216">
        <f>IF(N170="sníž. přenesená",J170,0)</f>
        <v>0</v>
      </c>
      <c r="BI170" s="216">
        <f>IF(N170="nulová",J170,0)</f>
        <v>0</v>
      </c>
      <c r="BJ170" s="25" t="s">
        <v>79</v>
      </c>
      <c r="BK170" s="216">
        <f>ROUND(I170*H170,2)</f>
        <v>0</v>
      </c>
      <c r="BL170" s="25" t="s">
        <v>292</v>
      </c>
      <c r="BM170" s="25" t="s">
        <v>3003</v>
      </c>
    </row>
    <row r="171" spans="2:65" s="1" customFormat="1" ht="27">
      <c r="B171" s="42"/>
      <c r="C171" s="64"/>
      <c r="D171" s="217" t="s">
        <v>540</v>
      </c>
      <c r="E171" s="64"/>
      <c r="F171" s="218" t="s">
        <v>859</v>
      </c>
      <c r="G171" s="64"/>
      <c r="H171" s="64"/>
      <c r="I171" s="173"/>
      <c r="J171" s="64"/>
      <c r="K171" s="64"/>
      <c r="L171" s="62"/>
      <c r="M171" s="219"/>
      <c r="N171" s="43"/>
      <c r="O171" s="43"/>
      <c r="P171" s="43"/>
      <c r="Q171" s="43"/>
      <c r="R171" s="43"/>
      <c r="S171" s="43"/>
      <c r="T171" s="79"/>
      <c r="AT171" s="25" t="s">
        <v>540</v>
      </c>
      <c r="AU171" s="25" t="s">
        <v>83</v>
      </c>
    </row>
    <row r="172" spans="2:65" s="12" customFormat="1" ht="13.5">
      <c r="B172" s="220"/>
      <c r="C172" s="221"/>
      <c r="D172" s="217" t="s">
        <v>193</v>
      </c>
      <c r="E172" s="222" t="s">
        <v>21</v>
      </c>
      <c r="F172" s="223" t="s">
        <v>867</v>
      </c>
      <c r="G172" s="221"/>
      <c r="H172" s="224" t="s">
        <v>21</v>
      </c>
      <c r="I172" s="225"/>
      <c r="J172" s="221"/>
      <c r="K172" s="221"/>
      <c r="L172" s="226"/>
      <c r="M172" s="227"/>
      <c r="N172" s="228"/>
      <c r="O172" s="228"/>
      <c r="P172" s="228"/>
      <c r="Q172" s="228"/>
      <c r="R172" s="228"/>
      <c r="S172" s="228"/>
      <c r="T172" s="229"/>
      <c r="AT172" s="230" t="s">
        <v>193</v>
      </c>
      <c r="AU172" s="230" t="s">
        <v>83</v>
      </c>
      <c r="AV172" s="12" t="s">
        <v>79</v>
      </c>
      <c r="AW172" s="12" t="s">
        <v>39</v>
      </c>
      <c r="AX172" s="12" t="s">
        <v>75</v>
      </c>
      <c r="AY172" s="230" t="s">
        <v>183</v>
      </c>
    </row>
    <row r="173" spans="2:65" s="13" customFormat="1" ht="13.5">
      <c r="B173" s="231"/>
      <c r="C173" s="232"/>
      <c r="D173" s="217" t="s">
        <v>193</v>
      </c>
      <c r="E173" s="233" t="s">
        <v>21</v>
      </c>
      <c r="F173" s="234" t="s">
        <v>3004</v>
      </c>
      <c r="G173" s="232"/>
      <c r="H173" s="235">
        <v>33.840000000000003</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3" customFormat="1" ht="13.5">
      <c r="B174" s="231"/>
      <c r="C174" s="232"/>
      <c r="D174" s="217" t="s">
        <v>193</v>
      </c>
      <c r="E174" s="233" t="s">
        <v>21</v>
      </c>
      <c r="F174" s="234" t="s">
        <v>3005</v>
      </c>
      <c r="G174" s="232"/>
      <c r="H174" s="235">
        <v>17.760000000000002</v>
      </c>
      <c r="I174" s="236"/>
      <c r="J174" s="232"/>
      <c r="K174" s="232"/>
      <c r="L174" s="237"/>
      <c r="M174" s="238"/>
      <c r="N174" s="239"/>
      <c r="O174" s="239"/>
      <c r="P174" s="239"/>
      <c r="Q174" s="239"/>
      <c r="R174" s="239"/>
      <c r="S174" s="239"/>
      <c r="T174" s="240"/>
      <c r="AT174" s="241" t="s">
        <v>193</v>
      </c>
      <c r="AU174" s="241" t="s">
        <v>83</v>
      </c>
      <c r="AV174" s="13" t="s">
        <v>83</v>
      </c>
      <c r="AW174" s="13" t="s">
        <v>39</v>
      </c>
      <c r="AX174" s="13" t="s">
        <v>75</v>
      </c>
      <c r="AY174" s="241" t="s">
        <v>183</v>
      </c>
    </row>
    <row r="175" spans="2:65" s="14" customFormat="1" ht="13.5">
      <c r="B175" s="242"/>
      <c r="C175" s="243"/>
      <c r="D175" s="244" t="s">
        <v>193</v>
      </c>
      <c r="E175" s="245" t="s">
        <v>21</v>
      </c>
      <c r="F175" s="246" t="s">
        <v>212</v>
      </c>
      <c r="G175" s="243"/>
      <c r="H175" s="247">
        <v>51.6</v>
      </c>
      <c r="I175" s="248"/>
      <c r="J175" s="243"/>
      <c r="K175" s="243"/>
      <c r="L175" s="249"/>
      <c r="M175" s="250"/>
      <c r="N175" s="251"/>
      <c r="O175" s="251"/>
      <c r="P175" s="251"/>
      <c r="Q175" s="251"/>
      <c r="R175" s="251"/>
      <c r="S175" s="251"/>
      <c r="T175" s="252"/>
      <c r="AT175" s="253" t="s">
        <v>193</v>
      </c>
      <c r="AU175" s="253" t="s">
        <v>83</v>
      </c>
      <c r="AV175" s="14" t="s">
        <v>189</v>
      </c>
      <c r="AW175" s="14" t="s">
        <v>39</v>
      </c>
      <c r="AX175" s="14" t="s">
        <v>79</v>
      </c>
      <c r="AY175" s="253" t="s">
        <v>183</v>
      </c>
    </row>
    <row r="176" spans="2:65" s="1" customFormat="1" ht="44.25" customHeight="1">
      <c r="B176" s="42"/>
      <c r="C176" s="205" t="s">
        <v>333</v>
      </c>
      <c r="D176" s="205" t="s">
        <v>185</v>
      </c>
      <c r="E176" s="206" t="s">
        <v>870</v>
      </c>
      <c r="F176" s="207" t="s">
        <v>871</v>
      </c>
      <c r="G176" s="208" t="s">
        <v>199</v>
      </c>
      <c r="H176" s="209">
        <v>33.6</v>
      </c>
      <c r="I176" s="210"/>
      <c r="J176" s="211">
        <f>ROUND(I176*H176,2)</f>
        <v>0</v>
      </c>
      <c r="K176" s="207" t="s">
        <v>200</v>
      </c>
      <c r="L176" s="62"/>
      <c r="M176" s="212" t="s">
        <v>21</v>
      </c>
      <c r="N176" s="213" t="s">
        <v>46</v>
      </c>
      <c r="O176" s="43"/>
      <c r="P176" s="214">
        <f>O176*H176</f>
        <v>0</v>
      </c>
      <c r="Q176" s="214">
        <v>4.2999999999999999E-4</v>
      </c>
      <c r="R176" s="214">
        <f>Q176*H176</f>
        <v>1.4448000000000001E-2</v>
      </c>
      <c r="S176" s="214">
        <v>0</v>
      </c>
      <c r="T176" s="215">
        <f>S176*H176</f>
        <v>0</v>
      </c>
      <c r="AR176" s="25" t="s">
        <v>292</v>
      </c>
      <c r="AT176" s="25" t="s">
        <v>185</v>
      </c>
      <c r="AU176" s="25" t="s">
        <v>83</v>
      </c>
      <c r="AY176" s="25" t="s">
        <v>183</v>
      </c>
      <c r="BE176" s="216">
        <f>IF(N176="základní",J176,0)</f>
        <v>0</v>
      </c>
      <c r="BF176" s="216">
        <f>IF(N176="snížená",J176,0)</f>
        <v>0</v>
      </c>
      <c r="BG176" s="216">
        <f>IF(N176="zákl. přenesená",J176,0)</f>
        <v>0</v>
      </c>
      <c r="BH176" s="216">
        <f>IF(N176="sníž. přenesená",J176,0)</f>
        <v>0</v>
      </c>
      <c r="BI176" s="216">
        <f>IF(N176="nulová",J176,0)</f>
        <v>0</v>
      </c>
      <c r="BJ176" s="25" t="s">
        <v>79</v>
      </c>
      <c r="BK176" s="216">
        <f>ROUND(I176*H176,2)</f>
        <v>0</v>
      </c>
      <c r="BL176" s="25" t="s">
        <v>292</v>
      </c>
      <c r="BM176" s="25" t="s">
        <v>3006</v>
      </c>
    </row>
    <row r="177" spans="2:65" s="1" customFormat="1" ht="27">
      <c r="B177" s="42"/>
      <c r="C177" s="64"/>
      <c r="D177" s="217" t="s">
        <v>540</v>
      </c>
      <c r="E177" s="64"/>
      <c r="F177" s="218" t="s">
        <v>859</v>
      </c>
      <c r="G177" s="64"/>
      <c r="H177" s="64"/>
      <c r="I177" s="173"/>
      <c r="J177" s="64"/>
      <c r="K177" s="64"/>
      <c r="L177" s="62"/>
      <c r="M177" s="219"/>
      <c r="N177" s="43"/>
      <c r="O177" s="43"/>
      <c r="P177" s="43"/>
      <c r="Q177" s="43"/>
      <c r="R177" s="43"/>
      <c r="S177" s="43"/>
      <c r="T177" s="79"/>
      <c r="AT177" s="25" t="s">
        <v>540</v>
      </c>
      <c r="AU177" s="25" t="s">
        <v>83</v>
      </c>
    </row>
    <row r="178" spans="2:65" s="12" customFormat="1" ht="13.5">
      <c r="B178" s="220"/>
      <c r="C178" s="221"/>
      <c r="D178" s="217" t="s">
        <v>193</v>
      </c>
      <c r="E178" s="222" t="s">
        <v>21</v>
      </c>
      <c r="F178" s="223" t="s">
        <v>873</v>
      </c>
      <c r="G178" s="221"/>
      <c r="H178" s="224" t="s">
        <v>21</v>
      </c>
      <c r="I178" s="225"/>
      <c r="J178" s="221"/>
      <c r="K178" s="221"/>
      <c r="L178" s="226"/>
      <c r="M178" s="227"/>
      <c r="N178" s="228"/>
      <c r="O178" s="228"/>
      <c r="P178" s="228"/>
      <c r="Q178" s="228"/>
      <c r="R178" s="228"/>
      <c r="S178" s="228"/>
      <c r="T178" s="229"/>
      <c r="AT178" s="230" t="s">
        <v>193</v>
      </c>
      <c r="AU178" s="230" t="s">
        <v>83</v>
      </c>
      <c r="AV178" s="12" t="s">
        <v>79</v>
      </c>
      <c r="AW178" s="12" t="s">
        <v>39</v>
      </c>
      <c r="AX178" s="12" t="s">
        <v>75</v>
      </c>
      <c r="AY178" s="230" t="s">
        <v>183</v>
      </c>
    </row>
    <row r="179" spans="2:65" s="13" customFormat="1" ht="13.5">
      <c r="B179" s="231"/>
      <c r="C179" s="232"/>
      <c r="D179" s="217" t="s">
        <v>193</v>
      </c>
      <c r="E179" s="233" t="s">
        <v>21</v>
      </c>
      <c r="F179" s="234" t="s">
        <v>874</v>
      </c>
      <c r="G179" s="232"/>
      <c r="H179" s="235">
        <v>33.6</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4" customFormat="1" ht="13.5">
      <c r="B180" s="242"/>
      <c r="C180" s="243"/>
      <c r="D180" s="244" t="s">
        <v>193</v>
      </c>
      <c r="E180" s="245" t="s">
        <v>21</v>
      </c>
      <c r="F180" s="246" t="s">
        <v>212</v>
      </c>
      <c r="G180" s="243"/>
      <c r="H180" s="247">
        <v>33.6</v>
      </c>
      <c r="I180" s="248"/>
      <c r="J180" s="243"/>
      <c r="K180" s="243"/>
      <c r="L180" s="249"/>
      <c r="M180" s="250"/>
      <c r="N180" s="251"/>
      <c r="O180" s="251"/>
      <c r="P180" s="251"/>
      <c r="Q180" s="251"/>
      <c r="R180" s="251"/>
      <c r="S180" s="251"/>
      <c r="T180" s="252"/>
      <c r="AT180" s="253" t="s">
        <v>193</v>
      </c>
      <c r="AU180" s="253" t="s">
        <v>83</v>
      </c>
      <c r="AV180" s="14" t="s">
        <v>189</v>
      </c>
      <c r="AW180" s="14" t="s">
        <v>39</v>
      </c>
      <c r="AX180" s="14" t="s">
        <v>79</v>
      </c>
      <c r="AY180" s="253" t="s">
        <v>183</v>
      </c>
    </row>
    <row r="181" spans="2:65" s="1" customFormat="1" ht="22.5" customHeight="1">
      <c r="B181" s="42"/>
      <c r="C181" s="257" t="s">
        <v>338</v>
      </c>
      <c r="D181" s="257" t="s">
        <v>223</v>
      </c>
      <c r="E181" s="258" t="s">
        <v>875</v>
      </c>
      <c r="F181" s="259" t="s">
        <v>876</v>
      </c>
      <c r="G181" s="260" t="s">
        <v>199</v>
      </c>
      <c r="H181" s="261">
        <v>374.85399999999998</v>
      </c>
      <c r="I181" s="262"/>
      <c r="J181" s="263">
        <f>ROUND(I181*H181,2)</f>
        <v>0</v>
      </c>
      <c r="K181" s="259" t="s">
        <v>200</v>
      </c>
      <c r="L181" s="264"/>
      <c r="M181" s="265" t="s">
        <v>21</v>
      </c>
      <c r="N181" s="266" t="s">
        <v>46</v>
      </c>
      <c r="O181" s="43"/>
      <c r="P181" s="214">
        <f>O181*H181</f>
        <v>0</v>
      </c>
      <c r="Q181" s="214">
        <v>1.9E-3</v>
      </c>
      <c r="R181" s="214">
        <f>Q181*H181</f>
        <v>0.71222259999999993</v>
      </c>
      <c r="S181" s="214">
        <v>0</v>
      </c>
      <c r="T181" s="215">
        <f>S181*H181</f>
        <v>0</v>
      </c>
      <c r="AR181" s="25" t="s">
        <v>393</v>
      </c>
      <c r="AT181" s="25" t="s">
        <v>223</v>
      </c>
      <c r="AU181" s="25" t="s">
        <v>83</v>
      </c>
      <c r="AY181" s="25" t="s">
        <v>183</v>
      </c>
      <c r="BE181" s="216">
        <f>IF(N181="základní",J181,0)</f>
        <v>0</v>
      </c>
      <c r="BF181" s="216">
        <f>IF(N181="snížená",J181,0)</f>
        <v>0</v>
      </c>
      <c r="BG181" s="216">
        <f>IF(N181="zákl. přenesená",J181,0)</f>
        <v>0</v>
      </c>
      <c r="BH181" s="216">
        <f>IF(N181="sníž. přenesená",J181,0)</f>
        <v>0</v>
      </c>
      <c r="BI181" s="216">
        <f>IF(N181="nulová",J181,0)</f>
        <v>0</v>
      </c>
      <c r="BJ181" s="25" t="s">
        <v>79</v>
      </c>
      <c r="BK181" s="216">
        <f>ROUND(I181*H181,2)</f>
        <v>0</v>
      </c>
      <c r="BL181" s="25" t="s">
        <v>292</v>
      </c>
      <c r="BM181" s="25" t="s">
        <v>3007</v>
      </c>
    </row>
    <row r="182" spans="2:65" s="13" customFormat="1" ht="13.5">
      <c r="B182" s="231"/>
      <c r="C182" s="232"/>
      <c r="D182" s="244" t="s">
        <v>193</v>
      </c>
      <c r="E182" s="232"/>
      <c r="F182" s="255" t="s">
        <v>3008</v>
      </c>
      <c r="G182" s="232"/>
      <c r="H182" s="256">
        <v>374.85399999999998</v>
      </c>
      <c r="I182" s="236"/>
      <c r="J182" s="232"/>
      <c r="K182" s="232"/>
      <c r="L182" s="237"/>
      <c r="M182" s="238"/>
      <c r="N182" s="239"/>
      <c r="O182" s="239"/>
      <c r="P182" s="239"/>
      <c r="Q182" s="239"/>
      <c r="R182" s="239"/>
      <c r="S182" s="239"/>
      <c r="T182" s="240"/>
      <c r="AT182" s="241" t="s">
        <v>193</v>
      </c>
      <c r="AU182" s="241" t="s">
        <v>83</v>
      </c>
      <c r="AV182" s="13" t="s">
        <v>83</v>
      </c>
      <c r="AW182" s="13" t="s">
        <v>6</v>
      </c>
      <c r="AX182" s="13" t="s">
        <v>79</v>
      </c>
      <c r="AY182" s="241" t="s">
        <v>183</v>
      </c>
    </row>
    <row r="183" spans="2:65" s="1" customFormat="1" ht="31.5" customHeight="1">
      <c r="B183" s="42"/>
      <c r="C183" s="205" t="s">
        <v>343</v>
      </c>
      <c r="D183" s="205" t="s">
        <v>185</v>
      </c>
      <c r="E183" s="206" t="s">
        <v>879</v>
      </c>
      <c r="F183" s="207" t="s">
        <v>880</v>
      </c>
      <c r="G183" s="208" t="s">
        <v>199</v>
      </c>
      <c r="H183" s="209">
        <v>325.95999999999998</v>
      </c>
      <c r="I183" s="210"/>
      <c r="J183" s="211">
        <f>ROUND(I183*H183,2)</f>
        <v>0</v>
      </c>
      <c r="K183" s="207" t="s">
        <v>200</v>
      </c>
      <c r="L183" s="62"/>
      <c r="M183" s="212" t="s">
        <v>21</v>
      </c>
      <c r="N183" s="213" t="s">
        <v>46</v>
      </c>
      <c r="O183" s="43"/>
      <c r="P183" s="214">
        <f>O183*H183</f>
        <v>0</v>
      </c>
      <c r="Q183" s="214">
        <v>0</v>
      </c>
      <c r="R183" s="214">
        <f>Q183*H183</f>
        <v>0</v>
      </c>
      <c r="S183" s="214">
        <v>0</v>
      </c>
      <c r="T183" s="215">
        <f>S183*H183</f>
        <v>0</v>
      </c>
      <c r="AR183" s="25" t="s">
        <v>292</v>
      </c>
      <c r="AT183" s="25" t="s">
        <v>185</v>
      </c>
      <c r="AU183" s="25" t="s">
        <v>83</v>
      </c>
      <c r="AY183" s="25" t="s">
        <v>183</v>
      </c>
      <c r="BE183" s="216">
        <f>IF(N183="základní",J183,0)</f>
        <v>0</v>
      </c>
      <c r="BF183" s="216">
        <f>IF(N183="snížená",J183,0)</f>
        <v>0</v>
      </c>
      <c r="BG183" s="216">
        <f>IF(N183="zákl. přenesená",J183,0)</f>
        <v>0</v>
      </c>
      <c r="BH183" s="216">
        <f>IF(N183="sníž. přenesená",J183,0)</f>
        <v>0</v>
      </c>
      <c r="BI183" s="216">
        <f>IF(N183="nulová",J183,0)</f>
        <v>0</v>
      </c>
      <c r="BJ183" s="25" t="s">
        <v>79</v>
      </c>
      <c r="BK183" s="216">
        <f>ROUND(I183*H183,2)</f>
        <v>0</v>
      </c>
      <c r="BL183" s="25" t="s">
        <v>292</v>
      </c>
      <c r="BM183" s="25" t="s">
        <v>3009</v>
      </c>
    </row>
    <row r="184" spans="2:65" s="12" customFormat="1" ht="13.5">
      <c r="B184" s="220"/>
      <c r="C184" s="221"/>
      <c r="D184" s="217" t="s">
        <v>193</v>
      </c>
      <c r="E184" s="222" t="s">
        <v>21</v>
      </c>
      <c r="F184" s="223" t="s">
        <v>785</v>
      </c>
      <c r="G184" s="221"/>
      <c r="H184" s="224" t="s">
        <v>21</v>
      </c>
      <c r="I184" s="225"/>
      <c r="J184" s="221"/>
      <c r="K184" s="221"/>
      <c r="L184" s="226"/>
      <c r="M184" s="227"/>
      <c r="N184" s="228"/>
      <c r="O184" s="228"/>
      <c r="P184" s="228"/>
      <c r="Q184" s="228"/>
      <c r="R184" s="228"/>
      <c r="S184" s="228"/>
      <c r="T184" s="229"/>
      <c r="AT184" s="230" t="s">
        <v>193</v>
      </c>
      <c r="AU184" s="230" t="s">
        <v>83</v>
      </c>
      <c r="AV184" s="12" t="s">
        <v>79</v>
      </c>
      <c r="AW184" s="12" t="s">
        <v>39</v>
      </c>
      <c r="AX184" s="12" t="s">
        <v>75</v>
      </c>
      <c r="AY184" s="230" t="s">
        <v>183</v>
      </c>
    </row>
    <row r="185" spans="2:65" s="13" customFormat="1" ht="13.5">
      <c r="B185" s="231"/>
      <c r="C185" s="232"/>
      <c r="D185" s="217" t="s">
        <v>193</v>
      </c>
      <c r="E185" s="233" t="s">
        <v>21</v>
      </c>
      <c r="F185" s="234" t="s">
        <v>2979</v>
      </c>
      <c r="G185" s="232"/>
      <c r="H185" s="235">
        <v>296.14</v>
      </c>
      <c r="I185" s="236"/>
      <c r="J185" s="232"/>
      <c r="K185" s="232"/>
      <c r="L185" s="237"/>
      <c r="M185" s="238"/>
      <c r="N185" s="239"/>
      <c r="O185" s="239"/>
      <c r="P185" s="239"/>
      <c r="Q185" s="239"/>
      <c r="R185" s="239"/>
      <c r="S185" s="239"/>
      <c r="T185" s="240"/>
      <c r="AT185" s="241" t="s">
        <v>193</v>
      </c>
      <c r="AU185" s="241" t="s">
        <v>83</v>
      </c>
      <c r="AV185" s="13" t="s">
        <v>83</v>
      </c>
      <c r="AW185" s="13" t="s">
        <v>39</v>
      </c>
      <c r="AX185" s="13" t="s">
        <v>75</v>
      </c>
      <c r="AY185" s="241" t="s">
        <v>183</v>
      </c>
    </row>
    <row r="186" spans="2:65" s="13" customFormat="1" ht="13.5">
      <c r="B186" s="231"/>
      <c r="C186" s="232"/>
      <c r="D186" s="217" t="s">
        <v>193</v>
      </c>
      <c r="E186" s="233" t="s">
        <v>21</v>
      </c>
      <c r="F186" s="234" t="s">
        <v>3010</v>
      </c>
      <c r="G186" s="232"/>
      <c r="H186" s="235">
        <v>29.82</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65" s="14" customFormat="1" ht="13.5">
      <c r="B187" s="242"/>
      <c r="C187" s="243"/>
      <c r="D187" s="244" t="s">
        <v>193</v>
      </c>
      <c r="E187" s="245" t="s">
        <v>21</v>
      </c>
      <c r="F187" s="246" t="s">
        <v>212</v>
      </c>
      <c r="G187" s="243"/>
      <c r="H187" s="247">
        <v>325.95999999999998</v>
      </c>
      <c r="I187" s="248"/>
      <c r="J187" s="243"/>
      <c r="K187" s="243"/>
      <c r="L187" s="249"/>
      <c r="M187" s="250"/>
      <c r="N187" s="251"/>
      <c r="O187" s="251"/>
      <c r="P187" s="251"/>
      <c r="Q187" s="251"/>
      <c r="R187" s="251"/>
      <c r="S187" s="251"/>
      <c r="T187" s="252"/>
      <c r="AT187" s="253" t="s">
        <v>193</v>
      </c>
      <c r="AU187" s="253" t="s">
        <v>83</v>
      </c>
      <c r="AV187" s="14" t="s">
        <v>189</v>
      </c>
      <c r="AW187" s="14" t="s">
        <v>39</v>
      </c>
      <c r="AX187" s="14" t="s">
        <v>79</v>
      </c>
      <c r="AY187" s="253" t="s">
        <v>183</v>
      </c>
    </row>
    <row r="188" spans="2:65" s="1" customFormat="1" ht="22.5" customHeight="1">
      <c r="B188" s="42"/>
      <c r="C188" s="257" t="s">
        <v>348</v>
      </c>
      <c r="D188" s="257" t="s">
        <v>223</v>
      </c>
      <c r="E188" s="258" t="s">
        <v>883</v>
      </c>
      <c r="F188" s="259" t="s">
        <v>884</v>
      </c>
      <c r="G188" s="260" t="s">
        <v>199</v>
      </c>
      <c r="H188" s="261">
        <v>374.85399999999998</v>
      </c>
      <c r="I188" s="262"/>
      <c r="J188" s="263">
        <f>ROUND(I188*H188,2)</f>
        <v>0</v>
      </c>
      <c r="K188" s="259" t="s">
        <v>200</v>
      </c>
      <c r="L188" s="264"/>
      <c r="M188" s="265" t="s">
        <v>21</v>
      </c>
      <c r="N188" s="266" t="s">
        <v>46</v>
      </c>
      <c r="O188" s="43"/>
      <c r="P188" s="214">
        <f>O188*H188</f>
        <v>0</v>
      </c>
      <c r="Q188" s="214">
        <v>2.5000000000000001E-4</v>
      </c>
      <c r="R188" s="214">
        <f>Q188*H188</f>
        <v>9.3713500000000005E-2</v>
      </c>
      <c r="S188" s="214">
        <v>0</v>
      </c>
      <c r="T188" s="215">
        <f>S188*H188</f>
        <v>0</v>
      </c>
      <c r="AR188" s="25" t="s">
        <v>393</v>
      </c>
      <c r="AT188" s="25" t="s">
        <v>223</v>
      </c>
      <c r="AU188" s="25" t="s">
        <v>83</v>
      </c>
      <c r="AY188" s="25" t="s">
        <v>183</v>
      </c>
      <c r="BE188" s="216">
        <f>IF(N188="základní",J188,0)</f>
        <v>0</v>
      </c>
      <c r="BF188" s="216">
        <f>IF(N188="snížená",J188,0)</f>
        <v>0</v>
      </c>
      <c r="BG188" s="216">
        <f>IF(N188="zákl. přenesená",J188,0)</f>
        <v>0</v>
      </c>
      <c r="BH188" s="216">
        <f>IF(N188="sníž. přenesená",J188,0)</f>
        <v>0</v>
      </c>
      <c r="BI188" s="216">
        <f>IF(N188="nulová",J188,0)</f>
        <v>0</v>
      </c>
      <c r="BJ188" s="25" t="s">
        <v>79</v>
      </c>
      <c r="BK188" s="216">
        <f>ROUND(I188*H188,2)</f>
        <v>0</v>
      </c>
      <c r="BL188" s="25" t="s">
        <v>292</v>
      </c>
      <c r="BM188" s="25" t="s">
        <v>3011</v>
      </c>
    </row>
    <row r="189" spans="2:65" s="13" customFormat="1" ht="13.5">
      <c r="B189" s="231"/>
      <c r="C189" s="232"/>
      <c r="D189" s="244" t="s">
        <v>193</v>
      </c>
      <c r="E189" s="232"/>
      <c r="F189" s="255" t="s">
        <v>3008</v>
      </c>
      <c r="G189" s="232"/>
      <c r="H189" s="256">
        <v>374.85399999999998</v>
      </c>
      <c r="I189" s="236"/>
      <c r="J189" s="232"/>
      <c r="K189" s="232"/>
      <c r="L189" s="237"/>
      <c r="M189" s="238"/>
      <c r="N189" s="239"/>
      <c r="O189" s="239"/>
      <c r="P189" s="239"/>
      <c r="Q189" s="239"/>
      <c r="R189" s="239"/>
      <c r="S189" s="239"/>
      <c r="T189" s="240"/>
      <c r="AT189" s="241" t="s">
        <v>193</v>
      </c>
      <c r="AU189" s="241" t="s">
        <v>83</v>
      </c>
      <c r="AV189" s="13" t="s">
        <v>83</v>
      </c>
      <c r="AW189" s="13" t="s">
        <v>6</v>
      </c>
      <c r="AX189" s="13" t="s">
        <v>79</v>
      </c>
      <c r="AY189" s="241" t="s">
        <v>183</v>
      </c>
    </row>
    <row r="190" spans="2:65" s="1" customFormat="1" ht="31.5" customHeight="1">
      <c r="B190" s="42"/>
      <c r="C190" s="205" t="s">
        <v>353</v>
      </c>
      <c r="D190" s="205" t="s">
        <v>185</v>
      </c>
      <c r="E190" s="206" t="s">
        <v>1354</v>
      </c>
      <c r="F190" s="207" t="s">
        <v>1355</v>
      </c>
      <c r="G190" s="208" t="s">
        <v>498</v>
      </c>
      <c r="H190" s="209">
        <v>2.8340000000000001</v>
      </c>
      <c r="I190" s="210"/>
      <c r="J190" s="211">
        <f>ROUND(I190*H190,2)</f>
        <v>0</v>
      </c>
      <c r="K190" s="207" t="s">
        <v>200</v>
      </c>
      <c r="L190" s="62"/>
      <c r="M190" s="212" t="s">
        <v>21</v>
      </c>
      <c r="N190" s="213" t="s">
        <v>46</v>
      </c>
      <c r="O190" s="43"/>
      <c r="P190" s="214">
        <f>O190*H190</f>
        <v>0</v>
      </c>
      <c r="Q190" s="214">
        <v>0</v>
      </c>
      <c r="R190" s="214">
        <f>Q190*H190</f>
        <v>0</v>
      </c>
      <c r="S190" s="214">
        <v>0</v>
      </c>
      <c r="T190" s="215">
        <f>S190*H190</f>
        <v>0</v>
      </c>
      <c r="AR190" s="25" t="s">
        <v>292</v>
      </c>
      <c r="AT190" s="25" t="s">
        <v>185</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292</v>
      </c>
      <c r="BM190" s="25" t="s">
        <v>3012</v>
      </c>
    </row>
    <row r="191" spans="2:65" s="11" customFormat="1" ht="29.85" customHeight="1">
      <c r="B191" s="188"/>
      <c r="C191" s="189"/>
      <c r="D191" s="202" t="s">
        <v>74</v>
      </c>
      <c r="E191" s="203" t="s">
        <v>889</v>
      </c>
      <c r="F191" s="203" t="s">
        <v>890</v>
      </c>
      <c r="G191" s="189"/>
      <c r="H191" s="189"/>
      <c r="I191" s="192"/>
      <c r="J191" s="204">
        <f>BK191</f>
        <v>0</v>
      </c>
      <c r="K191" s="189"/>
      <c r="L191" s="194"/>
      <c r="M191" s="195"/>
      <c r="N191" s="196"/>
      <c r="O191" s="196"/>
      <c r="P191" s="197">
        <f>SUM(P192:P234)</f>
        <v>0</v>
      </c>
      <c r="Q191" s="196"/>
      <c r="R191" s="197">
        <f>SUM(R192:R234)</f>
        <v>2.3375488999999998</v>
      </c>
      <c r="S191" s="196"/>
      <c r="T191" s="198">
        <f>SUM(T192:T234)</f>
        <v>0.53305199999999997</v>
      </c>
      <c r="AR191" s="199" t="s">
        <v>83</v>
      </c>
      <c r="AT191" s="200" t="s">
        <v>74</v>
      </c>
      <c r="AU191" s="200" t="s">
        <v>79</v>
      </c>
      <c r="AY191" s="199" t="s">
        <v>183</v>
      </c>
      <c r="BK191" s="201">
        <f>SUM(BK192:BK234)</f>
        <v>0</v>
      </c>
    </row>
    <row r="192" spans="2:65" s="1" customFormat="1" ht="22.5" customHeight="1">
      <c r="B192" s="42"/>
      <c r="C192" s="205" t="s">
        <v>364</v>
      </c>
      <c r="D192" s="205" t="s">
        <v>185</v>
      </c>
      <c r="E192" s="206" t="s">
        <v>891</v>
      </c>
      <c r="F192" s="207" t="s">
        <v>892</v>
      </c>
      <c r="G192" s="208" t="s">
        <v>547</v>
      </c>
      <c r="H192" s="209">
        <v>1</v>
      </c>
      <c r="I192" s="210"/>
      <c r="J192" s="211">
        <f>ROUND(I192*H192,2)</f>
        <v>0</v>
      </c>
      <c r="K192" s="207" t="s">
        <v>21</v>
      </c>
      <c r="L192" s="62"/>
      <c r="M192" s="212" t="s">
        <v>21</v>
      </c>
      <c r="N192" s="213" t="s">
        <v>46</v>
      </c>
      <c r="O192" s="43"/>
      <c r="P192" s="214">
        <f>O192*H192</f>
        <v>0</v>
      </c>
      <c r="Q192" s="214">
        <v>0</v>
      </c>
      <c r="R192" s="214">
        <f>Q192*H192</f>
        <v>0</v>
      </c>
      <c r="S192" s="214">
        <v>0</v>
      </c>
      <c r="T192" s="215">
        <f>S192*H192</f>
        <v>0</v>
      </c>
      <c r="AR192" s="25" t="s">
        <v>292</v>
      </c>
      <c r="AT192" s="25" t="s">
        <v>185</v>
      </c>
      <c r="AU192" s="25" t="s">
        <v>83</v>
      </c>
      <c r="AY192" s="25" t="s">
        <v>183</v>
      </c>
      <c r="BE192" s="216">
        <f>IF(N192="základní",J192,0)</f>
        <v>0</v>
      </c>
      <c r="BF192" s="216">
        <f>IF(N192="snížená",J192,0)</f>
        <v>0</v>
      </c>
      <c r="BG192" s="216">
        <f>IF(N192="zákl. přenesená",J192,0)</f>
        <v>0</v>
      </c>
      <c r="BH192" s="216">
        <f>IF(N192="sníž. přenesená",J192,0)</f>
        <v>0</v>
      </c>
      <c r="BI192" s="216">
        <f>IF(N192="nulová",J192,0)</f>
        <v>0</v>
      </c>
      <c r="BJ192" s="25" t="s">
        <v>79</v>
      </c>
      <c r="BK192" s="216">
        <f>ROUND(I192*H192,2)</f>
        <v>0</v>
      </c>
      <c r="BL192" s="25" t="s">
        <v>292</v>
      </c>
      <c r="BM192" s="25" t="s">
        <v>3013</v>
      </c>
    </row>
    <row r="193" spans="2:65" s="1" customFormat="1" ht="27">
      <c r="B193" s="42"/>
      <c r="C193" s="64"/>
      <c r="D193" s="244" t="s">
        <v>540</v>
      </c>
      <c r="E193" s="64"/>
      <c r="F193" s="267" t="s">
        <v>894</v>
      </c>
      <c r="G193" s="64"/>
      <c r="H193" s="64"/>
      <c r="I193" s="173"/>
      <c r="J193" s="64"/>
      <c r="K193" s="64"/>
      <c r="L193" s="62"/>
      <c r="M193" s="219"/>
      <c r="N193" s="43"/>
      <c r="O193" s="43"/>
      <c r="P193" s="43"/>
      <c r="Q193" s="43"/>
      <c r="R193" s="43"/>
      <c r="S193" s="43"/>
      <c r="T193" s="79"/>
      <c r="AT193" s="25" t="s">
        <v>540</v>
      </c>
      <c r="AU193" s="25" t="s">
        <v>83</v>
      </c>
    </row>
    <row r="194" spans="2:65" s="1" customFormat="1" ht="44.25" customHeight="1">
      <c r="B194" s="42"/>
      <c r="C194" s="205" t="s">
        <v>370</v>
      </c>
      <c r="D194" s="205" t="s">
        <v>185</v>
      </c>
      <c r="E194" s="206" t="s">
        <v>895</v>
      </c>
      <c r="F194" s="207" t="s">
        <v>896</v>
      </c>
      <c r="G194" s="208" t="s">
        <v>199</v>
      </c>
      <c r="H194" s="209">
        <v>296.14</v>
      </c>
      <c r="I194" s="210"/>
      <c r="J194" s="211">
        <f>ROUND(I194*H194,2)</f>
        <v>0</v>
      </c>
      <c r="K194" s="207" t="s">
        <v>200</v>
      </c>
      <c r="L194" s="62"/>
      <c r="M194" s="212" t="s">
        <v>21</v>
      </c>
      <c r="N194" s="213" t="s">
        <v>46</v>
      </c>
      <c r="O194" s="43"/>
      <c r="P194" s="214">
        <f>O194*H194</f>
        <v>0</v>
      </c>
      <c r="Q194" s="214">
        <v>0</v>
      </c>
      <c r="R194" s="214">
        <f>Q194*H194</f>
        <v>0</v>
      </c>
      <c r="S194" s="214">
        <v>1.8E-3</v>
      </c>
      <c r="T194" s="215">
        <f>S194*H194</f>
        <v>0.53305199999999997</v>
      </c>
      <c r="AR194" s="25" t="s">
        <v>292</v>
      </c>
      <c r="AT194" s="25" t="s">
        <v>185</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292</v>
      </c>
      <c r="BM194" s="25" t="s">
        <v>3014</v>
      </c>
    </row>
    <row r="195" spans="2:65" s="12" customFormat="1" ht="13.5">
      <c r="B195" s="220"/>
      <c r="C195" s="221"/>
      <c r="D195" s="217" t="s">
        <v>193</v>
      </c>
      <c r="E195" s="222" t="s">
        <v>21</v>
      </c>
      <c r="F195" s="223" t="s">
        <v>785</v>
      </c>
      <c r="G195" s="221"/>
      <c r="H195" s="224" t="s">
        <v>21</v>
      </c>
      <c r="I195" s="225"/>
      <c r="J195" s="221"/>
      <c r="K195" s="221"/>
      <c r="L195" s="226"/>
      <c r="M195" s="227"/>
      <c r="N195" s="228"/>
      <c r="O195" s="228"/>
      <c r="P195" s="228"/>
      <c r="Q195" s="228"/>
      <c r="R195" s="228"/>
      <c r="S195" s="228"/>
      <c r="T195" s="229"/>
      <c r="AT195" s="230" t="s">
        <v>193</v>
      </c>
      <c r="AU195" s="230" t="s">
        <v>83</v>
      </c>
      <c r="AV195" s="12" t="s">
        <v>79</v>
      </c>
      <c r="AW195" s="12" t="s">
        <v>39</v>
      </c>
      <c r="AX195" s="12" t="s">
        <v>75</v>
      </c>
      <c r="AY195" s="230" t="s">
        <v>183</v>
      </c>
    </row>
    <row r="196" spans="2:65" s="13" customFormat="1" ht="13.5">
      <c r="B196" s="231"/>
      <c r="C196" s="232"/>
      <c r="D196" s="217" t="s">
        <v>193</v>
      </c>
      <c r="E196" s="233" t="s">
        <v>21</v>
      </c>
      <c r="F196" s="234" t="s">
        <v>2979</v>
      </c>
      <c r="G196" s="232"/>
      <c r="H196" s="235">
        <v>296.14</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4" customFormat="1" ht="13.5">
      <c r="B197" s="242"/>
      <c r="C197" s="243"/>
      <c r="D197" s="244" t="s">
        <v>193</v>
      </c>
      <c r="E197" s="245" t="s">
        <v>21</v>
      </c>
      <c r="F197" s="246" t="s">
        <v>212</v>
      </c>
      <c r="G197" s="243"/>
      <c r="H197" s="247">
        <v>296.14</v>
      </c>
      <c r="I197" s="248"/>
      <c r="J197" s="243"/>
      <c r="K197" s="243"/>
      <c r="L197" s="249"/>
      <c r="M197" s="250"/>
      <c r="N197" s="251"/>
      <c r="O197" s="251"/>
      <c r="P197" s="251"/>
      <c r="Q197" s="251"/>
      <c r="R197" s="251"/>
      <c r="S197" s="251"/>
      <c r="T197" s="252"/>
      <c r="AT197" s="253" t="s">
        <v>193</v>
      </c>
      <c r="AU197" s="253" t="s">
        <v>83</v>
      </c>
      <c r="AV197" s="14" t="s">
        <v>189</v>
      </c>
      <c r="AW197" s="14" t="s">
        <v>39</v>
      </c>
      <c r="AX197" s="14" t="s">
        <v>79</v>
      </c>
      <c r="AY197" s="253" t="s">
        <v>183</v>
      </c>
    </row>
    <row r="198" spans="2:65" s="1" customFormat="1" ht="31.5" customHeight="1">
      <c r="B198" s="42"/>
      <c r="C198" s="205" t="s">
        <v>376</v>
      </c>
      <c r="D198" s="205" t="s">
        <v>185</v>
      </c>
      <c r="E198" s="206" t="s">
        <v>898</v>
      </c>
      <c r="F198" s="207" t="s">
        <v>899</v>
      </c>
      <c r="G198" s="208" t="s">
        <v>199</v>
      </c>
      <c r="H198" s="209">
        <v>641.98</v>
      </c>
      <c r="I198" s="210"/>
      <c r="J198" s="211">
        <f>ROUND(I198*H198,2)</f>
        <v>0</v>
      </c>
      <c r="K198" s="207" t="s">
        <v>200</v>
      </c>
      <c r="L198" s="62"/>
      <c r="M198" s="212" t="s">
        <v>21</v>
      </c>
      <c r="N198" s="213" t="s">
        <v>46</v>
      </c>
      <c r="O198" s="43"/>
      <c r="P198" s="214">
        <f>O198*H198</f>
        <v>0</v>
      </c>
      <c r="Q198" s="214">
        <v>0</v>
      </c>
      <c r="R198" s="214">
        <f>Q198*H198</f>
        <v>0</v>
      </c>
      <c r="S198" s="214">
        <v>0</v>
      </c>
      <c r="T198" s="215">
        <f>S198*H198</f>
        <v>0</v>
      </c>
      <c r="AR198" s="25" t="s">
        <v>292</v>
      </c>
      <c r="AT198" s="25" t="s">
        <v>185</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292</v>
      </c>
      <c r="BM198" s="25" t="s">
        <v>3015</v>
      </c>
    </row>
    <row r="199" spans="2:65" s="12" customFormat="1" ht="13.5">
      <c r="B199" s="220"/>
      <c r="C199" s="221"/>
      <c r="D199" s="217" t="s">
        <v>193</v>
      </c>
      <c r="E199" s="222" t="s">
        <v>21</v>
      </c>
      <c r="F199" s="223" t="s">
        <v>785</v>
      </c>
      <c r="G199" s="221"/>
      <c r="H199" s="224" t="s">
        <v>21</v>
      </c>
      <c r="I199" s="225"/>
      <c r="J199" s="221"/>
      <c r="K199" s="221"/>
      <c r="L199" s="226"/>
      <c r="M199" s="227"/>
      <c r="N199" s="228"/>
      <c r="O199" s="228"/>
      <c r="P199" s="228"/>
      <c r="Q199" s="228"/>
      <c r="R199" s="228"/>
      <c r="S199" s="228"/>
      <c r="T199" s="229"/>
      <c r="AT199" s="230" t="s">
        <v>193</v>
      </c>
      <c r="AU199" s="230" t="s">
        <v>83</v>
      </c>
      <c r="AV199" s="12" t="s">
        <v>79</v>
      </c>
      <c r="AW199" s="12" t="s">
        <v>39</v>
      </c>
      <c r="AX199" s="12" t="s">
        <v>75</v>
      </c>
      <c r="AY199" s="230" t="s">
        <v>183</v>
      </c>
    </row>
    <row r="200" spans="2:65" s="13" customFormat="1" ht="13.5">
      <c r="B200" s="231"/>
      <c r="C200" s="232"/>
      <c r="D200" s="217" t="s">
        <v>193</v>
      </c>
      <c r="E200" s="233" t="s">
        <v>21</v>
      </c>
      <c r="F200" s="234" t="s">
        <v>3016</v>
      </c>
      <c r="G200" s="232"/>
      <c r="H200" s="235">
        <v>296.14</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3017</v>
      </c>
      <c r="G201" s="232"/>
      <c r="H201" s="235">
        <v>296.14</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3018</v>
      </c>
      <c r="G202" s="232"/>
      <c r="H202" s="235">
        <v>35.5</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3" customFormat="1" ht="13.5">
      <c r="B203" s="231"/>
      <c r="C203" s="232"/>
      <c r="D203" s="217" t="s">
        <v>193</v>
      </c>
      <c r="E203" s="233" t="s">
        <v>21</v>
      </c>
      <c r="F203" s="234" t="s">
        <v>3019</v>
      </c>
      <c r="G203" s="232"/>
      <c r="H203" s="235">
        <v>14.2</v>
      </c>
      <c r="I203" s="236"/>
      <c r="J203" s="232"/>
      <c r="K203" s="232"/>
      <c r="L203" s="237"/>
      <c r="M203" s="238"/>
      <c r="N203" s="239"/>
      <c r="O203" s="239"/>
      <c r="P203" s="239"/>
      <c r="Q203" s="239"/>
      <c r="R203" s="239"/>
      <c r="S203" s="239"/>
      <c r="T203" s="240"/>
      <c r="AT203" s="241" t="s">
        <v>193</v>
      </c>
      <c r="AU203" s="241" t="s">
        <v>83</v>
      </c>
      <c r="AV203" s="13" t="s">
        <v>83</v>
      </c>
      <c r="AW203" s="13" t="s">
        <v>39</v>
      </c>
      <c r="AX203" s="13" t="s">
        <v>75</v>
      </c>
      <c r="AY203" s="241" t="s">
        <v>183</v>
      </c>
    </row>
    <row r="204" spans="2:65" s="14" customFormat="1" ht="13.5">
      <c r="B204" s="242"/>
      <c r="C204" s="243"/>
      <c r="D204" s="244" t="s">
        <v>193</v>
      </c>
      <c r="E204" s="245" t="s">
        <v>21</v>
      </c>
      <c r="F204" s="246" t="s">
        <v>212</v>
      </c>
      <c r="G204" s="243"/>
      <c r="H204" s="247">
        <v>641.98</v>
      </c>
      <c r="I204" s="248"/>
      <c r="J204" s="243"/>
      <c r="K204" s="243"/>
      <c r="L204" s="249"/>
      <c r="M204" s="250"/>
      <c r="N204" s="251"/>
      <c r="O204" s="251"/>
      <c r="P204" s="251"/>
      <c r="Q204" s="251"/>
      <c r="R204" s="251"/>
      <c r="S204" s="251"/>
      <c r="T204" s="252"/>
      <c r="AT204" s="253" t="s">
        <v>193</v>
      </c>
      <c r="AU204" s="253" t="s">
        <v>83</v>
      </c>
      <c r="AV204" s="14" t="s">
        <v>189</v>
      </c>
      <c r="AW204" s="14" t="s">
        <v>39</v>
      </c>
      <c r="AX204" s="14" t="s">
        <v>79</v>
      </c>
      <c r="AY204" s="253" t="s">
        <v>183</v>
      </c>
    </row>
    <row r="205" spans="2:65" s="1" customFormat="1" ht="31.5" customHeight="1">
      <c r="B205" s="42"/>
      <c r="C205" s="257" t="s">
        <v>380</v>
      </c>
      <c r="D205" s="257" t="s">
        <v>223</v>
      </c>
      <c r="E205" s="258" t="s">
        <v>1998</v>
      </c>
      <c r="F205" s="259" t="s">
        <v>1999</v>
      </c>
      <c r="G205" s="260" t="s">
        <v>199</v>
      </c>
      <c r="H205" s="261">
        <v>302.06299999999999</v>
      </c>
      <c r="I205" s="262"/>
      <c r="J205" s="263">
        <f>ROUND(I205*H205,2)</f>
        <v>0</v>
      </c>
      <c r="K205" s="259" t="s">
        <v>200</v>
      </c>
      <c r="L205" s="264"/>
      <c r="M205" s="265" t="s">
        <v>21</v>
      </c>
      <c r="N205" s="266" t="s">
        <v>46</v>
      </c>
      <c r="O205" s="43"/>
      <c r="P205" s="214">
        <f>O205*H205</f>
        <v>0</v>
      </c>
      <c r="Q205" s="214">
        <v>3.5000000000000001E-3</v>
      </c>
      <c r="R205" s="214">
        <f>Q205*H205</f>
        <v>1.0572204999999999</v>
      </c>
      <c r="S205" s="214">
        <v>0</v>
      </c>
      <c r="T205" s="215">
        <f>S205*H205</f>
        <v>0</v>
      </c>
      <c r="AR205" s="25" t="s">
        <v>393</v>
      </c>
      <c r="AT205" s="25" t="s">
        <v>223</v>
      </c>
      <c r="AU205" s="25" t="s">
        <v>83</v>
      </c>
      <c r="AY205" s="25" t="s">
        <v>183</v>
      </c>
      <c r="BE205" s="216">
        <f>IF(N205="základní",J205,0)</f>
        <v>0</v>
      </c>
      <c r="BF205" s="216">
        <f>IF(N205="snížená",J205,0)</f>
        <v>0</v>
      </c>
      <c r="BG205" s="216">
        <f>IF(N205="zákl. přenesená",J205,0)</f>
        <v>0</v>
      </c>
      <c r="BH205" s="216">
        <f>IF(N205="sníž. přenesená",J205,0)</f>
        <v>0</v>
      </c>
      <c r="BI205" s="216">
        <f>IF(N205="nulová",J205,0)</f>
        <v>0</v>
      </c>
      <c r="BJ205" s="25" t="s">
        <v>79</v>
      </c>
      <c r="BK205" s="216">
        <f>ROUND(I205*H205,2)</f>
        <v>0</v>
      </c>
      <c r="BL205" s="25" t="s">
        <v>292</v>
      </c>
      <c r="BM205" s="25" t="s">
        <v>3020</v>
      </c>
    </row>
    <row r="206" spans="2:65" s="1" customFormat="1" ht="27">
      <c r="B206" s="42"/>
      <c r="C206" s="64"/>
      <c r="D206" s="217" t="s">
        <v>540</v>
      </c>
      <c r="E206" s="64"/>
      <c r="F206" s="218" t="s">
        <v>907</v>
      </c>
      <c r="G206" s="64"/>
      <c r="H206" s="64"/>
      <c r="I206" s="173"/>
      <c r="J206" s="64"/>
      <c r="K206" s="64"/>
      <c r="L206" s="62"/>
      <c r="M206" s="219"/>
      <c r="N206" s="43"/>
      <c r="O206" s="43"/>
      <c r="P206" s="43"/>
      <c r="Q206" s="43"/>
      <c r="R206" s="43"/>
      <c r="S206" s="43"/>
      <c r="T206" s="79"/>
      <c r="AT206" s="25" t="s">
        <v>540</v>
      </c>
      <c r="AU206" s="25" t="s">
        <v>83</v>
      </c>
    </row>
    <row r="207" spans="2:65" s="12" customFormat="1" ht="13.5">
      <c r="B207" s="220"/>
      <c r="C207" s="221"/>
      <c r="D207" s="217" t="s">
        <v>193</v>
      </c>
      <c r="E207" s="222" t="s">
        <v>21</v>
      </c>
      <c r="F207" s="223" t="s">
        <v>785</v>
      </c>
      <c r="G207" s="221"/>
      <c r="H207" s="224" t="s">
        <v>21</v>
      </c>
      <c r="I207" s="225"/>
      <c r="J207" s="221"/>
      <c r="K207" s="221"/>
      <c r="L207" s="226"/>
      <c r="M207" s="227"/>
      <c r="N207" s="228"/>
      <c r="O207" s="228"/>
      <c r="P207" s="228"/>
      <c r="Q207" s="228"/>
      <c r="R207" s="228"/>
      <c r="S207" s="228"/>
      <c r="T207" s="229"/>
      <c r="AT207" s="230" t="s">
        <v>193</v>
      </c>
      <c r="AU207" s="230" t="s">
        <v>83</v>
      </c>
      <c r="AV207" s="12" t="s">
        <v>79</v>
      </c>
      <c r="AW207" s="12" t="s">
        <v>39</v>
      </c>
      <c r="AX207" s="12" t="s">
        <v>75</v>
      </c>
      <c r="AY207" s="230" t="s">
        <v>183</v>
      </c>
    </row>
    <row r="208" spans="2:65" s="13" customFormat="1" ht="13.5">
      <c r="B208" s="231"/>
      <c r="C208" s="232"/>
      <c r="D208" s="217" t="s">
        <v>193</v>
      </c>
      <c r="E208" s="233" t="s">
        <v>21</v>
      </c>
      <c r="F208" s="234" t="s">
        <v>3017</v>
      </c>
      <c r="G208" s="232"/>
      <c r="H208" s="235">
        <v>296.14</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4" customFormat="1" ht="13.5">
      <c r="B209" s="242"/>
      <c r="C209" s="243"/>
      <c r="D209" s="217" t="s">
        <v>193</v>
      </c>
      <c r="E209" s="279" t="s">
        <v>21</v>
      </c>
      <c r="F209" s="280" t="s">
        <v>212</v>
      </c>
      <c r="G209" s="243"/>
      <c r="H209" s="281">
        <v>296.14</v>
      </c>
      <c r="I209" s="248"/>
      <c r="J209" s="243"/>
      <c r="K209" s="243"/>
      <c r="L209" s="249"/>
      <c r="M209" s="250"/>
      <c r="N209" s="251"/>
      <c r="O209" s="251"/>
      <c r="P209" s="251"/>
      <c r="Q209" s="251"/>
      <c r="R209" s="251"/>
      <c r="S209" s="251"/>
      <c r="T209" s="252"/>
      <c r="AT209" s="253" t="s">
        <v>193</v>
      </c>
      <c r="AU209" s="253" t="s">
        <v>83</v>
      </c>
      <c r="AV209" s="14" t="s">
        <v>189</v>
      </c>
      <c r="AW209" s="14" t="s">
        <v>39</v>
      </c>
      <c r="AX209" s="14" t="s">
        <v>79</v>
      </c>
      <c r="AY209" s="253" t="s">
        <v>183</v>
      </c>
    </row>
    <row r="210" spans="2:65" s="13" customFormat="1" ht="13.5">
      <c r="B210" s="231"/>
      <c r="C210" s="232"/>
      <c r="D210" s="244" t="s">
        <v>193</v>
      </c>
      <c r="E210" s="232"/>
      <c r="F210" s="255" t="s">
        <v>3021</v>
      </c>
      <c r="G210" s="232"/>
      <c r="H210" s="256">
        <v>302.06299999999999</v>
      </c>
      <c r="I210" s="236"/>
      <c r="J210" s="232"/>
      <c r="K210" s="232"/>
      <c r="L210" s="237"/>
      <c r="M210" s="238"/>
      <c r="N210" s="239"/>
      <c r="O210" s="239"/>
      <c r="P210" s="239"/>
      <c r="Q210" s="239"/>
      <c r="R210" s="239"/>
      <c r="S210" s="239"/>
      <c r="T210" s="240"/>
      <c r="AT210" s="241" t="s">
        <v>193</v>
      </c>
      <c r="AU210" s="241" t="s">
        <v>83</v>
      </c>
      <c r="AV210" s="13" t="s">
        <v>83</v>
      </c>
      <c r="AW210" s="13" t="s">
        <v>6</v>
      </c>
      <c r="AX210" s="13" t="s">
        <v>79</v>
      </c>
      <c r="AY210" s="241" t="s">
        <v>183</v>
      </c>
    </row>
    <row r="211" spans="2:65" s="1" customFormat="1" ht="31.5" customHeight="1">
      <c r="B211" s="42"/>
      <c r="C211" s="257" t="s">
        <v>389</v>
      </c>
      <c r="D211" s="257" t="s">
        <v>223</v>
      </c>
      <c r="E211" s="258" t="s">
        <v>2002</v>
      </c>
      <c r="F211" s="259" t="s">
        <v>2003</v>
      </c>
      <c r="G211" s="260" t="s">
        <v>199</v>
      </c>
      <c r="H211" s="261">
        <v>302.06299999999999</v>
      </c>
      <c r="I211" s="262"/>
      <c r="J211" s="263">
        <f>ROUND(I211*H211,2)</f>
        <v>0</v>
      </c>
      <c r="K211" s="259" t="s">
        <v>200</v>
      </c>
      <c r="L211" s="264"/>
      <c r="M211" s="265" t="s">
        <v>21</v>
      </c>
      <c r="N211" s="266" t="s">
        <v>46</v>
      </c>
      <c r="O211" s="43"/>
      <c r="P211" s="214">
        <f>O211*H211</f>
        <v>0</v>
      </c>
      <c r="Q211" s="214">
        <v>4.0000000000000001E-3</v>
      </c>
      <c r="R211" s="214">
        <f>Q211*H211</f>
        <v>1.2082519999999999</v>
      </c>
      <c r="S211" s="214">
        <v>0</v>
      </c>
      <c r="T211" s="215">
        <f>S211*H211</f>
        <v>0</v>
      </c>
      <c r="AR211" s="25" t="s">
        <v>393</v>
      </c>
      <c r="AT211" s="25" t="s">
        <v>223</v>
      </c>
      <c r="AU211" s="25" t="s">
        <v>83</v>
      </c>
      <c r="AY211" s="25" t="s">
        <v>183</v>
      </c>
      <c r="BE211" s="216">
        <f>IF(N211="základní",J211,0)</f>
        <v>0</v>
      </c>
      <c r="BF211" s="216">
        <f>IF(N211="snížená",J211,0)</f>
        <v>0</v>
      </c>
      <c r="BG211" s="216">
        <f>IF(N211="zákl. přenesená",J211,0)</f>
        <v>0</v>
      </c>
      <c r="BH211" s="216">
        <f>IF(N211="sníž. přenesená",J211,0)</f>
        <v>0</v>
      </c>
      <c r="BI211" s="216">
        <f>IF(N211="nulová",J211,0)</f>
        <v>0</v>
      </c>
      <c r="BJ211" s="25" t="s">
        <v>79</v>
      </c>
      <c r="BK211" s="216">
        <f>ROUND(I211*H211,2)</f>
        <v>0</v>
      </c>
      <c r="BL211" s="25" t="s">
        <v>292</v>
      </c>
      <c r="BM211" s="25" t="s">
        <v>3022</v>
      </c>
    </row>
    <row r="212" spans="2:65" s="1" customFormat="1" ht="27">
      <c r="B212" s="42"/>
      <c r="C212" s="64"/>
      <c r="D212" s="217" t="s">
        <v>540</v>
      </c>
      <c r="E212" s="64"/>
      <c r="F212" s="218" t="s">
        <v>907</v>
      </c>
      <c r="G212" s="64"/>
      <c r="H212" s="64"/>
      <c r="I212" s="173"/>
      <c r="J212" s="64"/>
      <c r="K212" s="64"/>
      <c r="L212" s="62"/>
      <c r="M212" s="219"/>
      <c r="N212" s="43"/>
      <c r="O212" s="43"/>
      <c r="P212" s="43"/>
      <c r="Q212" s="43"/>
      <c r="R212" s="43"/>
      <c r="S212" s="43"/>
      <c r="T212" s="79"/>
      <c r="AT212" s="25" t="s">
        <v>540</v>
      </c>
      <c r="AU212" s="25" t="s">
        <v>83</v>
      </c>
    </row>
    <row r="213" spans="2:65" s="12" customFormat="1" ht="13.5">
      <c r="B213" s="220"/>
      <c r="C213" s="221"/>
      <c r="D213" s="217" t="s">
        <v>193</v>
      </c>
      <c r="E213" s="222" t="s">
        <v>21</v>
      </c>
      <c r="F213" s="223" t="s">
        <v>785</v>
      </c>
      <c r="G213" s="221"/>
      <c r="H213" s="224" t="s">
        <v>21</v>
      </c>
      <c r="I213" s="225"/>
      <c r="J213" s="221"/>
      <c r="K213" s="221"/>
      <c r="L213" s="226"/>
      <c r="M213" s="227"/>
      <c r="N213" s="228"/>
      <c r="O213" s="228"/>
      <c r="P213" s="228"/>
      <c r="Q213" s="228"/>
      <c r="R213" s="228"/>
      <c r="S213" s="228"/>
      <c r="T213" s="229"/>
      <c r="AT213" s="230" t="s">
        <v>193</v>
      </c>
      <c r="AU213" s="230" t="s">
        <v>83</v>
      </c>
      <c r="AV213" s="12" t="s">
        <v>79</v>
      </c>
      <c r="AW213" s="12" t="s">
        <v>39</v>
      </c>
      <c r="AX213" s="12" t="s">
        <v>75</v>
      </c>
      <c r="AY213" s="230" t="s">
        <v>183</v>
      </c>
    </row>
    <row r="214" spans="2:65" s="13" customFormat="1" ht="13.5">
      <c r="B214" s="231"/>
      <c r="C214" s="232"/>
      <c r="D214" s="217" t="s">
        <v>193</v>
      </c>
      <c r="E214" s="233" t="s">
        <v>21</v>
      </c>
      <c r="F214" s="234" t="s">
        <v>3016</v>
      </c>
      <c r="G214" s="232"/>
      <c r="H214" s="235">
        <v>296.14</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4" customFormat="1" ht="13.5">
      <c r="B215" s="242"/>
      <c r="C215" s="243"/>
      <c r="D215" s="217" t="s">
        <v>193</v>
      </c>
      <c r="E215" s="279" t="s">
        <v>21</v>
      </c>
      <c r="F215" s="280" t="s">
        <v>212</v>
      </c>
      <c r="G215" s="243"/>
      <c r="H215" s="281">
        <v>296.14</v>
      </c>
      <c r="I215" s="248"/>
      <c r="J215" s="243"/>
      <c r="K215" s="243"/>
      <c r="L215" s="249"/>
      <c r="M215" s="250"/>
      <c r="N215" s="251"/>
      <c r="O215" s="251"/>
      <c r="P215" s="251"/>
      <c r="Q215" s="251"/>
      <c r="R215" s="251"/>
      <c r="S215" s="251"/>
      <c r="T215" s="252"/>
      <c r="AT215" s="253" t="s">
        <v>193</v>
      </c>
      <c r="AU215" s="253" t="s">
        <v>83</v>
      </c>
      <c r="AV215" s="14" t="s">
        <v>189</v>
      </c>
      <c r="AW215" s="14" t="s">
        <v>39</v>
      </c>
      <c r="AX215" s="14" t="s">
        <v>79</v>
      </c>
      <c r="AY215" s="253" t="s">
        <v>183</v>
      </c>
    </row>
    <row r="216" spans="2:65" s="13" customFormat="1" ht="13.5">
      <c r="B216" s="231"/>
      <c r="C216" s="232"/>
      <c r="D216" s="244" t="s">
        <v>193</v>
      </c>
      <c r="E216" s="232"/>
      <c r="F216" s="255" t="s">
        <v>3021</v>
      </c>
      <c r="G216" s="232"/>
      <c r="H216" s="256">
        <v>302.06299999999999</v>
      </c>
      <c r="I216" s="236"/>
      <c r="J216" s="232"/>
      <c r="K216" s="232"/>
      <c r="L216" s="237"/>
      <c r="M216" s="238"/>
      <c r="N216" s="239"/>
      <c r="O216" s="239"/>
      <c r="P216" s="239"/>
      <c r="Q216" s="239"/>
      <c r="R216" s="239"/>
      <c r="S216" s="239"/>
      <c r="T216" s="240"/>
      <c r="AT216" s="241" t="s">
        <v>193</v>
      </c>
      <c r="AU216" s="241" t="s">
        <v>83</v>
      </c>
      <c r="AV216" s="13" t="s">
        <v>83</v>
      </c>
      <c r="AW216" s="13" t="s">
        <v>6</v>
      </c>
      <c r="AX216" s="13" t="s">
        <v>79</v>
      </c>
      <c r="AY216" s="241" t="s">
        <v>183</v>
      </c>
    </row>
    <row r="217" spans="2:65" s="1" customFormat="1" ht="31.5" customHeight="1">
      <c r="B217" s="42"/>
      <c r="C217" s="257" t="s">
        <v>393</v>
      </c>
      <c r="D217" s="257" t="s">
        <v>223</v>
      </c>
      <c r="E217" s="258" t="s">
        <v>909</v>
      </c>
      <c r="F217" s="259" t="s">
        <v>910</v>
      </c>
      <c r="G217" s="260" t="s">
        <v>199</v>
      </c>
      <c r="H217" s="261">
        <v>36.21</v>
      </c>
      <c r="I217" s="262"/>
      <c r="J217" s="263">
        <f>ROUND(I217*H217,2)</f>
        <v>0</v>
      </c>
      <c r="K217" s="259" t="s">
        <v>200</v>
      </c>
      <c r="L217" s="264"/>
      <c r="M217" s="265" t="s">
        <v>21</v>
      </c>
      <c r="N217" s="266" t="s">
        <v>46</v>
      </c>
      <c r="O217" s="43"/>
      <c r="P217" s="214">
        <f>O217*H217</f>
        <v>0</v>
      </c>
      <c r="Q217" s="214">
        <v>1.25E-3</v>
      </c>
      <c r="R217" s="214">
        <f>Q217*H217</f>
        <v>4.5262500000000004E-2</v>
      </c>
      <c r="S217" s="214">
        <v>0</v>
      </c>
      <c r="T217" s="215">
        <f>S217*H217</f>
        <v>0</v>
      </c>
      <c r="AR217" s="25" t="s">
        <v>393</v>
      </c>
      <c r="AT217" s="25" t="s">
        <v>223</v>
      </c>
      <c r="AU217" s="25" t="s">
        <v>83</v>
      </c>
      <c r="AY217" s="25" t="s">
        <v>183</v>
      </c>
      <c r="BE217" s="216">
        <f>IF(N217="základní",J217,0)</f>
        <v>0</v>
      </c>
      <c r="BF217" s="216">
        <f>IF(N217="snížená",J217,0)</f>
        <v>0</v>
      </c>
      <c r="BG217" s="216">
        <f>IF(N217="zákl. přenesená",J217,0)</f>
        <v>0</v>
      </c>
      <c r="BH217" s="216">
        <f>IF(N217="sníž. přenesená",J217,0)</f>
        <v>0</v>
      </c>
      <c r="BI217" s="216">
        <f>IF(N217="nulová",J217,0)</f>
        <v>0</v>
      </c>
      <c r="BJ217" s="25" t="s">
        <v>79</v>
      </c>
      <c r="BK217" s="216">
        <f>ROUND(I217*H217,2)</f>
        <v>0</v>
      </c>
      <c r="BL217" s="25" t="s">
        <v>292</v>
      </c>
      <c r="BM217" s="25" t="s">
        <v>3023</v>
      </c>
    </row>
    <row r="218" spans="2:65" s="1" customFormat="1" ht="27">
      <c r="B218" s="42"/>
      <c r="C218" s="64"/>
      <c r="D218" s="217" t="s">
        <v>540</v>
      </c>
      <c r="E218" s="64"/>
      <c r="F218" s="218" t="s">
        <v>907</v>
      </c>
      <c r="G218" s="64"/>
      <c r="H218" s="64"/>
      <c r="I218" s="173"/>
      <c r="J218" s="64"/>
      <c r="K218" s="64"/>
      <c r="L218" s="62"/>
      <c r="M218" s="219"/>
      <c r="N218" s="43"/>
      <c r="O218" s="43"/>
      <c r="P218" s="43"/>
      <c r="Q218" s="43"/>
      <c r="R218" s="43"/>
      <c r="S218" s="43"/>
      <c r="T218" s="79"/>
      <c r="AT218" s="25" t="s">
        <v>540</v>
      </c>
      <c r="AU218" s="25" t="s">
        <v>83</v>
      </c>
    </row>
    <row r="219" spans="2:65" s="12" customFormat="1" ht="13.5">
      <c r="B219" s="220"/>
      <c r="C219" s="221"/>
      <c r="D219" s="217" t="s">
        <v>193</v>
      </c>
      <c r="E219" s="222" t="s">
        <v>21</v>
      </c>
      <c r="F219" s="223" t="s">
        <v>785</v>
      </c>
      <c r="G219" s="221"/>
      <c r="H219" s="224" t="s">
        <v>21</v>
      </c>
      <c r="I219" s="225"/>
      <c r="J219" s="221"/>
      <c r="K219" s="221"/>
      <c r="L219" s="226"/>
      <c r="M219" s="227"/>
      <c r="N219" s="228"/>
      <c r="O219" s="228"/>
      <c r="P219" s="228"/>
      <c r="Q219" s="228"/>
      <c r="R219" s="228"/>
      <c r="S219" s="228"/>
      <c r="T219" s="229"/>
      <c r="AT219" s="230" t="s">
        <v>193</v>
      </c>
      <c r="AU219" s="230" t="s">
        <v>83</v>
      </c>
      <c r="AV219" s="12" t="s">
        <v>79</v>
      </c>
      <c r="AW219" s="12" t="s">
        <v>39</v>
      </c>
      <c r="AX219" s="12" t="s">
        <v>75</v>
      </c>
      <c r="AY219" s="230" t="s">
        <v>183</v>
      </c>
    </row>
    <row r="220" spans="2:65" s="13" customFormat="1" ht="13.5">
      <c r="B220" s="231"/>
      <c r="C220" s="232"/>
      <c r="D220" s="217" t="s">
        <v>193</v>
      </c>
      <c r="E220" s="233" t="s">
        <v>21</v>
      </c>
      <c r="F220" s="234" t="s">
        <v>3018</v>
      </c>
      <c r="G220" s="232"/>
      <c r="H220" s="235">
        <v>35.5</v>
      </c>
      <c r="I220" s="236"/>
      <c r="J220" s="232"/>
      <c r="K220" s="232"/>
      <c r="L220" s="237"/>
      <c r="M220" s="238"/>
      <c r="N220" s="239"/>
      <c r="O220" s="239"/>
      <c r="P220" s="239"/>
      <c r="Q220" s="239"/>
      <c r="R220" s="239"/>
      <c r="S220" s="239"/>
      <c r="T220" s="240"/>
      <c r="AT220" s="241" t="s">
        <v>193</v>
      </c>
      <c r="AU220" s="241" t="s">
        <v>83</v>
      </c>
      <c r="AV220" s="13" t="s">
        <v>83</v>
      </c>
      <c r="AW220" s="13" t="s">
        <v>39</v>
      </c>
      <c r="AX220" s="13" t="s">
        <v>75</v>
      </c>
      <c r="AY220" s="241" t="s">
        <v>183</v>
      </c>
    </row>
    <row r="221" spans="2:65" s="14" customFormat="1" ht="13.5">
      <c r="B221" s="242"/>
      <c r="C221" s="243"/>
      <c r="D221" s="217" t="s">
        <v>193</v>
      </c>
      <c r="E221" s="279" t="s">
        <v>21</v>
      </c>
      <c r="F221" s="280" t="s">
        <v>212</v>
      </c>
      <c r="G221" s="243"/>
      <c r="H221" s="281">
        <v>35.5</v>
      </c>
      <c r="I221" s="248"/>
      <c r="J221" s="243"/>
      <c r="K221" s="243"/>
      <c r="L221" s="249"/>
      <c r="M221" s="250"/>
      <c r="N221" s="251"/>
      <c r="O221" s="251"/>
      <c r="P221" s="251"/>
      <c r="Q221" s="251"/>
      <c r="R221" s="251"/>
      <c r="S221" s="251"/>
      <c r="T221" s="252"/>
      <c r="AT221" s="253" t="s">
        <v>193</v>
      </c>
      <c r="AU221" s="253" t="s">
        <v>83</v>
      </c>
      <c r="AV221" s="14" t="s">
        <v>189</v>
      </c>
      <c r="AW221" s="14" t="s">
        <v>39</v>
      </c>
      <c r="AX221" s="14" t="s">
        <v>79</v>
      </c>
      <c r="AY221" s="253" t="s">
        <v>183</v>
      </c>
    </row>
    <row r="222" spans="2:65" s="13" customFormat="1" ht="13.5">
      <c r="B222" s="231"/>
      <c r="C222" s="232"/>
      <c r="D222" s="244" t="s">
        <v>193</v>
      </c>
      <c r="E222" s="232"/>
      <c r="F222" s="255" t="s">
        <v>3024</v>
      </c>
      <c r="G222" s="232"/>
      <c r="H222" s="256">
        <v>36.21</v>
      </c>
      <c r="I222" s="236"/>
      <c r="J222" s="232"/>
      <c r="K222" s="232"/>
      <c r="L222" s="237"/>
      <c r="M222" s="238"/>
      <c r="N222" s="239"/>
      <c r="O222" s="239"/>
      <c r="P222" s="239"/>
      <c r="Q222" s="239"/>
      <c r="R222" s="239"/>
      <c r="S222" s="239"/>
      <c r="T222" s="240"/>
      <c r="AT222" s="241" t="s">
        <v>193</v>
      </c>
      <c r="AU222" s="241" t="s">
        <v>83</v>
      </c>
      <c r="AV222" s="13" t="s">
        <v>83</v>
      </c>
      <c r="AW222" s="13" t="s">
        <v>6</v>
      </c>
      <c r="AX222" s="13" t="s">
        <v>79</v>
      </c>
      <c r="AY222" s="241" t="s">
        <v>183</v>
      </c>
    </row>
    <row r="223" spans="2:65" s="1" customFormat="1" ht="31.5" customHeight="1">
      <c r="B223" s="42"/>
      <c r="C223" s="257" t="s">
        <v>397</v>
      </c>
      <c r="D223" s="257" t="s">
        <v>223</v>
      </c>
      <c r="E223" s="258" t="s">
        <v>913</v>
      </c>
      <c r="F223" s="259" t="s">
        <v>914</v>
      </c>
      <c r="G223" s="260" t="s">
        <v>199</v>
      </c>
      <c r="H223" s="261">
        <v>14.484</v>
      </c>
      <c r="I223" s="262"/>
      <c r="J223" s="263">
        <f>ROUND(I223*H223,2)</f>
        <v>0</v>
      </c>
      <c r="K223" s="259" t="s">
        <v>200</v>
      </c>
      <c r="L223" s="264"/>
      <c r="M223" s="265" t="s">
        <v>21</v>
      </c>
      <c r="N223" s="266" t="s">
        <v>46</v>
      </c>
      <c r="O223" s="43"/>
      <c r="P223" s="214">
        <f>O223*H223</f>
        <v>0</v>
      </c>
      <c r="Q223" s="214">
        <v>1.8E-3</v>
      </c>
      <c r="R223" s="214">
        <f>Q223*H223</f>
        <v>2.6071199999999999E-2</v>
      </c>
      <c r="S223" s="214">
        <v>0</v>
      </c>
      <c r="T223" s="215">
        <f>S223*H223</f>
        <v>0</v>
      </c>
      <c r="AR223" s="25" t="s">
        <v>393</v>
      </c>
      <c r="AT223" s="25" t="s">
        <v>223</v>
      </c>
      <c r="AU223" s="25" t="s">
        <v>83</v>
      </c>
      <c r="AY223" s="25" t="s">
        <v>183</v>
      </c>
      <c r="BE223" s="216">
        <f>IF(N223="základní",J223,0)</f>
        <v>0</v>
      </c>
      <c r="BF223" s="216">
        <f>IF(N223="snížená",J223,0)</f>
        <v>0</v>
      </c>
      <c r="BG223" s="216">
        <f>IF(N223="zákl. přenesená",J223,0)</f>
        <v>0</v>
      </c>
      <c r="BH223" s="216">
        <f>IF(N223="sníž. přenesená",J223,0)</f>
        <v>0</v>
      </c>
      <c r="BI223" s="216">
        <f>IF(N223="nulová",J223,0)</f>
        <v>0</v>
      </c>
      <c r="BJ223" s="25" t="s">
        <v>79</v>
      </c>
      <c r="BK223" s="216">
        <f>ROUND(I223*H223,2)</f>
        <v>0</v>
      </c>
      <c r="BL223" s="25" t="s">
        <v>292</v>
      </c>
      <c r="BM223" s="25" t="s">
        <v>3025</v>
      </c>
    </row>
    <row r="224" spans="2:65" s="1" customFormat="1" ht="27">
      <c r="B224" s="42"/>
      <c r="C224" s="64"/>
      <c r="D224" s="217" t="s">
        <v>540</v>
      </c>
      <c r="E224" s="64"/>
      <c r="F224" s="218" t="s">
        <v>916</v>
      </c>
      <c r="G224" s="64"/>
      <c r="H224" s="64"/>
      <c r="I224" s="173"/>
      <c r="J224" s="64"/>
      <c r="K224" s="64"/>
      <c r="L224" s="62"/>
      <c r="M224" s="219"/>
      <c r="N224" s="43"/>
      <c r="O224" s="43"/>
      <c r="P224" s="43"/>
      <c r="Q224" s="43"/>
      <c r="R224" s="43"/>
      <c r="S224" s="43"/>
      <c r="T224" s="79"/>
      <c r="AT224" s="25" t="s">
        <v>540</v>
      </c>
      <c r="AU224" s="25" t="s">
        <v>83</v>
      </c>
    </row>
    <row r="225" spans="2:65" s="12" customFormat="1" ht="13.5">
      <c r="B225" s="220"/>
      <c r="C225" s="221"/>
      <c r="D225" s="217" t="s">
        <v>193</v>
      </c>
      <c r="E225" s="222" t="s">
        <v>21</v>
      </c>
      <c r="F225" s="223" t="s">
        <v>785</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3019</v>
      </c>
      <c r="G226" s="232"/>
      <c r="H226" s="235">
        <v>14.2</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4" customFormat="1" ht="13.5">
      <c r="B227" s="242"/>
      <c r="C227" s="243"/>
      <c r="D227" s="217" t="s">
        <v>193</v>
      </c>
      <c r="E227" s="279" t="s">
        <v>21</v>
      </c>
      <c r="F227" s="280" t="s">
        <v>212</v>
      </c>
      <c r="G227" s="243"/>
      <c r="H227" s="281">
        <v>14.2</v>
      </c>
      <c r="I227" s="248"/>
      <c r="J227" s="243"/>
      <c r="K227" s="243"/>
      <c r="L227" s="249"/>
      <c r="M227" s="250"/>
      <c r="N227" s="251"/>
      <c r="O227" s="251"/>
      <c r="P227" s="251"/>
      <c r="Q227" s="251"/>
      <c r="R227" s="251"/>
      <c r="S227" s="251"/>
      <c r="T227" s="252"/>
      <c r="AT227" s="253" t="s">
        <v>193</v>
      </c>
      <c r="AU227" s="253" t="s">
        <v>83</v>
      </c>
      <c r="AV227" s="14" t="s">
        <v>189</v>
      </c>
      <c r="AW227" s="14" t="s">
        <v>39</v>
      </c>
      <c r="AX227" s="14" t="s">
        <v>79</v>
      </c>
      <c r="AY227" s="253" t="s">
        <v>183</v>
      </c>
    </row>
    <row r="228" spans="2:65" s="13" customFormat="1" ht="13.5">
      <c r="B228" s="231"/>
      <c r="C228" s="232"/>
      <c r="D228" s="244" t="s">
        <v>193</v>
      </c>
      <c r="E228" s="232"/>
      <c r="F228" s="255" t="s">
        <v>3026</v>
      </c>
      <c r="G228" s="232"/>
      <c r="H228" s="256">
        <v>14.484</v>
      </c>
      <c r="I228" s="236"/>
      <c r="J228" s="232"/>
      <c r="K228" s="232"/>
      <c r="L228" s="237"/>
      <c r="M228" s="238"/>
      <c r="N228" s="239"/>
      <c r="O228" s="239"/>
      <c r="P228" s="239"/>
      <c r="Q228" s="239"/>
      <c r="R228" s="239"/>
      <c r="S228" s="239"/>
      <c r="T228" s="240"/>
      <c r="AT228" s="241" t="s">
        <v>193</v>
      </c>
      <c r="AU228" s="241" t="s">
        <v>83</v>
      </c>
      <c r="AV228" s="13" t="s">
        <v>83</v>
      </c>
      <c r="AW228" s="13" t="s">
        <v>6</v>
      </c>
      <c r="AX228" s="13" t="s">
        <v>79</v>
      </c>
      <c r="AY228" s="241" t="s">
        <v>183</v>
      </c>
    </row>
    <row r="229" spans="2:65" s="1" customFormat="1" ht="44.25" customHeight="1">
      <c r="B229" s="42"/>
      <c r="C229" s="205" t="s">
        <v>403</v>
      </c>
      <c r="D229" s="205" t="s">
        <v>185</v>
      </c>
      <c r="E229" s="206" t="s">
        <v>926</v>
      </c>
      <c r="F229" s="207" t="s">
        <v>927</v>
      </c>
      <c r="G229" s="208" t="s">
        <v>199</v>
      </c>
      <c r="H229" s="209">
        <v>0.251</v>
      </c>
      <c r="I229" s="210"/>
      <c r="J229" s="211">
        <f>ROUND(I229*H229,2)</f>
        <v>0</v>
      </c>
      <c r="K229" s="207" t="s">
        <v>200</v>
      </c>
      <c r="L229" s="62"/>
      <c r="M229" s="212" t="s">
        <v>21</v>
      </c>
      <c r="N229" s="213" t="s">
        <v>46</v>
      </c>
      <c r="O229" s="43"/>
      <c r="P229" s="214">
        <f>O229*H229</f>
        <v>0</v>
      </c>
      <c r="Q229" s="214">
        <v>1E-4</v>
      </c>
      <c r="R229" s="214">
        <f>Q229*H229</f>
        <v>2.51E-5</v>
      </c>
      <c r="S229" s="214">
        <v>0</v>
      </c>
      <c r="T229" s="215">
        <f>S229*H229</f>
        <v>0</v>
      </c>
      <c r="AR229" s="25" t="s">
        <v>292</v>
      </c>
      <c r="AT229" s="25" t="s">
        <v>185</v>
      </c>
      <c r="AU229" s="25" t="s">
        <v>83</v>
      </c>
      <c r="AY229" s="25" t="s">
        <v>183</v>
      </c>
      <c r="BE229" s="216">
        <f>IF(N229="základní",J229,0)</f>
        <v>0</v>
      </c>
      <c r="BF229" s="216">
        <f>IF(N229="snížená",J229,0)</f>
        <v>0</v>
      </c>
      <c r="BG229" s="216">
        <f>IF(N229="zákl. přenesená",J229,0)</f>
        <v>0</v>
      </c>
      <c r="BH229" s="216">
        <f>IF(N229="sníž. přenesená",J229,0)</f>
        <v>0</v>
      </c>
      <c r="BI229" s="216">
        <f>IF(N229="nulová",J229,0)</f>
        <v>0</v>
      </c>
      <c r="BJ229" s="25" t="s">
        <v>79</v>
      </c>
      <c r="BK229" s="216">
        <f>ROUND(I229*H229,2)</f>
        <v>0</v>
      </c>
      <c r="BL229" s="25" t="s">
        <v>292</v>
      </c>
      <c r="BM229" s="25" t="s">
        <v>3027</v>
      </c>
    </row>
    <row r="230" spans="2:65" s="13" customFormat="1" ht="13.5">
      <c r="B230" s="231"/>
      <c r="C230" s="232"/>
      <c r="D230" s="217" t="s">
        <v>193</v>
      </c>
      <c r="E230" s="233" t="s">
        <v>21</v>
      </c>
      <c r="F230" s="234" t="s">
        <v>929</v>
      </c>
      <c r="G230" s="232"/>
      <c r="H230" s="235">
        <v>0.251</v>
      </c>
      <c r="I230" s="236"/>
      <c r="J230" s="232"/>
      <c r="K230" s="232"/>
      <c r="L230" s="237"/>
      <c r="M230" s="238"/>
      <c r="N230" s="239"/>
      <c r="O230" s="239"/>
      <c r="P230" s="239"/>
      <c r="Q230" s="239"/>
      <c r="R230" s="239"/>
      <c r="S230" s="239"/>
      <c r="T230" s="240"/>
      <c r="AT230" s="241" t="s">
        <v>193</v>
      </c>
      <c r="AU230" s="241" t="s">
        <v>83</v>
      </c>
      <c r="AV230" s="13" t="s">
        <v>83</v>
      </c>
      <c r="AW230" s="13" t="s">
        <v>39</v>
      </c>
      <c r="AX230" s="13" t="s">
        <v>75</v>
      </c>
      <c r="AY230" s="241" t="s">
        <v>183</v>
      </c>
    </row>
    <row r="231" spans="2:65" s="14" customFormat="1" ht="13.5">
      <c r="B231" s="242"/>
      <c r="C231" s="243"/>
      <c r="D231" s="244" t="s">
        <v>193</v>
      </c>
      <c r="E231" s="245" t="s">
        <v>21</v>
      </c>
      <c r="F231" s="246" t="s">
        <v>212</v>
      </c>
      <c r="G231" s="243"/>
      <c r="H231" s="247">
        <v>0.251</v>
      </c>
      <c r="I231" s="248"/>
      <c r="J231" s="243"/>
      <c r="K231" s="243"/>
      <c r="L231" s="249"/>
      <c r="M231" s="250"/>
      <c r="N231" s="251"/>
      <c r="O231" s="251"/>
      <c r="P231" s="251"/>
      <c r="Q231" s="251"/>
      <c r="R231" s="251"/>
      <c r="S231" s="251"/>
      <c r="T231" s="252"/>
      <c r="AT231" s="253" t="s">
        <v>193</v>
      </c>
      <c r="AU231" s="253" t="s">
        <v>83</v>
      </c>
      <c r="AV231" s="14" t="s">
        <v>189</v>
      </c>
      <c r="AW231" s="14" t="s">
        <v>39</v>
      </c>
      <c r="AX231" s="14" t="s">
        <v>79</v>
      </c>
      <c r="AY231" s="253" t="s">
        <v>183</v>
      </c>
    </row>
    <row r="232" spans="2:65" s="1" customFormat="1" ht="22.5" customHeight="1">
      <c r="B232" s="42"/>
      <c r="C232" s="257" t="s">
        <v>409</v>
      </c>
      <c r="D232" s="257" t="s">
        <v>223</v>
      </c>
      <c r="E232" s="258" t="s">
        <v>930</v>
      </c>
      <c r="F232" s="259" t="s">
        <v>931</v>
      </c>
      <c r="G232" s="260" t="s">
        <v>199</v>
      </c>
      <c r="H232" s="261">
        <v>0.27600000000000002</v>
      </c>
      <c r="I232" s="262"/>
      <c r="J232" s="263">
        <f>ROUND(I232*H232,2)</f>
        <v>0</v>
      </c>
      <c r="K232" s="259" t="s">
        <v>200</v>
      </c>
      <c r="L232" s="264"/>
      <c r="M232" s="265" t="s">
        <v>21</v>
      </c>
      <c r="N232" s="266" t="s">
        <v>46</v>
      </c>
      <c r="O232" s="43"/>
      <c r="P232" s="214">
        <f>O232*H232</f>
        <v>0</v>
      </c>
      <c r="Q232" s="214">
        <v>2.5999999999999999E-3</v>
      </c>
      <c r="R232" s="214">
        <f>Q232*H232</f>
        <v>7.1759999999999999E-4</v>
      </c>
      <c r="S232" s="214">
        <v>0</v>
      </c>
      <c r="T232" s="215">
        <f>S232*H232</f>
        <v>0</v>
      </c>
      <c r="AR232" s="25" t="s">
        <v>393</v>
      </c>
      <c r="AT232" s="25" t="s">
        <v>223</v>
      </c>
      <c r="AU232" s="25" t="s">
        <v>83</v>
      </c>
      <c r="AY232" s="25" t="s">
        <v>183</v>
      </c>
      <c r="BE232" s="216">
        <f>IF(N232="základní",J232,0)</f>
        <v>0</v>
      </c>
      <c r="BF232" s="216">
        <f>IF(N232="snížená",J232,0)</f>
        <v>0</v>
      </c>
      <c r="BG232" s="216">
        <f>IF(N232="zákl. přenesená",J232,0)</f>
        <v>0</v>
      </c>
      <c r="BH232" s="216">
        <f>IF(N232="sníž. přenesená",J232,0)</f>
        <v>0</v>
      </c>
      <c r="BI232" s="216">
        <f>IF(N232="nulová",J232,0)</f>
        <v>0</v>
      </c>
      <c r="BJ232" s="25" t="s">
        <v>79</v>
      </c>
      <c r="BK232" s="216">
        <f>ROUND(I232*H232,2)</f>
        <v>0</v>
      </c>
      <c r="BL232" s="25" t="s">
        <v>292</v>
      </c>
      <c r="BM232" s="25" t="s">
        <v>3028</v>
      </c>
    </row>
    <row r="233" spans="2:65" s="13" customFormat="1" ht="13.5">
      <c r="B233" s="231"/>
      <c r="C233" s="232"/>
      <c r="D233" s="244" t="s">
        <v>193</v>
      </c>
      <c r="E233" s="232"/>
      <c r="F233" s="255" t="s">
        <v>933</v>
      </c>
      <c r="G233" s="232"/>
      <c r="H233" s="256">
        <v>0.27600000000000002</v>
      </c>
      <c r="I233" s="236"/>
      <c r="J233" s="232"/>
      <c r="K233" s="232"/>
      <c r="L233" s="237"/>
      <c r="M233" s="238"/>
      <c r="N233" s="239"/>
      <c r="O233" s="239"/>
      <c r="P233" s="239"/>
      <c r="Q233" s="239"/>
      <c r="R233" s="239"/>
      <c r="S233" s="239"/>
      <c r="T233" s="240"/>
      <c r="AT233" s="241" t="s">
        <v>193</v>
      </c>
      <c r="AU233" s="241" t="s">
        <v>83</v>
      </c>
      <c r="AV233" s="13" t="s">
        <v>83</v>
      </c>
      <c r="AW233" s="13" t="s">
        <v>6</v>
      </c>
      <c r="AX233" s="13" t="s">
        <v>79</v>
      </c>
      <c r="AY233" s="241" t="s">
        <v>183</v>
      </c>
    </row>
    <row r="234" spans="2:65" s="1" customFormat="1" ht="31.5" customHeight="1">
      <c r="B234" s="42"/>
      <c r="C234" s="205" t="s">
        <v>414</v>
      </c>
      <c r="D234" s="205" t="s">
        <v>185</v>
      </c>
      <c r="E234" s="206" t="s">
        <v>1368</v>
      </c>
      <c r="F234" s="207" t="s">
        <v>1369</v>
      </c>
      <c r="G234" s="208" t="s">
        <v>498</v>
      </c>
      <c r="H234" s="209">
        <v>2.3380000000000001</v>
      </c>
      <c r="I234" s="210"/>
      <c r="J234" s="211">
        <f>ROUND(I234*H234,2)</f>
        <v>0</v>
      </c>
      <c r="K234" s="207" t="s">
        <v>200</v>
      </c>
      <c r="L234" s="62"/>
      <c r="M234" s="212" t="s">
        <v>21</v>
      </c>
      <c r="N234" s="213" t="s">
        <v>46</v>
      </c>
      <c r="O234" s="43"/>
      <c r="P234" s="214">
        <f>O234*H234</f>
        <v>0</v>
      </c>
      <c r="Q234" s="214">
        <v>0</v>
      </c>
      <c r="R234" s="214">
        <f>Q234*H234</f>
        <v>0</v>
      </c>
      <c r="S234" s="214">
        <v>0</v>
      </c>
      <c r="T234" s="215">
        <f>S234*H234</f>
        <v>0</v>
      </c>
      <c r="AR234" s="25" t="s">
        <v>292</v>
      </c>
      <c r="AT234" s="25" t="s">
        <v>185</v>
      </c>
      <c r="AU234" s="25" t="s">
        <v>83</v>
      </c>
      <c r="AY234" s="25" t="s">
        <v>183</v>
      </c>
      <c r="BE234" s="216">
        <f>IF(N234="základní",J234,0)</f>
        <v>0</v>
      </c>
      <c r="BF234" s="216">
        <f>IF(N234="snížená",J234,0)</f>
        <v>0</v>
      </c>
      <c r="BG234" s="216">
        <f>IF(N234="zákl. přenesená",J234,0)</f>
        <v>0</v>
      </c>
      <c r="BH234" s="216">
        <f>IF(N234="sníž. přenesená",J234,0)</f>
        <v>0</v>
      </c>
      <c r="BI234" s="216">
        <f>IF(N234="nulová",J234,0)</f>
        <v>0</v>
      </c>
      <c r="BJ234" s="25" t="s">
        <v>79</v>
      </c>
      <c r="BK234" s="216">
        <f>ROUND(I234*H234,2)</f>
        <v>0</v>
      </c>
      <c r="BL234" s="25" t="s">
        <v>292</v>
      </c>
      <c r="BM234" s="25" t="s">
        <v>3029</v>
      </c>
    </row>
    <row r="235" spans="2:65" s="11" customFormat="1" ht="29.85" customHeight="1">
      <c r="B235" s="188"/>
      <c r="C235" s="189"/>
      <c r="D235" s="202" t="s">
        <v>74</v>
      </c>
      <c r="E235" s="203" t="s">
        <v>937</v>
      </c>
      <c r="F235" s="203" t="s">
        <v>938</v>
      </c>
      <c r="G235" s="189"/>
      <c r="H235" s="189"/>
      <c r="I235" s="192"/>
      <c r="J235" s="204">
        <f>BK235</f>
        <v>0</v>
      </c>
      <c r="K235" s="189"/>
      <c r="L235" s="194"/>
      <c r="M235" s="195"/>
      <c r="N235" s="196"/>
      <c r="O235" s="196"/>
      <c r="P235" s="197">
        <f>SUM(P236:P240)</f>
        <v>0</v>
      </c>
      <c r="Q235" s="196"/>
      <c r="R235" s="197">
        <f>SUM(R236:R240)</f>
        <v>5.5199999999999997E-3</v>
      </c>
      <c r="S235" s="196"/>
      <c r="T235" s="198">
        <f>SUM(T236:T240)</f>
        <v>3.4099999999999998E-2</v>
      </c>
      <c r="AR235" s="199" t="s">
        <v>83</v>
      </c>
      <c r="AT235" s="200" t="s">
        <v>74</v>
      </c>
      <c r="AU235" s="200" t="s">
        <v>79</v>
      </c>
      <c r="AY235" s="199" t="s">
        <v>183</v>
      </c>
      <c r="BK235" s="201">
        <f>SUM(BK236:BK240)</f>
        <v>0</v>
      </c>
    </row>
    <row r="236" spans="2:65" s="1" customFormat="1" ht="22.5" customHeight="1">
      <c r="B236" s="42"/>
      <c r="C236" s="205" t="s">
        <v>419</v>
      </c>
      <c r="D236" s="205" t="s">
        <v>185</v>
      </c>
      <c r="E236" s="206" t="s">
        <v>939</v>
      </c>
      <c r="F236" s="207" t="s">
        <v>940</v>
      </c>
      <c r="G236" s="208" t="s">
        <v>626</v>
      </c>
      <c r="H236" s="209">
        <v>2</v>
      </c>
      <c r="I236" s="210"/>
      <c r="J236" s="211">
        <f>ROUND(I236*H236,2)</f>
        <v>0</v>
      </c>
      <c r="K236" s="207" t="s">
        <v>21</v>
      </c>
      <c r="L236" s="62"/>
      <c r="M236" s="212" t="s">
        <v>21</v>
      </c>
      <c r="N236" s="213" t="s">
        <v>46</v>
      </c>
      <c r="O236" s="43"/>
      <c r="P236" s="214">
        <f>O236*H236</f>
        <v>0</v>
      </c>
      <c r="Q236" s="214">
        <v>2.1199999999999999E-3</v>
      </c>
      <c r="R236" s="214">
        <f>Q236*H236</f>
        <v>4.2399999999999998E-3</v>
      </c>
      <c r="S236" s="214">
        <v>0</v>
      </c>
      <c r="T236" s="215">
        <f>S236*H236</f>
        <v>0</v>
      </c>
      <c r="AR236" s="25" t="s">
        <v>292</v>
      </c>
      <c r="AT236" s="25" t="s">
        <v>185</v>
      </c>
      <c r="AU236" s="25" t="s">
        <v>83</v>
      </c>
      <c r="AY236" s="25" t="s">
        <v>183</v>
      </c>
      <c r="BE236" s="216">
        <f>IF(N236="základní",J236,0)</f>
        <v>0</v>
      </c>
      <c r="BF236" s="216">
        <f>IF(N236="snížená",J236,0)</f>
        <v>0</v>
      </c>
      <c r="BG236" s="216">
        <f>IF(N236="zákl. přenesená",J236,0)</f>
        <v>0</v>
      </c>
      <c r="BH236" s="216">
        <f>IF(N236="sníž. přenesená",J236,0)</f>
        <v>0</v>
      </c>
      <c r="BI236" s="216">
        <f>IF(N236="nulová",J236,0)</f>
        <v>0</v>
      </c>
      <c r="BJ236" s="25" t="s">
        <v>79</v>
      </c>
      <c r="BK236" s="216">
        <f>ROUND(I236*H236,2)</f>
        <v>0</v>
      </c>
      <c r="BL236" s="25" t="s">
        <v>292</v>
      </c>
      <c r="BM236" s="25" t="s">
        <v>3030</v>
      </c>
    </row>
    <row r="237" spans="2:65" s="1" customFormat="1" ht="31.5" customHeight="1">
      <c r="B237" s="42"/>
      <c r="C237" s="257" t="s">
        <v>426</v>
      </c>
      <c r="D237" s="257" t="s">
        <v>223</v>
      </c>
      <c r="E237" s="258" t="s">
        <v>942</v>
      </c>
      <c r="F237" s="259" t="s">
        <v>943</v>
      </c>
      <c r="G237" s="260" t="s">
        <v>626</v>
      </c>
      <c r="H237" s="261">
        <v>2</v>
      </c>
      <c r="I237" s="262"/>
      <c r="J237" s="263">
        <f>ROUND(I237*H237,2)</f>
        <v>0</v>
      </c>
      <c r="K237" s="259" t="s">
        <v>21</v>
      </c>
      <c r="L237" s="264"/>
      <c r="M237" s="265" t="s">
        <v>21</v>
      </c>
      <c r="N237" s="266" t="s">
        <v>46</v>
      </c>
      <c r="O237" s="43"/>
      <c r="P237" s="214">
        <f>O237*H237</f>
        <v>0</v>
      </c>
      <c r="Q237" s="214">
        <v>3.2000000000000003E-4</v>
      </c>
      <c r="R237" s="214">
        <f>Q237*H237</f>
        <v>6.4000000000000005E-4</v>
      </c>
      <c r="S237" s="214">
        <v>0</v>
      </c>
      <c r="T237" s="215">
        <f>S237*H237</f>
        <v>0</v>
      </c>
      <c r="AR237" s="25" t="s">
        <v>393</v>
      </c>
      <c r="AT237" s="25" t="s">
        <v>223</v>
      </c>
      <c r="AU237" s="25" t="s">
        <v>83</v>
      </c>
      <c r="AY237" s="25" t="s">
        <v>183</v>
      </c>
      <c r="BE237" s="216">
        <f>IF(N237="základní",J237,0)</f>
        <v>0</v>
      </c>
      <c r="BF237" s="216">
        <f>IF(N237="snížená",J237,0)</f>
        <v>0</v>
      </c>
      <c r="BG237" s="216">
        <f>IF(N237="zákl. přenesená",J237,0)</f>
        <v>0</v>
      </c>
      <c r="BH237" s="216">
        <f>IF(N237="sníž. přenesená",J237,0)</f>
        <v>0</v>
      </c>
      <c r="BI237" s="216">
        <f>IF(N237="nulová",J237,0)</f>
        <v>0</v>
      </c>
      <c r="BJ237" s="25" t="s">
        <v>79</v>
      </c>
      <c r="BK237" s="216">
        <f>ROUND(I237*H237,2)</f>
        <v>0</v>
      </c>
      <c r="BL237" s="25" t="s">
        <v>292</v>
      </c>
      <c r="BM237" s="25" t="s">
        <v>3031</v>
      </c>
    </row>
    <row r="238" spans="2:65" s="1" customFormat="1" ht="31.5" customHeight="1">
      <c r="B238" s="42"/>
      <c r="C238" s="257" t="s">
        <v>435</v>
      </c>
      <c r="D238" s="257" t="s">
        <v>223</v>
      </c>
      <c r="E238" s="258" t="s">
        <v>945</v>
      </c>
      <c r="F238" s="259" t="s">
        <v>946</v>
      </c>
      <c r="G238" s="260" t="s">
        <v>626</v>
      </c>
      <c r="H238" s="261">
        <v>2</v>
      </c>
      <c r="I238" s="262"/>
      <c r="J238" s="263">
        <f>ROUND(I238*H238,2)</f>
        <v>0</v>
      </c>
      <c r="K238" s="259" t="s">
        <v>21</v>
      </c>
      <c r="L238" s="264"/>
      <c r="M238" s="265" t="s">
        <v>21</v>
      </c>
      <c r="N238" s="266" t="s">
        <v>46</v>
      </c>
      <c r="O238" s="43"/>
      <c r="P238" s="214">
        <f>O238*H238</f>
        <v>0</v>
      </c>
      <c r="Q238" s="214">
        <v>3.2000000000000003E-4</v>
      </c>
      <c r="R238" s="214">
        <f>Q238*H238</f>
        <v>6.4000000000000005E-4</v>
      </c>
      <c r="S238" s="214">
        <v>0</v>
      </c>
      <c r="T238" s="215">
        <f>S238*H238</f>
        <v>0</v>
      </c>
      <c r="AR238" s="25" t="s">
        <v>393</v>
      </c>
      <c r="AT238" s="25" t="s">
        <v>223</v>
      </c>
      <c r="AU238" s="25" t="s">
        <v>83</v>
      </c>
      <c r="AY238" s="25" t="s">
        <v>183</v>
      </c>
      <c r="BE238" s="216">
        <f>IF(N238="základní",J238,0)</f>
        <v>0</v>
      </c>
      <c r="BF238" s="216">
        <f>IF(N238="snížená",J238,0)</f>
        <v>0</v>
      </c>
      <c r="BG238" s="216">
        <f>IF(N238="zákl. přenesená",J238,0)</f>
        <v>0</v>
      </c>
      <c r="BH238" s="216">
        <f>IF(N238="sníž. přenesená",J238,0)</f>
        <v>0</v>
      </c>
      <c r="BI238" s="216">
        <f>IF(N238="nulová",J238,0)</f>
        <v>0</v>
      </c>
      <c r="BJ238" s="25" t="s">
        <v>79</v>
      </c>
      <c r="BK238" s="216">
        <f>ROUND(I238*H238,2)</f>
        <v>0</v>
      </c>
      <c r="BL238" s="25" t="s">
        <v>292</v>
      </c>
      <c r="BM238" s="25" t="s">
        <v>3032</v>
      </c>
    </row>
    <row r="239" spans="2:65" s="1" customFormat="1" ht="22.5" customHeight="1">
      <c r="B239" s="42"/>
      <c r="C239" s="205" t="s">
        <v>441</v>
      </c>
      <c r="D239" s="205" t="s">
        <v>185</v>
      </c>
      <c r="E239" s="206" t="s">
        <v>948</v>
      </c>
      <c r="F239" s="207" t="s">
        <v>949</v>
      </c>
      <c r="G239" s="208" t="s">
        <v>626</v>
      </c>
      <c r="H239" s="209">
        <v>2</v>
      </c>
      <c r="I239" s="210"/>
      <c r="J239" s="211">
        <f>ROUND(I239*H239,2)</f>
        <v>0</v>
      </c>
      <c r="K239" s="207" t="s">
        <v>200</v>
      </c>
      <c r="L239" s="62"/>
      <c r="M239" s="212" t="s">
        <v>21</v>
      </c>
      <c r="N239" s="213" t="s">
        <v>46</v>
      </c>
      <c r="O239" s="43"/>
      <c r="P239" s="214">
        <f>O239*H239</f>
        <v>0</v>
      </c>
      <c r="Q239" s="214">
        <v>0</v>
      </c>
      <c r="R239" s="214">
        <f>Q239*H239</f>
        <v>0</v>
      </c>
      <c r="S239" s="214">
        <v>1.7049999999999999E-2</v>
      </c>
      <c r="T239" s="215">
        <f>S239*H239</f>
        <v>3.4099999999999998E-2</v>
      </c>
      <c r="AR239" s="25" t="s">
        <v>292</v>
      </c>
      <c r="AT239" s="25" t="s">
        <v>185</v>
      </c>
      <c r="AU239" s="25" t="s">
        <v>83</v>
      </c>
      <c r="AY239" s="25" t="s">
        <v>183</v>
      </c>
      <c r="BE239" s="216">
        <f>IF(N239="základní",J239,0)</f>
        <v>0</v>
      </c>
      <c r="BF239" s="216">
        <f>IF(N239="snížená",J239,0)</f>
        <v>0</v>
      </c>
      <c r="BG239" s="216">
        <f>IF(N239="zákl. přenesená",J239,0)</f>
        <v>0</v>
      </c>
      <c r="BH239" s="216">
        <f>IF(N239="sníž. přenesená",J239,0)</f>
        <v>0</v>
      </c>
      <c r="BI239" s="216">
        <f>IF(N239="nulová",J239,0)</f>
        <v>0</v>
      </c>
      <c r="BJ239" s="25" t="s">
        <v>79</v>
      </c>
      <c r="BK239" s="216">
        <f>ROUND(I239*H239,2)</f>
        <v>0</v>
      </c>
      <c r="BL239" s="25" t="s">
        <v>292</v>
      </c>
      <c r="BM239" s="25" t="s">
        <v>3033</v>
      </c>
    </row>
    <row r="240" spans="2:65" s="1" customFormat="1" ht="31.5" customHeight="1">
      <c r="B240" s="42"/>
      <c r="C240" s="205" t="s">
        <v>447</v>
      </c>
      <c r="D240" s="205" t="s">
        <v>185</v>
      </c>
      <c r="E240" s="206" t="s">
        <v>2018</v>
      </c>
      <c r="F240" s="207" t="s">
        <v>2019</v>
      </c>
      <c r="G240" s="208" t="s">
        <v>645</v>
      </c>
      <c r="H240" s="282"/>
      <c r="I240" s="210"/>
      <c r="J240" s="211">
        <f>ROUND(I240*H240,2)</f>
        <v>0</v>
      </c>
      <c r="K240" s="207" t="s">
        <v>200</v>
      </c>
      <c r="L240" s="62"/>
      <c r="M240" s="212" t="s">
        <v>21</v>
      </c>
      <c r="N240" s="213" t="s">
        <v>46</v>
      </c>
      <c r="O240" s="43"/>
      <c r="P240" s="214">
        <f>O240*H240</f>
        <v>0</v>
      </c>
      <c r="Q240" s="214">
        <v>0</v>
      </c>
      <c r="R240" s="214">
        <f>Q240*H240</f>
        <v>0</v>
      </c>
      <c r="S240" s="214">
        <v>0</v>
      </c>
      <c r="T240" s="215">
        <f>S240*H240</f>
        <v>0</v>
      </c>
      <c r="AR240" s="25" t="s">
        <v>292</v>
      </c>
      <c r="AT240" s="25" t="s">
        <v>185</v>
      </c>
      <c r="AU240" s="25" t="s">
        <v>83</v>
      </c>
      <c r="AY240" s="25" t="s">
        <v>183</v>
      </c>
      <c r="BE240" s="216">
        <f>IF(N240="základní",J240,0)</f>
        <v>0</v>
      </c>
      <c r="BF240" s="216">
        <f>IF(N240="snížená",J240,0)</f>
        <v>0</v>
      </c>
      <c r="BG240" s="216">
        <f>IF(N240="zákl. přenesená",J240,0)</f>
        <v>0</v>
      </c>
      <c r="BH240" s="216">
        <f>IF(N240="sníž. přenesená",J240,0)</f>
        <v>0</v>
      </c>
      <c r="BI240" s="216">
        <f>IF(N240="nulová",J240,0)</f>
        <v>0</v>
      </c>
      <c r="BJ240" s="25" t="s">
        <v>79</v>
      </c>
      <c r="BK240" s="216">
        <f>ROUND(I240*H240,2)</f>
        <v>0</v>
      </c>
      <c r="BL240" s="25" t="s">
        <v>292</v>
      </c>
      <c r="BM240" s="25" t="s">
        <v>3034</v>
      </c>
    </row>
    <row r="241" spans="2:65" s="11" customFormat="1" ht="29.85" customHeight="1">
      <c r="B241" s="188"/>
      <c r="C241" s="189"/>
      <c r="D241" s="202" t="s">
        <v>74</v>
      </c>
      <c r="E241" s="203" t="s">
        <v>533</v>
      </c>
      <c r="F241" s="203" t="s">
        <v>534</v>
      </c>
      <c r="G241" s="189"/>
      <c r="H241" s="189"/>
      <c r="I241" s="192"/>
      <c r="J241" s="204">
        <f>BK241</f>
        <v>0</v>
      </c>
      <c r="K241" s="189"/>
      <c r="L241" s="194"/>
      <c r="M241" s="195"/>
      <c r="N241" s="196"/>
      <c r="O241" s="196"/>
      <c r="P241" s="197">
        <f>SUM(P242:P246)</f>
        <v>0</v>
      </c>
      <c r="Q241" s="196"/>
      <c r="R241" s="197">
        <f>SUM(R242:R246)</f>
        <v>0</v>
      </c>
      <c r="S241" s="196"/>
      <c r="T241" s="198">
        <f>SUM(T242:T246)</f>
        <v>0</v>
      </c>
      <c r="AR241" s="199" t="s">
        <v>83</v>
      </c>
      <c r="AT241" s="200" t="s">
        <v>74</v>
      </c>
      <c r="AU241" s="200" t="s">
        <v>79</v>
      </c>
      <c r="AY241" s="199" t="s">
        <v>183</v>
      </c>
      <c r="BK241" s="201">
        <f>SUM(BK242:BK246)</f>
        <v>0</v>
      </c>
    </row>
    <row r="242" spans="2:65" s="1" customFormat="1" ht="22.5" customHeight="1">
      <c r="B242" s="42"/>
      <c r="C242" s="205" t="s">
        <v>452</v>
      </c>
      <c r="D242" s="205" t="s">
        <v>185</v>
      </c>
      <c r="E242" s="206" t="s">
        <v>536</v>
      </c>
      <c r="F242" s="207" t="s">
        <v>954</v>
      </c>
      <c r="G242" s="208" t="s">
        <v>188</v>
      </c>
      <c r="H242" s="209">
        <v>79.400000000000006</v>
      </c>
      <c r="I242" s="210"/>
      <c r="J242" s="211">
        <f>ROUND(I242*H242,2)</f>
        <v>0</v>
      </c>
      <c r="K242" s="207" t="s">
        <v>21</v>
      </c>
      <c r="L242" s="62"/>
      <c r="M242" s="212" t="s">
        <v>21</v>
      </c>
      <c r="N242" s="213" t="s">
        <v>46</v>
      </c>
      <c r="O242" s="43"/>
      <c r="P242" s="214">
        <f>O242*H242</f>
        <v>0</v>
      </c>
      <c r="Q242" s="214">
        <v>0</v>
      </c>
      <c r="R242" s="214">
        <f>Q242*H242</f>
        <v>0</v>
      </c>
      <c r="S242" s="214">
        <v>0</v>
      </c>
      <c r="T242" s="215">
        <f>S242*H242</f>
        <v>0</v>
      </c>
      <c r="AR242" s="25" t="s">
        <v>292</v>
      </c>
      <c r="AT242" s="25" t="s">
        <v>185</v>
      </c>
      <c r="AU242" s="25" t="s">
        <v>83</v>
      </c>
      <c r="AY242" s="25" t="s">
        <v>183</v>
      </c>
      <c r="BE242" s="216">
        <f>IF(N242="základní",J242,0)</f>
        <v>0</v>
      </c>
      <c r="BF242" s="216">
        <f>IF(N242="snížená",J242,0)</f>
        <v>0</v>
      </c>
      <c r="BG242" s="216">
        <f>IF(N242="zákl. přenesená",J242,0)</f>
        <v>0</v>
      </c>
      <c r="BH242" s="216">
        <f>IF(N242="sníž. přenesená",J242,0)</f>
        <v>0</v>
      </c>
      <c r="BI242" s="216">
        <f>IF(N242="nulová",J242,0)</f>
        <v>0</v>
      </c>
      <c r="BJ242" s="25" t="s">
        <v>79</v>
      </c>
      <c r="BK242" s="216">
        <f>ROUND(I242*H242,2)</f>
        <v>0</v>
      </c>
      <c r="BL242" s="25" t="s">
        <v>292</v>
      </c>
      <c r="BM242" s="25" t="s">
        <v>3035</v>
      </c>
    </row>
    <row r="243" spans="2:65" s="12" customFormat="1" ht="13.5">
      <c r="B243" s="220"/>
      <c r="C243" s="221"/>
      <c r="D243" s="217" t="s">
        <v>193</v>
      </c>
      <c r="E243" s="222" t="s">
        <v>21</v>
      </c>
      <c r="F243" s="223" t="s">
        <v>542</v>
      </c>
      <c r="G243" s="221"/>
      <c r="H243" s="224" t="s">
        <v>21</v>
      </c>
      <c r="I243" s="225"/>
      <c r="J243" s="221"/>
      <c r="K243" s="221"/>
      <c r="L243" s="226"/>
      <c r="M243" s="227"/>
      <c r="N243" s="228"/>
      <c r="O243" s="228"/>
      <c r="P243" s="228"/>
      <c r="Q243" s="228"/>
      <c r="R243" s="228"/>
      <c r="S243" s="228"/>
      <c r="T243" s="229"/>
      <c r="AT243" s="230" t="s">
        <v>193</v>
      </c>
      <c r="AU243" s="230" t="s">
        <v>83</v>
      </c>
      <c r="AV243" s="12" t="s">
        <v>79</v>
      </c>
      <c r="AW243" s="12" t="s">
        <v>39</v>
      </c>
      <c r="AX243" s="12" t="s">
        <v>75</v>
      </c>
      <c r="AY243" s="230" t="s">
        <v>183</v>
      </c>
    </row>
    <row r="244" spans="2:65" s="12" customFormat="1" ht="13.5">
      <c r="B244" s="220"/>
      <c r="C244" s="221"/>
      <c r="D244" s="217" t="s">
        <v>193</v>
      </c>
      <c r="E244" s="222" t="s">
        <v>21</v>
      </c>
      <c r="F244" s="223" t="s">
        <v>955</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3036</v>
      </c>
      <c r="G245" s="232"/>
      <c r="H245" s="235">
        <v>79.400000000000006</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4" customFormat="1" ht="13.5">
      <c r="B246" s="242"/>
      <c r="C246" s="243"/>
      <c r="D246" s="217" t="s">
        <v>193</v>
      </c>
      <c r="E246" s="279" t="s">
        <v>21</v>
      </c>
      <c r="F246" s="280" t="s">
        <v>212</v>
      </c>
      <c r="G246" s="243"/>
      <c r="H246" s="281">
        <v>79.400000000000006</v>
      </c>
      <c r="I246" s="248"/>
      <c r="J246" s="243"/>
      <c r="K246" s="243"/>
      <c r="L246" s="249"/>
      <c r="M246" s="250"/>
      <c r="N246" s="251"/>
      <c r="O246" s="251"/>
      <c r="P246" s="251"/>
      <c r="Q246" s="251"/>
      <c r="R246" s="251"/>
      <c r="S246" s="251"/>
      <c r="T246" s="252"/>
      <c r="AT246" s="253" t="s">
        <v>193</v>
      </c>
      <c r="AU246" s="253" t="s">
        <v>83</v>
      </c>
      <c r="AV246" s="14" t="s">
        <v>189</v>
      </c>
      <c r="AW246" s="14" t="s">
        <v>39</v>
      </c>
      <c r="AX246" s="14" t="s">
        <v>79</v>
      </c>
      <c r="AY246" s="253" t="s">
        <v>183</v>
      </c>
    </row>
    <row r="247" spans="2:65" s="11" customFormat="1" ht="29.85" customHeight="1">
      <c r="B247" s="188"/>
      <c r="C247" s="189"/>
      <c r="D247" s="202" t="s">
        <v>74</v>
      </c>
      <c r="E247" s="203" t="s">
        <v>962</v>
      </c>
      <c r="F247" s="203" t="s">
        <v>963</v>
      </c>
      <c r="G247" s="189"/>
      <c r="H247" s="189"/>
      <c r="I247" s="192"/>
      <c r="J247" s="204">
        <f>BK247</f>
        <v>0</v>
      </c>
      <c r="K247" s="189"/>
      <c r="L247" s="194"/>
      <c r="M247" s="195"/>
      <c r="N247" s="196"/>
      <c r="O247" s="196"/>
      <c r="P247" s="197">
        <f>SUM(P248:P259)</f>
        <v>0</v>
      </c>
      <c r="Q247" s="196"/>
      <c r="R247" s="197">
        <f>SUM(R248:R259)</f>
        <v>0.50828481999999997</v>
      </c>
      <c r="S247" s="196"/>
      <c r="T247" s="198">
        <f>SUM(T248:T259)</f>
        <v>0.42599999999999999</v>
      </c>
      <c r="AR247" s="199" t="s">
        <v>83</v>
      </c>
      <c r="AT247" s="200" t="s">
        <v>74</v>
      </c>
      <c r="AU247" s="200" t="s">
        <v>79</v>
      </c>
      <c r="AY247" s="199" t="s">
        <v>183</v>
      </c>
      <c r="BK247" s="201">
        <f>SUM(BK248:BK259)</f>
        <v>0</v>
      </c>
    </row>
    <row r="248" spans="2:65" s="1" customFormat="1" ht="31.5" customHeight="1">
      <c r="B248" s="42"/>
      <c r="C248" s="205" t="s">
        <v>458</v>
      </c>
      <c r="D248" s="205" t="s">
        <v>185</v>
      </c>
      <c r="E248" s="206" t="s">
        <v>964</v>
      </c>
      <c r="F248" s="207" t="s">
        <v>965</v>
      </c>
      <c r="G248" s="208" t="s">
        <v>188</v>
      </c>
      <c r="H248" s="209">
        <v>71</v>
      </c>
      <c r="I248" s="210"/>
      <c r="J248" s="211">
        <f>ROUND(I248*H248,2)</f>
        <v>0</v>
      </c>
      <c r="K248" s="207" t="s">
        <v>200</v>
      </c>
      <c r="L248" s="62"/>
      <c r="M248" s="212" t="s">
        <v>21</v>
      </c>
      <c r="N248" s="213" t="s">
        <v>46</v>
      </c>
      <c r="O248" s="43"/>
      <c r="P248" s="214">
        <f>O248*H248</f>
        <v>0</v>
      </c>
      <c r="Q248" s="214">
        <v>0</v>
      </c>
      <c r="R248" s="214">
        <f>Q248*H248</f>
        <v>0</v>
      </c>
      <c r="S248" s="214">
        <v>6.0000000000000001E-3</v>
      </c>
      <c r="T248" s="215">
        <f>S248*H248</f>
        <v>0.42599999999999999</v>
      </c>
      <c r="AR248" s="25" t="s">
        <v>292</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292</v>
      </c>
      <c r="BM248" s="25" t="s">
        <v>3037</v>
      </c>
    </row>
    <row r="249" spans="2:65" s="12" customFormat="1" ht="13.5">
      <c r="B249" s="220"/>
      <c r="C249" s="221"/>
      <c r="D249" s="217" t="s">
        <v>193</v>
      </c>
      <c r="E249" s="222" t="s">
        <v>21</v>
      </c>
      <c r="F249" s="223" t="s">
        <v>854</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2973</v>
      </c>
      <c r="G250" s="232"/>
      <c r="H250" s="235">
        <v>71</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71</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31.5" customHeight="1">
      <c r="B252" s="42"/>
      <c r="C252" s="205" t="s">
        <v>465</v>
      </c>
      <c r="D252" s="205" t="s">
        <v>185</v>
      </c>
      <c r="E252" s="206" t="s">
        <v>968</v>
      </c>
      <c r="F252" s="207" t="s">
        <v>969</v>
      </c>
      <c r="G252" s="208" t="s">
        <v>199</v>
      </c>
      <c r="H252" s="209">
        <v>31.968</v>
      </c>
      <c r="I252" s="210"/>
      <c r="J252" s="211">
        <f>ROUND(I252*H252,2)</f>
        <v>0</v>
      </c>
      <c r="K252" s="207" t="s">
        <v>200</v>
      </c>
      <c r="L252" s="62"/>
      <c r="M252" s="212" t="s">
        <v>21</v>
      </c>
      <c r="N252" s="213" t="s">
        <v>46</v>
      </c>
      <c r="O252" s="43"/>
      <c r="P252" s="214">
        <f>O252*H252</f>
        <v>0</v>
      </c>
      <c r="Q252" s="214">
        <v>5.0000000000000002E-5</v>
      </c>
      <c r="R252" s="214">
        <f>Q252*H252</f>
        <v>1.5984E-3</v>
      </c>
      <c r="S252" s="214">
        <v>0</v>
      </c>
      <c r="T252" s="215">
        <f>S252*H252</f>
        <v>0</v>
      </c>
      <c r="AR252" s="25" t="s">
        <v>292</v>
      </c>
      <c r="AT252" s="25" t="s">
        <v>185</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292</v>
      </c>
      <c r="BM252" s="25" t="s">
        <v>3038</v>
      </c>
    </row>
    <row r="253" spans="2:65" s="12" customFormat="1" ht="13.5">
      <c r="B253" s="220"/>
      <c r="C253" s="221"/>
      <c r="D253" s="217" t="s">
        <v>193</v>
      </c>
      <c r="E253" s="222" t="s">
        <v>21</v>
      </c>
      <c r="F253" s="223" t="s">
        <v>854</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3039</v>
      </c>
      <c r="G254" s="232"/>
      <c r="H254" s="235">
        <v>31.968</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44" t="s">
        <v>193</v>
      </c>
      <c r="E255" s="245" t="s">
        <v>21</v>
      </c>
      <c r="F255" s="246" t="s">
        <v>212</v>
      </c>
      <c r="G255" s="243"/>
      <c r="H255" s="247">
        <v>31.968</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22.5" customHeight="1">
      <c r="B256" s="42"/>
      <c r="C256" s="257" t="s">
        <v>470</v>
      </c>
      <c r="D256" s="257" t="s">
        <v>223</v>
      </c>
      <c r="E256" s="258" t="s">
        <v>972</v>
      </c>
      <c r="F256" s="259" t="s">
        <v>973</v>
      </c>
      <c r="G256" s="260" t="s">
        <v>199</v>
      </c>
      <c r="H256" s="261">
        <v>34.524999999999999</v>
      </c>
      <c r="I256" s="262"/>
      <c r="J256" s="263">
        <f>ROUND(I256*H256,2)</f>
        <v>0</v>
      </c>
      <c r="K256" s="259" t="s">
        <v>200</v>
      </c>
      <c r="L256" s="264"/>
      <c r="M256" s="265" t="s">
        <v>21</v>
      </c>
      <c r="N256" s="266" t="s">
        <v>46</v>
      </c>
      <c r="O256" s="43"/>
      <c r="P256" s="214">
        <f>O256*H256</f>
        <v>0</v>
      </c>
      <c r="Q256" s="214">
        <v>1.4500000000000001E-2</v>
      </c>
      <c r="R256" s="214">
        <f>Q256*H256</f>
        <v>0.50061250000000002</v>
      </c>
      <c r="S256" s="214">
        <v>0</v>
      </c>
      <c r="T256" s="215">
        <f>S256*H256</f>
        <v>0</v>
      </c>
      <c r="AR256" s="25" t="s">
        <v>393</v>
      </c>
      <c r="AT256" s="25" t="s">
        <v>223</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292</v>
      </c>
      <c r="BM256" s="25" t="s">
        <v>3040</v>
      </c>
    </row>
    <row r="257" spans="2:65" s="13" customFormat="1" ht="13.5">
      <c r="B257" s="231"/>
      <c r="C257" s="232"/>
      <c r="D257" s="244" t="s">
        <v>193</v>
      </c>
      <c r="E257" s="232"/>
      <c r="F257" s="255" t="s">
        <v>3041</v>
      </c>
      <c r="G257" s="232"/>
      <c r="H257" s="256">
        <v>34.524999999999999</v>
      </c>
      <c r="I257" s="236"/>
      <c r="J257" s="232"/>
      <c r="K257" s="232"/>
      <c r="L257" s="237"/>
      <c r="M257" s="238"/>
      <c r="N257" s="239"/>
      <c r="O257" s="239"/>
      <c r="P257" s="239"/>
      <c r="Q257" s="239"/>
      <c r="R257" s="239"/>
      <c r="S257" s="239"/>
      <c r="T257" s="240"/>
      <c r="AT257" s="241" t="s">
        <v>193</v>
      </c>
      <c r="AU257" s="241" t="s">
        <v>83</v>
      </c>
      <c r="AV257" s="13" t="s">
        <v>83</v>
      </c>
      <c r="AW257" s="13" t="s">
        <v>6</v>
      </c>
      <c r="AX257" s="13" t="s">
        <v>79</v>
      </c>
      <c r="AY257" s="241" t="s">
        <v>183</v>
      </c>
    </row>
    <row r="258" spans="2:65" s="1" customFormat="1" ht="22.5" customHeight="1">
      <c r="B258" s="42"/>
      <c r="C258" s="205" t="s">
        <v>476</v>
      </c>
      <c r="D258" s="205" t="s">
        <v>185</v>
      </c>
      <c r="E258" s="206" t="s">
        <v>976</v>
      </c>
      <c r="F258" s="207" t="s">
        <v>977</v>
      </c>
      <c r="G258" s="208" t="s">
        <v>199</v>
      </c>
      <c r="H258" s="209">
        <v>31.968</v>
      </c>
      <c r="I258" s="210"/>
      <c r="J258" s="211">
        <f>ROUND(I258*H258,2)</f>
        <v>0</v>
      </c>
      <c r="K258" s="207" t="s">
        <v>200</v>
      </c>
      <c r="L258" s="62"/>
      <c r="M258" s="212" t="s">
        <v>21</v>
      </c>
      <c r="N258" s="213" t="s">
        <v>46</v>
      </c>
      <c r="O258" s="43"/>
      <c r="P258" s="214">
        <f>O258*H258</f>
        <v>0</v>
      </c>
      <c r="Q258" s="214">
        <v>1.9000000000000001E-4</v>
      </c>
      <c r="R258" s="214">
        <f>Q258*H258</f>
        <v>6.07392E-3</v>
      </c>
      <c r="S258" s="214">
        <v>0</v>
      </c>
      <c r="T258" s="215">
        <f>S258*H258</f>
        <v>0</v>
      </c>
      <c r="AR258" s="25" t="s">
        <v>292</v>
      </c>
      <c r="AT258" s="25" t="s">
        <v>185</v>
      </c>
      <c r="AU258" s="25" t="s">
        <v>83</v>
      </c>
      <c r="AY258" s="25" t="s">
        <v>183</v>
      </c>
      <c r="BE258" s="216">
        <f>IF(N258="základní",J258,0)</f>
        <v>0</v>
      </c>
      <c r="BF258" s="216">
        <f>IF(N258="snížená",J258,0)</f>
        <v>0</v>
      </c>
      <c r="BG258" s="216">
        <f>IF(N258="zákl. přenesená",J258,0)</f>
        <v>0</v>
      </c>
      <c r="BH258" s="216">
        <f>IF(N258="sníž. přenesená",J258,0)</f>
        <v>0</v>
      </c>
      <c r="BI258" s="216">
        <f>IF(N258="nulová",J258,0)</f>
        <v>0</v>
      </c>
      <c r="BJ258" s="25" t="s">
        <v>79</v>
      </c>
      <c r="BK258" s="216">
        <f>ROUND(I258*H258,2)</f>
        <v>0</v>
      </c>
      <c r="BL258" s="25" t="s">
        <v>292</v>
      </c>
      <c r="BM258" s="25" t="s">
        <v>3042</v>
      </c>
    </row>
    <row r="259" spans="2:65" s="1" customFormat="1" ht="31.5" customHeight="1">
      <c r="B259" s="42"/>
      <c r="C259" s="205" t="s">
        <v>480</v>
      </c>
      <c r="D259" s="205" t="s">
        <v>185</v>
      </c>
      <c r="E259" s="206" t="s">
        <v>2030</v>
      </c>
      <c r="F259" s="207" t="s">
        <v>2031</v>
      </c>
      <c r="G259" s="208" t="s">
        <v>498</v>
      </c>
      <c r="H259" s="209">
        <v>0.50800000000000001</v>
      </c>
      <c r="I259" s="210"/>
      <c r="J259" s="211">
        <f>ROUND(I259*H259,2)</f>
        <v>0</v>
      </c>
      <c r="K259" s="207" t="s">
        <v>200</v>
      </c>
      <c r="L259" s="62"/>
      <c r="M259" s="212" t="s">
        <v>21</v>
      </c>
      <c r="N259" s="213" t="s">
        <v>46</v>
      </c>
      <c r="O259" s="43"/>
      <c r="P259" s="214">
        <f>O259*H259</f>
        <v>0</v>
      </c>
      <c r="Q259" s="214">
        <v>0</v>
      </c>
      <c r="R259" s="214">
        <f>Q259*H259</f>
        <v>0</v>
      </c>
      <c r="S259" s="214">
        <v>0</v>
      </c>
      <c r="T259" s="215">
        <f>S259*H259</f>
        <v>0</v>
      </c>
      <c r="AR259" s="25" t="s">
        <v>292</v>
      </c>
      <c r="AT259" s="25" t="s">
        <v>185</v>
      </c>
      <c r="AU259" s="25" t="s">
        <v>83</v>
      </c>
      <c r="AY259" s="25" t="s">
        <v>183</v>
      </c>
      <c r="BE259" s="216">
        <f>IF(N259="základní",J259,0)</f>
        <v>0</v>
      </c>
      <c r="BF259" s="216">
        <f>IF(N259="snížená",J259,0)</f>
        <v>0</v>
      </c>
      <c r="BG259" s="216">
        <f>IF(N259="zákl. přenesená",J259,0)</f>
        <v>0</v>
      </c>
      <c r="BH259" s="216">
        <f>IF(N259="sníž. přenesená",J259,0)</f>
        <v>0</v>
      </c>
      <c r="BI259" s="216">
        <f>IF(N259="nulová",J259,0)</f>
        <v>0</v>
      </c>
      <c r="BJ259" s="25" t="s">
        <v>79</v>
      </c>
      <c r="BK259" s="216">
        <f>ROUND(I259*H259,2)</f>
        <v>0</v>
      </c>
      <c r="BL259" s="25" t="s">
        <v>292</v>
      </c>
      <c r="BM259" s="25" t="s">
        <v>3043</v>
      </c>
    </row>
    <row r="260" spans="2:65" s="11" customFormat="1" ht="29.85" customHeight="1">
      <c r="B260" s="188"/>
      <c r="C260" s="189"/>
      <c r="D260" s="202" t="s">
        <v>74</v>
      </c>
      <c r="E260" s="203" t="s">
        <v>553</v>
      </c>
      <c r="F260" s="203" t="s">
        <v>554</v>
      </c>
      <c r="G260" s="189"/>
      <c r="H260" s="189"/>
      <c r="I260" s="192"/>
      <c r="J260" s="204">
        <f>BK260</f>
        <v>0</v>
      </c>
      <c r="K260" s="189"/>
      <c r="L260" s="194"/>
      <c r="M260" s="195"/>
      <c r="N260" s="196"/>
      <c r="O260" s="196"/>
      <c r="P260" s="197">
        <f>SUM(P261:P273)</f>
        <v>0</v>
      </c>
      <c r="Q260" s="196"/>
      <c r="R260" s="197">
        <f>SUM(R261:R273)</f>
        <v>0.15054000000000001</v>
      </c>
      <c r="S260" s="196"/>
      <c r="T260" s="198">
        <f>SUM(T261:T273)</f>
        <v>0.13561000000000001</v>
      </c>
      <c r="AR260" s="199" t="s">
        <v>83</v>
      </c>
      <c r="AT260" s="200" t="s">
        <v>74</v>
      </c>
      <c r="AU260" s="200" t="s">
        <v>79</v>
      </c>
      <c r="AY260" s="199" t="s">
        <v>183</v>
      </c>
      <c r="BK260" s="201">
        <f>SUM(BK261:BK273)</f>
        <v>0</v>
      </c>
    </row>
    <row r="261" spans="2:65" s="1" customFormat="1" ht="22.5" customHeight="1">
      <c r="B261" s="42"/>
      <c r="C261" s="205" t="s">
        <v>485</v>
      </c>
      <c r="D261" s="205" t="s">
        <v>185</v>
      </c>
      <c r="E261" s="206" t="s">
        <v>564</v>
      </c>
      <c r="F261" s="207" t="s">
        <v>565</v>
      </c>
      <c r="G261" s="208" t="s">
        <v>188</v>
      </c>
      <c r="H261" s="209">
        <v>71</v>
      </c>
      <c r="I261" s="210"/>
      <c r="J261" s="211">
        <f>ROUND(I261*H261,2)</f>
        <v>0</v>
      </c>
      <c r="K261" s="207" t="s">
        <v>200</v>
      </c>
      <c r="L261" s="62"/>
      <c r="M261" s="212" t="s">
        <v>21</v>
      </c>
      <c r="N261" s="213" t="s">
        <v>46</v>
      </c>
      <c r="O261" s="43"/>
      <c r="P261" s="214">
        <f>O261*H261</f>
        <v>0</v>
      </c>
      <c r="Q261" s="214">
        <v>0</v>
      </c>
      <c r="R261" s="214">
        <f>Q261*H261</f>
        <v>0</v>
      </c>
      <c r="S261" s="214">
        <v>1.91E-3</v>
      </c>
      <c r="T261" s="215">
        <f>S261*H261</f>
        <v>0.13561000000000001</v>
      </c>
      <c r="AR261" s="25" t="s">
        <v>292</v>
      </c>
      <c r="AT261" s="25" t="s">
        <v>185</v>
      </c>
      <c r="AU261" s="25" t="s">
        <v>83</v>
      </c>
      <c r="AY261" s="25" t="s">
        <v>183</v>
      </c>
      <c r="BE261" s="216">
        <f>IF(N261="základní",J261,0)</f>
        <v>0</v>
      </c>
      <c r="BF261" s="216">
        <f>IF(N261="snížená",J261,0)</f>
        <v>0</v>
      </c>
      <c r="BG261" s="216">
        <f>IF(N261="zákl. přenesená",J261,0)</f>
        <v>0</v>
      </c>
      <c r="BH261" s="216">
        <f>IF(N261="sníž. přenesená",J261,0)</f>
        <v>0</v>
      </c>
      <c r="BI261" s="216">
        <f>IF(N261="nulová",J261,0)</f>
        <v>0</v>
      </c>
      <c r="BJ261" s="25" t="s">
        <v>79</v>
      </c>
      <c r="BK261" s="216">
        <f>ROUND(I261*H261,2)</f>
        <v>0</v>
      </c>
      <c r="BL261" s="25" t="s">
        <v>292</v>
      </c>
      <c r="BM261" s="25" t="s">
        <v>3044</v>
      </c>
    </row>
    <row r="262" spans="2:65" s="12" customFormat="1" ht="13.5">
      <c r="B262" s="220"/>
      <c r="C262" s="221"/>
      <c r="D262" s="217" t="s">
        <v>193</v>
      </c>
      <c r="E262" s="222" t="s">
        <v>21</v>
      </c>
      <c r="F262" s="223" t="s">
        <v>854</v>
      </c>
      <c r="G262" s="221"/>
      <c r="H262" s="224" t="s">
        <v>21</v>
      </c>
      <c r="I262" s="225"/>
      <c r="J262" s="221"/>
      <c r="K262" s="221"/>
      <c r="L262" s="226"/>
      <c r="M262" s="227"/>
      <c r="N262" s="228"/>
      <c r="O262" s="228"/>
      <c r="P262" s="228"/>
      <c r="Q262" s="228"/>
      <c r="R262" s="228"/>
      <c r="S262" s="228"/>
      <c r="T262" s="229"/>
      <c r="AT262" s="230" t="s">
        <v>193</v>
      </c>
      <c r="AU262" s="230" t="s">
        <v>83</v>
      </c>
      <c r="AV262" s="12" t="s">
        <v>79</v>
      </c>
      <c r="AW262" s="12" t="s">
        <v>39</v>
      </c>
      <c r="AX262" s="12" t="s">
        <v>75</v>
      </c>
      <c r="AY262" s="230" t="s">
        <v>183</v>
      </c>
    </row>
    <row r="263" spans="2:65" s="13" customFormat="1" ht="13.5">
      <c r="B263" s="231"/>
      <c r="C263" s="232"/>
      <c r="D263" s="217" t="s">
        <v>193</v>
      </c>
      <c r="E263" s="233" t="s">
        <v>21</v>
      </c>
      <c r="F263" s="234" t="s">
        <v>2973</v>
      </c>
      <c r="G263" s="232"/>
      <c r="H263" s="235">
        <v>71</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4" customFormat="1" ht="13.5">
      <c r="B264" s="242"/>
      <c r="C264" s="243"/>
      <c r="D264" s="244" t="s">
        <v>193</v>
      </c>
      <c r="E264" s="245" t="s">
        <v>21</v>
      </c>
      <c r="F264" s="246" t="s">
        <v>212</v>
      </c>
      <c r="G264" s="243"/>
      <c r="H264" s="247">
        <v>71</v>
      </c>
      <c r="I264" s="248"/>
      <c r="J264" s="243"/>
      <c r="K264" s="243"/>
      <c r="L264" s="249"/>
      <c r="M264" s="250"/>
      <c r="N264" s="251"/>
      <c r="O264" s="251"/>
      <c r="P264" s="251"/>
      <c r="Q264" s="251"/>
      <c r="R264" s="251"/>
      <c r="S264" s="251"/>
      <c r="T264" s="252"/>
      <c r="AT264" s="253" t="s">
        <v>193</v>
      </c>
      <c r="AU264" s="253" t="s">
        <v>83</v>
      </c>
      <c r="AV264" s="14" t="s">
        <v>189</v>
      </c>
      <c r="AW264" s="14" t="s">
        <v>39</v>
      </c>
      <c r="AX264" s="14" t="s">
        <v>79</v>
      </c>
      <c r="AY264" s="253" t="s">
        <v>183</v>
      </c>
    </row>
    <row r="265" spans="2:65" s="1" customFormat="1" ht="31.5" customHeight="1">
      <c r="B265" s="42"/>
      <c r="C265" s="205" t="s">
        <v>489</v>
      </c>
      <c r="D265" s="205" t="s">
        <v>185</v>
      </c>
      <c r="E265" s="206" t="s">
        <v>999</v>
      </c>
      <c r="F265" s="207" t="s">
        <v>1000</v>
      </c>
      <c r="G265" s="208" t="s">
        <v>188</v>
      </c>
      <c r="H265" s="209">
        <v>71</v>
      </c>
      <c r="I265" s="210"/>
      <c r="J265" s="211">
        <f>ROUND(I265*H265,2)</f>
        <v>0</v>
      </c>
      <c r="K265" s="207" t="s">
        <v>200</v>
      </c>
      <c r="L265" s="62"/>
      <c r="M265" s="212" t="s">
        <v>21</v>
      </c>
      <c r="N265" s="213" t="s">
        <v>46</v>
      </c>
      <c r="O265" s="43"/>
      <c r="P265" s="214">
        <f>O265*H265</f>
        <v>0</v>
      </c>
      <c r="Q265" s="214">
        <v>1.9400000000000001E-3</v>
      </c>
      <c r="R265" s="214">
        <f>Q265*H265</f>
        <v>0.13774</v>
      </c>
      <c r="S265" s="214">
        <v>0</v>
      </c>
      <c r="T265" s="215">
        <f>S265*H265</f>
        <v>0</v>
      </c>
      <c r="AR265" s="25" t="s">
        <v>292</v>
      </c>
      <c r="AT265" s="25" t="s">
        <v>185</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292</v>
      </c>
      <c r="BM265" s="25" t="s">
        <v>3045</v>
      </c>
    </row>
    <row r="266" spans="2:65" s="12" customFormat="1" ht="13.5">
      <c r="B266" s="220"/>
      <c r="C266" s="221"/>
      <c r="D266" s="217" t="s">
        <v>193</v>
      </c>
      <c r="E266" s="222" t="s">
        <v>21</v>
      </c>
      <c r="F266" s="223" t="s">
        <v>854</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3046</v>
      </c>
      <c r="G267" s="232"/>
      <c r="H267" s="235">
        <v>71</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4" customFormat="1" ht="13.5">
      <c r="B268" s="242"/>
      <c r="C268" s="243"/>
      <c r="D268" s="244" t="s">
        <v>193</v>
      </c>
      <c r="E268" s="245" t="s">
        <v>21</v>
      </c>
      <c r="F268" s="246" t="s">
        <v>212</v>
      </c>
      <c r="G268" s="243"/>
      <c r="H268" s="247">
        <v>71</v>
      </c>
      <c r="I268" s="248"/>
      <c r="J268" s="243"/>
      <c r="K268" s="243"/>
      <c r="L268" s="249"/>
      <c r="M268" s="250"/>
      <c r="N268" s="251"/>
      <c r="O268" s="251"/>
      <c r="P268" s="251"/>
      <c r="Q268" s="251"/>
      <c r="R268" s="251"/>
      <c r="S268" s="251"/>
      <c r="T268" s="252"/>
      <c r="AT268" s="253" t="s">
        <v>193</v>
      </c>
      <c r="AU268" s="253" t="s">
        <v>83</v>
      </c>
      <c r="AV268" s="14" t="s">
        <v>189</v>
      </c>
      <c r="AW268" s="14" t="s">
        <v>39</v>
      </c>
      <c r="AX268" s="14" t="s">
        <v>79</v>
      </c>
      <c r="AY268" s="253" t="s">
        <v>183</v>
      </c>
    </row>
    <row r="269" spans="2:65" s="1" customFormat="1" ht="31.5" customHeight="1">
      <c r="B269" s="42"/>
      <c r="C269" s="205" t="s">
        <v>495</v>
      </c>
      <c r="D269" s="205" t="s">
        <v>185</v>
      </c>
      <c r="E269" s="206" t="s">
        <v>2037</v>
      </c>
      <c r="F269" s="207" t="s">
        <v>2038</v>
      </c>
      <c r="G269" s="208" t="s">
        <v>626</v>
      </c>
      <c r="H269" s="209">
        <v>5</v>
      </c>
      <c r="I269" s="210"/>
      <c r="J269" s="211">
        <f>ROUND(I269*H269,2)</f>
        <v>0</v>
      </c>
      <c r="K269" s="207" t="s">
        <v>21</v>
      </c>
      <c r="L269" s="62"/>
      <c r="M269" s="212" t="s">
        <v>21</v>
      </c>
      <c r="N269" s="213" t="s">
        <v>46</v>
      </c>
      <c r="O269" s="43"/>
      <c r="P269" s="214">
        <f>O269*H269</f>
        <v>0</v>
      </c>
      <c r="Q269" s="214">
        <v>2.5600000000000002E-3</v>
      </c>
      <c r="R269" s="214">
        <f>Q269*H269</f>
        <v>1.2800000000000001E-2</v>
      </c>
      <c r="S269" s="214">
        <v>0</v>
      </c>
      <c r="T269" s="215">
        <f>S269*H269</f>
        <v>0</v>
      </c>
      <c r="AR269" s="25" t="s">
        <v>292</v>
      </c>
      <c r="AT269" s="25" t="s">
        <v>185</v>
      </c>
      <c r="AU269" s="25" t="s">
        <v>83</v>
      </c>
      <c r="AY269" s="25" t="s">
        <v>183</v>
      </c>
      <c r="BE269" s="216">
        <f>IF(N269="základní",J269,0)</f>
        <v>0</v>
      </c>
      <c r="BF269" s="216">
        <f>IF(N269="snížená",J269,0)</f>
        <v>0</v>
      </c>
      <c r="BG269" s="216">
        <f>IF(N269="zákl. přenesená",J269,0)</f>
        <v>0</v>
      </c>
      <c r="BH269" s="216">
        <f>IF(N269="sníž. přenesená",J269,0)</f>
        <v>0</v>
      </c>
      <c r="BI269" s="216">
        <f>IF(N269="nulová",J269,0)</f>
        <v>0</v>
      </c>
      <c r="BJ269" s="25" t="s">
        <v>79</v>
      </c>
      <c r="BK269" s="216">
        <f>ROUND(I269*H269,2)</f>
        <v>0</v>
      </c>
      <c r="BL269" s="25" t="s">
        <v>292</v>
      </c>
      <c r="BM269" s="25" t="s">
        <v>3047</v>
      </c>
    </row>
    <row r="270" spans="2:65" s="12" customFormat="1" ht="13.5">
      <c r="B270" s="220"/>
      <c r="C270" s="221"/>
      <c r="D270" s="217" t="s">
        <v>193</v>
      </c>
      <c r="E270" s="222" t="s">
        <v>21</v>
      </c>
      <c r="F270" s="223" t="s">
        <v>985</v>
      </c>
      <c r="G270" s="221"/>
      <c r="H270" s="224" t="s">
        <v>21</v>
      </c>
      <c r="I270" s="225"/>
      <c r="J270" s="221"/>
      <c r="K270" s="221"/>
      <c r="L270" s="226"/>
      <c r="M270" s="227"/>
      <c r="N270" s="228"/>
      <c r="O270" s="228"/>
      <c r="P270" s="228"/>
      <c r="Q270" s="228"/>
      <c r="R270" s="228"/>
      <c r="S270" s="228"/>
      <c r="T270" s="229"/>
      <c r="AT270" s="230" t="s">
        <v>193</v>
      </c>
      <c r="AU270" s="230" t="s">
        <v>83</v>
      </c>
      <c r="AV270" s="12" t="s">
        <v>79</v>
      </c>
      <c r="AW270" s="12" t="s">
        <v>39</v>
      </c>
      <c r="AX270" s="12" t="s">
        <v>75</v>
      </c>
      <c r="AY270" s="230" t="s">
        <v>183</v>
      </c>
    </row>
    <row r="271" spans="2:65" s="13" customFormat="1" ht="13.5">
      <c r="B271" s="231"/>
      <c r="C271" s="232"/>
      <c r="D271" s="217" t="s">
        <v>193</v>
      </c>
      <c r="E271" s="233" t="s">
        <v>21</v>
      </c>
      <c r="F271" s="234" t="s">
        <v>3048</v>
      </c>
      <c r="G271" s="232"/>
      <c r="H271" s="235">
        <v>5</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4" customFormat="1" ht="13.5">
      <c r="B272" s="242"/>
      <c r="C272" s="243"/>
      <c r="D272" s="244" t="s">
        <v>193</v>
      </c>
      <c r="E272" s="245" t="s">
        <v>21</v>
      </c>
      <c r="F272" s="246" t="s">
        <v>212</v>
      </c>
      <c r="G272" s="243"/>
      <c r="H272" s="247">
        <v>5</v>
      </c>
      <c r="I272" s="248"/>
      <c r="J272" s="243"/>
      <c r="K272" s="243"/>
      <c r="L272" s="249"/>
      <c r="M272" s="250"/>
      <c r="N272" s="251"/>
      <c r="O272" s="251"/>
      <c r="P272" s="251"/>
      <c r="Q272" s="251"/>
      <c r="R272" s="251"/>
      <c r="S272" s="251"/>
      <c r="T272" s="252"/>
      <c r="AT272" s="253" t="s">
        <v>193</v>
      </c>
      <c r="AU272" s="253" t="s">
        <v>83</v>
      </c>
      <c r="AV272" s="14" t="s">
        <v>189</v>
      </c>
      <c r="AW272" s="14" t="s">
        <v>39</v>
      </c>
      <c r="AX272" s="14" t="s">
        <v>79</v>
      </c>
      <c r="AY272" s="253" t="s">
        <v>183</v>
      </c>
    </row>
    <row r="273" spans="2:65" s="1" customFormat="1" ht="31.5" customHeight="1">
      <c r="B273" s="42"/>
      <c r="C273" s="205" t="s">
        <v>500</v>
      </c>
      <c r="D273" s="205" t="s">
        <v>185</v>
      </c>
      <c r="E273" s="206" t="s">
        <v>1441</v>
      </c>
      <c r="F273" s="207" t="s">
        <v>1442</v>
      </c>
      <c r="G273" s="208" t="s">
        <v>498</v>
      </c>
      <c r="H273" s="209">
        <v>0.151</v>
      </c>
      <c r="I273" s="210"/>
      <c r="J273" s="211">
        <f>ROUND(I273*H273,2)</f>
        <v>0</v>
      </c>
      <c r="K273" s="207" t="s">
        <v>200</v>
      </c>
      <c r="L273" s="62"/>
      <c r="M273" s="212" t="s">
        <v>21</v>
      </c>
      <c r="N273" s="283" t="s">
        <v>46</v>
      </c>
      <c r="O273" s="284"/>
      <c r="P273" s="285">
        <f>O273*H273</f>
        <v>0</v>
      </c>
      <c r="Q273" s="285">
        <v>0</v>
      </c>
      <c r="R273" s="285">
        <f>Q273*H273</f>
        <v>0</v>
      </c>
      <c r="S273" s="285">
        <v>0</v>
      </c>
      <c r="T273" s="286">
        <f>S273*H273</f>
        <v>0</v>
      </c>
      <c r="AR273" s="25" t="s">
        <v>292</v>
      </c>
      <c r="AT273" s="25" t="s">
        <v>185</v>
      </c>
      <c r="AU273" s="25" t="s">
        <v>83</v>
      </c>
      <c r="AY273" s="25" t="s">
        <v>183</v>
      </c>
      <c r="BE273" s="216">
        <f>IF(N273="základní",J273,0)</f>
        <v>0</v>
      </c>
      <c r="BF273" s="216">
        <f>IF(N273="snížená",J273,0)</f>
        <v>0</v>
      </c>
      <c r="BG273" s="216">
        <f>IF(N273="zákl. přenesená",J273,0)</f>
        <v>0</v>
      </c>
      <c r="BH273" s="216">
        <f>IF(N273="sníž. přenesená",J273,0)</f>
        <v>0</v>
      </c>
      <c r="BI273" s="216">
        <f>IF(N273="nulová",J273,0)</f>
        <v>0</v>
      </c>
      <c r="BJ273" s="25" t="s">
        <v>79</v>
      </c>
      <c r="BK273" s="216">
        <f>ROUND(I273*H273,2)</f>
        <v>0</v>
      </c>
      <c r="BL273" s="25" t="s">
        <v>292</v>
      </c>
      <c r="BM273" s="25" t="s">
        <v>3049</v>
      </c>
    </row>
    <row r="274" spans="2:65" s="1" customFormat="1" ht="6.95" customHeight="1">
      <c r="B274" s="57"/>
      <c r="C274" s="58"/>
      <c r="D274" s="58"/>
      <c r="E274" s="58"/>
      <c r="F274" s="58"/>
      <c r="G274" s="58"/>
      <c r="H274" s="58"/>
      <c r="I274" s="149"/>
      <c r="J274" s="58"/>
      <c r="K274" s="58"/>
      <c r="L274" s="62"/>
    </row>
  </sheetData>
  <sheetProtection password="CC35" sheet="1" objects="1" scenarios="1" formatCells="0" formatColumns="0" formatRows="0" sort="0" autoFilter="0"/>
  <autoFilter ref="C100:K273"/>
  <mergeCells count="15">
    <mergeCell ref="E91:H91"/>
    <mergeCell ref="E89:H89"/>
    <mergeCell ref="E93:H93"/>
    <mergeCell ref="G1:H1"/>
    <mergeCell ref="L2:V2"/>
    <mergeCell ref="E49:H49"/>
    <mergeCell ref="E53:H53"/>
    <mergeCell ref="E51:H51"/>
    <mergeCell ref="E55:H55"/>
    <mergeCell ref="E87:H87"/>
    <mergeCell ref="E7:H7"/>
    <mergeCell ref="E11:H11"/>
    <mergeCell ref="E9:H9"/>
    <mergeCell ref="E13:H13"/>
    <mergeCell ref="E28:H28"/>
  </mergeCells>
  <hyperlinks>
    <hyperlink ref="F1:G1" location="C2" display="1) Krycí list soupisu"/>
    <hyperlink ref="G1:H1" location="C62" display="2) Rekapitulace"/>
    <hyperlink ref="J1" location="C10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129</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2412</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3050</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ROUND(J97,2)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ROUND(SUM(BE97:BE216), 2)</f>
        <v>0</v>
      </c>
      <c r="G34" s="43"/>
      <c r="H34" s="43"/>
      <c r="I34" s="141">
        <v>0.21</v>
      </c>
      <c r="J34" s="140">
        <f>ROUND(ROUND((SUM(BE97:BE216)), 2)*I34, 2)</f>
        <v>0</v>
      </c>
      <c r="K34" s="46"/>
    </row>
    <row r="35" spans="2:11" s="1" customFormat="1" ht="14.45" customHeight="1">
      <c r="B35" s="42"/>
      <c r="C35" s="43"/>
      <c r="D35" s="43"/>
      <c r="E35" s="50" t="s">
        <v>47</v>
      </c>
      <c r="F35" s="140">
        <f>ROUND(SUM(BF97:BF216), 2)</f>
        <v>0</v>
      </c>
      <c r="G35" s="43"/>
      <c r="H35" s="43"/>
      <c r="I35" s="141">
        <v>0.15</v>
      </c>
      <c r="J35" s="140">
        <f>ROUND(ROUND((SUM(BF97:BF216)), 2)*I35, 2)</f>
        <v>0</v>
      </c>
      <c r="K35" s="46"/>
    </row>
    <row r="36" spans="2:11" s="1" customFormat="1" ht="14.45" hidden="1" customHeight="1">
      <c r="B36" s="42"/>
      <c r="C36" s="43"/>
      <c r="D36" s="43"/>
      <c r="E36" s="50" t="s">
        <v>48</v>
      </c>
      <c r="F36" s="140">
        <f>ROUND(SUM(BG97:BG216), 2)</f>
        <v>0</v>
      </c>
      <c r="G36" s="43"/>
      <c r="H36" s="43"/>
      <c r="I36" s="141">
        <v>0.21</v>
      </c>
      <c r="J36" s="140">
        <v>0</v>
      </c>
      <c r="K36" s="46"/>
    </row>
    <row r="37" spans="2:11" s="1" customFormat="1" ht="14.45" hidden="1" customHeight="1">
      <c r="B37" s="42"/>
      <c r="C37" s="43"/>
      <c r="D37" s="43"/>
      <c r="E37" s="50" t="s">
        <v>49</v>
      </c>
      <c r="F37" s="140">
        <f>ROUND(SUM(BH97:BH216), 2)</f>
        <v>0</v>
      </c>
      <c r="G37" s="43"/>
      <c r="H37" s="43"/>
      <c r="I37" s="141">
        <v>0.15</v>
      </c>
      <c r="J37" s="140">
        <v>0</v>
      </c>
      <c r="K37" s="46"/>
    </row>
    <row r="38" spans="2:11" s="1" customFormat="1" ht="14.45" hidden="1" customHeight="1">
      <c r="B38" s="42"/>
      <c r="C38" s="43"/>
      <c r="D38" s="43"/>
      <c r="E38" s="50" t="s">
        <v>50</v>
      </c>
      <c r="F38" s="140">
        <f>ROUND(SUM(BI97:BI216),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2412</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D.1-04.1.4.1 - VZT - pavilon jesle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J97</f>
        <v>0</v>
      </c>
      <c r="K64" s="46"/>
      <c r="AU64" s="25" t="s">
        <v>152</v>
      </c>
    </row>
    <row r="65" spans="2:12" s="8" customFormat="1" ht="24.95" customHeight="1">
      <c r="B65" s="159"/>
      <c r="C65" s="160"/>
      <c r="D65" s="161" t="s">
        <v>159</v>
      </c>
      <c r="E65" s="162"/>
      <c r="F65" s="162"/>
      <c r="G65" s="162"/>
      <c r="H65" s="162"/>
      <c r="I65" s="163"/>
      <c r="J65" s="164">
        <f>J98</f>
        <v>0</v>
      </c>
      <c r="K65" s="165"/>
    </row>
    <row r="66" spans="2:12" s="9" customFormat="1" ht="19.899999999999999" customHeight="1">
      <c r="B66" s="166"/>
      <c r="C66" s="167"/>
      <c r="D66" s="168" t="s">
        <v>2046</v>
      </c>
      <c r="E66" s="169"/>
      <c r="F66" s="169"/>
      <c r="G66" s="169"/>
      <c r="H66" s="169"/>
      <c r="I66" s="170"/>
      <c r="J66" s="171">
        <f>J99</f>
        <v>0</v>
      </c>
      <c r="K66" s="172"/>
    </row>
    <row r="67" spans="2:12" s="9" customFormat="1" ht="19.899999999999999" customHeight="1">
      <c r="B67" s="166"/>
      <c r="C67" s="167"/>
      <c r="D67" s="168" t="s">
        <v>2047</v>
      </c>
      <c r="E67" s="169"/>
      <c r="F67" s="169"/>
      <c r="G67" s="169"/>
      <c r="H67" s="169"/>
      <c r="I67" s="170"/>
      <c r="J67" s="171">
        <f>J102</f>
        <v>0</v>
      </c>
      <c r="K67" s="172"/>
    </row>
    <row r="68" spans="2:12" s="9" customFormat="1" ht="19.899999999999999" customHeight="1">
      <c r="B68" s="166"/>
      <c r="C68" s="167"/>
      <c r="D68" s="168" t="s">
        <v>2048</v>
      </c>
      <c r="E68" s="169"/>
      <c r="F68" s="169"/>
      <c r="G68" s="169"/>
      <c r="H68" s="169"/>
      <c r="I68" s="170"/>
      <c r="J68" s="171">
        <f>J108</f>
        <v>0</v>
      </c>
      <c r="K68" s="172"/>
    </row>
    <row r="69" spans="2:12" s="9" customFormat="1" ht="19.899999999999999" customHeight="1">
      <c r="B69" s="166"/>
      <c r="C69" s="167"/>
      <c r="D69" s="168" t="s">
        <v>3051</v>
      </c>
      <c r="E69" s="169"/>
      <c r="F69" s="169"/>
      <c r="G69" s="169"/>
      <c r="H69" s="169"/>
      <c r="I69" s="170"/>
      <c r="J69" s="171">
        <f>J110</f>
        <v>0</v>
      </c>
      <c r="K69" s="172"/>
    </row>
    <row r="70" spans="2:12" s="9" customFormat="1" ht="19.899999999999999" customHeight="1">
      <c r="B70" s="166"/>
      <c r="C70" s="167"/>
      <c r="D70" s="168" t="s">
        <v>3052</v>
      </c>
      <c r="E70" s="169"/>
      <c r="F70" s="169"/>
      <c r="G70" s="169"/>
      <c r="H70" s="169"/>
      <c r="I70" s="170"/>
      <c r="J70" s="171">
        <f>J138</f>
        <v>0</v>
      </c>
      <c r="K70" s="172"/>
    </row>
    <row r="71" spans="2:12" s="9" customFormat="1" ht="19.899999999999999" customHeight="1">
      <c r="B71" s="166"/>
      <c r="C71" s="167"/>
      <c r="D71" s="168" t="s">
        <v>3053</v>
      </c>
      <c r="E71" s="169"/>
      <c r="F71" s="169"/>
      <c r="G71" s="169"/>
      <c r="H71" s="169"/>
      <c r="I71" s="170"/>
      <c r="J71" s="171">
        <f>J166</f>
        <v>0</v>
      </c>
      <c r="K71" s="172"/>
    </row>
    <row r="72" spans="2:12" s="9" customFormat="1" ht="19.899999999999999" customHeight="1">
      <c r="B72" s="166"/>
      <c r="C72" s="167"/>
      <c r="D72" s="168" t="s">
        <v>3054</v>
      </c>
      <c r="E72" s="169"/>
      <c r="F72" s="169"/>
      <c r="G72" s="169"/>
      <c r="H72" s="169"/>
      <c r="I72" s="170"/>
      <c r="J72" s="171">
        <f>J191</f>
        <v>0</v>
      </c>
      <c r="K72" s="172"/>
    </row>
    <row r="73" spans="2:12" s="9" customFormat="1" ht="19.899999999999999" customHeight="1">
      <c r="B73" s="166"/>
      <c r="C73" s="167"/>
      <c r="D73" s="168" t="s">
        <v>2053</v>
      </c>
      <c r="E73" s="169"/>
      <c r="F73" s="169"/>
      <c r="G73" s="169"/>
      <c r="H73" s="169"/>
      <c r="I73" s="170"/>
      <c r="J73" s="171">
        <f>J214</f>
        <v>0</v>
      </c>
      <c r="K73" s="172"/>
    </row>
    <row r="74" spans="2:12" s="1" customFormat="1" ht="21.75" customHeight="1">
      <c r="B74" s="42"/>
      <c r="C74" s="43"/>
      <c r="D74" s="43"/>
      <c r="E74" s="43"/>
      <c r="F74" s="43"/>
      <c r="G74" s="43"/>
      <c r="H74" s="43"/>
      <c r="I74" s="128"/>
      <c r="J74" s="43"/>
      <c r="K74" s="46"/>
    </row>
    <row r="75" spans="2:12" s="1" customFormat="1" ht="6.95" customHeight="1">
      <c r="B75" s="57"/>
      <c r="C75" s="58"/>
      <c r="D75" s="58"/>
      <c r="E75" s="58"/>
      <c r="F75" s="58"/>
      <c r="G75" s="58"/>
      <c r="H75" s="58"/>
      <c r="I75" s="149"/>
      <c r="J75" s="58"/>
      <c r="K75" s="59"/>
    </row>
    <row r="79" spans="2:12" s="1" customFormat="1" ht="6.95" customHeight="1">
      <c r="B79" s="60"/>
      <c r="C79" s="61"/>
      <c r="D79" s="61"/>
      <c r="E79" s="61"/>
      <c r="F79" s="61"/>
      <c r="G79" s="61"/>
      <c r="H79" s="61"/>
      <c r="I79" s="152"/>
      <c r="J79" s="61"/>
      <c r="K79" s="61"/>
      <c r="L79" s="62"/>
    </row>
    <row r="80" spans="2:12" s="1" customFormat="1" ht="36.950000000000003" customHeight="1">
      <c r="B80" s="42"/>
      <c r="C80" s="63" t="s">
        <v>167</v>
      </c>
      <c r="D80" s="64"/>
      <c r="E80" s="64"/>
      <c r="F80" s="64"/>
      <c r="G80" s="64"/>
      <c r="H80" s="64"/>
      <c r="I80" s="173"/>
      <c r="J80" s="64"/>
      <c r="K80" s="64"/>
      <c r="L80" s="62"/>
    </row>
    <row r="81" spans="2:20" s="1" customFormat="1" ht="6.95" customHeight="1">
      <c r="B81" s="42"/>
      <c r="C81" s="64"/>
      <c r="D81" s="64"/>
      <c r="E81" s="64"/>
      <c r="F81" s="64"/>
      <c r="G81" s="64"/>
      <c r="H81" s="64"/>
      <c r="I81" s="173"/>
      <c r="J81" s="64"/>
      <c r="K81" s="64"/>
      <c r="L81" s="62"/>
    </row>
    <row r="82" spans="2:20" s="1" customFormat="1" ht="14.45" customHeight="1">
      <c r="B82" s="42"/>
      <c r="C82" s="66" t="s">
        <v>18</v>
      </c>
      <c r="D82" s="64"/>
      <c r="E82" s="64"/>
      <c r="F82" s="64"/>
      <c r="G82" s="64"/>
      <c r="H82" s="64"/>
      <c r="I82" s="173"/>
      <c r="J82" s="64"/>
      <c r="K82" s="64"/>
      <c r="L82" s="62"/>
    </row>
    <row r="83" spans="2:20" s="1" customFormat="1" ht="22.5" customHeight="1">
      <c r="B83" s="42"/>
      <c r="C83" s="64"/>
      <c r="D83" s="64"/>
      <c r="E83" s="418" t="str">
        <f>E7</f>
        <v>Beroun - MŠ Pod Homolkou - zateplení</v>
      </c>
      <c r="F83" s="419"/>
      <c r="G83" s="419"/>
      <c r="H83" s="419"/>
      <c r="I83" s="173"/>
      <c r="J83" s="64"/>
      <c r="K83" s="64"/>
      <c r="L83" s="62"/>
    </row>
    <row r="84" spans="2:20">
      <c r="B84" s="29"/>
      <c r="C84" s="66" t="s">
        <v>142</v>
      </c>
      <c r="D84" s="174"/>
      <c r="E84" s="174"/>
      <c r="F84" s="174"/>
      <c r="G84" s="174"/>
      <c r="H84" s="174"/>
      <c r="J84" s="174"/>
      <c r="K84" s="174"/>
      <c r="L84" s="175"/>
    </row>
    <row r="85" spans="2:20" ht="22.5" customHeight="1">
      <c r="B85" s="29"/>
      <c r="C85" s="174"/>
      <c r="D85" s="174"/>
      <c r="E85" s="418" t="s">
        <v>143</v>
      </c>
      <c r="F85" s="422"/>
      <c r="G85" s="422"/>
      <c r="H85" s="422"/>
      <c r="J85" s="174"/>
      <c r="K85" s="174"/>
      <c r="L85" s="175"/>
    </row>
    <row r="86" spans="2:20">
      <c r="B86" s="29"/>
      <c r="C86" s="66" t="s">
        <v>144</v>
      </c>
      <c r="D86" s="174"/>
      <c r="E86" s="174"/>
      <c r="F86" s="174"/>
      <c r="G86" s="174"/>
      <c r="H86" s="174"/>
      <c r="J86" s="174"/>
      <c r="K86" s="174"/>
      <c r="L86" s="175"/>
    </row>
    <row r="87" spans="2:20" s="1" customFormat="1" ht="22.5" customHeight="1">
      <c r="B87" s="42"/>
      <c r="C87" s="64"/>
      <c r="D87" s="64"/>
      <c r="E87" s="420" t="s">
        <v>2412</v>
      </c>
      <c r="F87" s="421"/>
      <c r="G87" s="421"/>
      <c r="H87" s="421"/>
      <c r="I87" s="173"/>
      <c r="J87" s="64"/>
      <c r="K87" s="64"/>
      <c r="L87" s="62"/>
    </row>
    <row r="88" spans="2:20" s="1" customFormat="1" ht="14.45" customHeight="1">
      <c r="B88" s="42"/>
      <c r="C88" s="66" t="s">
        <v>146</v>
      </c>
      <c r="D88" s="64"/>
      <c r="E88" s="64"/>
      <c r="F88" s="64"/>
      <c r="G88" s="64"/>
      <c r="H88" s="64"/>
      <c r="I88" s="173"/>
      <c r="J88" s="64"/>
      <c r="K88" s="64"/>
      <c r="L88" s="62"/>
    </row>
    <row r="89" spans="2:20" s="1" customFormat="1" ht="23.25" customHeight="1">
      <c r="B89" s="42"/>
      <c r="C89" s="64"/>
      <c r="D89" s="64"/>
      <c r="E89" s="389" t="str">
        <f>E13</f>
        <v>D.1-04.1.4.1 - VZT - pavilon jesle - Doplněk 1</v>
      </c>
      <c r="F89" s="421"/>
      <c r="G89" s="421"/>
      <c r="H89" s="421"/>
      <c r="I89" s="173"/>
      <c r="J89" s="64"/>
      <c r="K89" s="64"/>
      <c r="L89" s="62"/>
    </row>
    <row r="90" spans="2:20" s="1" customFormat="1" ht="6.95" customHeight="1">
      <c r="B90" s="42"/>
      <c r="C90" s="64"/>
      <c r="D90" s="64"/>
      <c r="E90" s="64"/>
      <c r="F90" s="64"/>
      <c r="G90" s="64"/>
      <c r="H90" s="64"/>
      <c r="I90" s="173"/>
      <c r="J90" s="64"/>
      <c r="K90" s="64"/>
      <c r="L90" s="62"/>
    </row>
    <row r="91" spans="2:20" s="1" customFormat="1" ht="18" customHeight="1">
      <c r="B91" s="42"/>
      <c r="C91" s="66" t="s">
        <v>23</v>
      </c>
      <c r="D91" s="64"/>
      <c r="E91" s="64"/>
      <c r="F91" s="176" t="str">
        <f>F16</f>
        <v>Beroun</v>
      </c>
      <c r="G91" s="64"/>
      <c r="H91" s="64"/>
      <c r="I91" s="177" t="s">
        <v>25</v>
      </c>
      <c r="J91" s="74" t="str">
        <f>IF(J16="","",J16)</f>
        <v>11.09.2017</v>
      </c>
      <c r="K91" s="64"/>
      <c r="L91" s="62"/>
    </row>
    <row r="92" spans="2:20" s="1" customFormat="1" ht="6.95" customHeight="1">
      <c r="B92" s="42"/>
      <c r="C92" s="64"/>
      <c r="D92" s="64"/>
      <c r="E92" s="64"/>
      <c r="F92" s="64"/>
      <c r="G92" s="64"/>
      <c r="H92" s="64"/>
      <c r="I92" s="173"/>
      <c r="J92" s="64"/>
      <c r="K92" s="64"/>
      <c r="L92" s="62"/>
    </row>
    <row r="93" spans="2:20" s="1" customFormat="1">
      <c r="B93" s="42"/>
      <c r="C93" s="66" t="s">
        <v>27</v>
      </c>
      <c r="D93" s="64"/>
      <c r="E93" s="64"/>
      <c r="F93" s="176" t="str">
        <f>E19</f>
        <v>Město Beroun</v>
      </c>
      <c r="G93" s="64"/>
      <c r="H93" s="64"/>
      <c r="I93" s="177" t="s">
        <v>35</v>
      </c>
      <c r="J93" s="176" t="str">
        <f>E25</f>
        <v>SPECTA, s.r.o.</v>
      </c>
      <c r="K93" s="64"/>
      <c r="L93" s="62"/>
    </row>
    <row r="94" spans="2:20" s="1" customFormat="1" ht="14.45" customHeight="1">
      <c r="B94" s="42"/>
      <c r="C94" s="66" t="s">
        <v>33</v>
      </c>
      <c r="D94" s="64"/>
      <c r="E94" s="64"/>
      <c r="F94" s="176" t="str">
        <f>IF(E22="","",E22)</f>
        <v/>
      </c>
      <c r="G94" s="64"/>
      <c r="H94" s="64"/>
      <c r="I94" s="173"/>
      <c r="J94" s="64"/>
      <c r="K94" s="64"/>
      <c r="L94" s="62"/>
    </row>
    <row r="95" spans="2:20" s="1" customFormat="1" ht="10.35" customHeight="1">
      <c r="B95" s="42"/>
      <c r="C95" s="64"/>
      <c r="D95" s="64"/>
      <c r="E95" s="64"/>
      <c r="F95" s="64"/>
      <c r="G95" s="64"/>
      <c r="H95" s="64"/>
      <c r="I95" s="173"/>
      <c r="J95" s="64"/>
      <c r="K95" s="64"/>
      <c r="L95" s="62"/>
    </row>
    <row r="96" spans="2:20" s="10" customFormat="1" ht="29.25" customHeight="1">
      <c r="B96" s="178"/>
      <c r="C96" s="179" t="s">
        <v>168</v>
      </c>
      <c r="D96" s="180" t="s">
        <v>60</v>
      </c>
      <c r="E96" s="180" t="s">
        <v>56</v>
      </c>
      <c r="F96" s="180" t="s">
        <v>169</v>
      </c>
      <c r="G96" s="180" t="s">
        <v>170</v>
      </c>
      <c r="H96" s="180" t="s">
        <v>171</v>
      </c>
      <c r="I96" s="181" t="s">
        <v>172</v>
      </c>
      <c r="J96" s="180" t="s">
        <v>150</v>
      </c>
      <c r="K96" s="182" t="s">
        <v>173</v>
      </c>
      <c r="L96" s="183"/>
      <c r="M96" s="82" t="s">
        <v>174</v>
      </c>
      <c r="N96" s="83" t="s">
        <v>45</v>
      </c>
      <c r="O96" s="83" t="s">
        <v>175</v>
      </c>
      <c r="P96" s="83" t="s">
        <v>176</v>
      </c>
      <c r="Q96" s="83" t="s">
        <v>177</v>
      </c>
      <c r="R96" s="83" t="s">
        <v>178</v>
      </c>
      <c r="S96" s="83" t="s">
        <v>179</v>
      </c>
      <c r="T96" s="84" t="s">
        <v>180</v>
      </c>
    </row>
    <row r="97" spans="2:65" s="1" customFormat="1" ht="29.25" customHeight="1">
      <c r="B97" s="42"/>
      <c r="C97" s="88" t="s">
        <v>151</v>
      </c>
      <c r="D97" s="64"/>
      <c r="E97" s="64"/>
      <c r="F97" s="64"/>
      <c r="G97" s="64"/>
      <c r="H97" s="64"/>
      <c r="I97" s="173"/>
      <c r="J97" s="184">
        <f>BK97</f>
        <v>0</v>
      </c>
      <c r="K97" s="64"/>
      <c r="L97" s="62"/>
      <c r="M97" s="85"/>
      <c r="N97" s="86"/>
      <c r="O97" s="86"/>
      <c r="P97" s="185">
        <f>P98</f>
        <v>0</v>
      </c>
      <c r="Q97" s="86"/>
      <c r="R97" s="185">
        <f>R98</f>
        <v>0</v>
      </c>
      <c r="S97" s="86"/>
      <c r="T97" s="186">
        <f>T98</f>
        <v>0</v>
      </c>
      <c r="AT97" s="25" t="s">
        <v>74</v>
      </c>
      <c r="AU97" s="25" t="s">
        <v>152</v>
      </c>
      <c r="BK97" s="187">
        <f>BK98</f>
        <v>0</v>
      </c>
    </row>
    <row r="98" spans="2:65" s="11" customFormat="1" ht="37.35" customHeight="1">
      <c r="B98" s="188"/>
      <c r="C98" s="189"/>
      <c r="D98" s="190" t="s">
        <v>74</v>
      </c>
      <c r="E98" s="191" t="s">
        <v>531</v>
      </c>
      <c r="F98" s="191" t="s">
        <v>532</v>
      </c>
      <c r="G98" s="189"/>
      <c r="H98" s="189"/>
      <c r="I98" s="192"/>
      <c r="J98" s="193">
        <f>BK98</f>
        <v>0</v>
      </c>
      <c r="K98" s="189"/>
      <c r="L98" s="194"/>
      <c r="M98" s="195"/>
      <c r="N98" s="196"/>
      <c r="O98" s="196"/>
      <c r="P98" s="197">
        <f>P99+P102+P108+P110+P138+P166+P191+P214</f>
        <v>0</v>
      </c>
      <c r="Q98" s="196"/>
      <c r="R98" s="197">
        <f>R99+R102+R108+R110+R138+R166+R191+R214</f>
        <v>0</v>
      </c>
      <c r="S98" s="196"/>
      <c r="T98" s="198">
        <f>T99+T102+T108+T110+T138+T166+T191+T214</f>
        <v>0</v>
      </c>
      <c r="AR98" s="199" t="s">
        <v>83</v>
      </c>
      <c r="AT98" s="200" t="s">
        <v>74</v>
      </c>
      <c r="AU98" s="200" t="s">
        <v>75</v>
      </c>
      <c r="AY98" s="199" t="s">
        <v>183</v>
      </c>
      <c r="BK98" s="201">
        <f>BK99+BK102+BK108+BK110+BK138+BK166+BK191+BK214</f>
        <v>0</v>
      </c>
    </row>
    <row r="99" spans="2:65" s="11" customFormat="1" ht="19.899999999999999" customHeight="1">
      <c r="B99" s="188"/>
      <c r="C99" s="189"/>
      <c r="D99" s="202" t="s">
        <v>74</v>
      </c>
      <c r="E99" s="203" t="s">
        <v>2054</v>
      </c>
      <c r="F99" s="203" t="s">
        <v>2055</v>
      </c>
      <c r="G99" s="189"/>
      <c r="H99" s="189"/>
      <c r="I99" s="192"/>
      <c r="J99" s="204">
        <f>BK99</f>
        <v>0</v>
      </c>
      <c r="K99" s="189"/>
      <c r="L99" s="194"/>
      <c r="M99" s="195"/>
      <c r="N99" s="196"/>
      <c r="O99" s="196"/>
      <c r="P99" s="197">
        <f>SUM(P100:P101)</f>
        <v>0</v>
      </c>
      <c r="Q99" s="196"/>
      <c r="R99" s="197">
        <f>SUM(R100:R101)</f>
        <v>0</v>
      </c>
      <c r="S99" s="196"/>
      <c r="T99" s="198">
        <f>SUM(T100:T101)</f>
        <v>0</v>
      </c>
      <c r="AR99" s="199" t="s">
        <v>83</v>
      </c>
      <c r="AT99" s="200" t="s">
        <v>74</v>
      </c>
      <c r="AU99" s="200" t="s">
        <v>79</v>
      </c>
      <c r="AY99" s="199" t="s">
        <v>183</v>
      </c>
      <c r="BK99" s="201">
        <f>SUM(BK100:BK101)</f>
        <v>0</v>
      </c>
    </row>
    <row r="100" spans="2:65" s="1" customFormat="1" ht="22.5" customHeight="1">
      <c r="B100" s="42"/>
      <c r="C100" s="205" t="s">
        <v>79</v>
      </c>
      <c r="D100" s="205" t="s">
        <v>185</v>
      </c>
      <c r="E100" s="206" t="s">
        <v>2056</v>
      </c>
      <c r="F100" s="207" t="s">
        <v>2057</v>
      </c>
      <c r="G100" s="208" t="s">
        <v>2058</v>
      </c>
      <c r="H100" s="209">
        <v>180</v>
      </c>
      <c r="I100" s="210"/>
      <c r="J100" s="211">
        <f>ROUND(I100*H100,2)</f>
        <v>0</v>
      </c>
      <c r="K100" s="207" t="s">
        <v>21</v>
      </c>
      <c r="L100" s="62"/>
      <c r="M100" s="212" t="s">
        <v>21</v>
      </c>
      <c r="N100" s="213" t="s">
        <v>46</v>
      </c>
      <c r="O100" s="43"/>
      <c r="P100" s="214">
        <f>O100*H100</f>
        <v>0</v>
      </c>
      <c r="Q100" s="214">
        <v>0</v>
      </c>
      <c r="R100" s="214">
        <f>Q100*H100</f>
        <v>0</v>
      </c>
      <c r="S100" s="214">
        <v>0</v>
      </c>
      <c r="T100" s="215">
        <f>S100*H100</f>
        <v>0</v>
      </c>
      <c r="AR100" s="25" t="s">
        <v>292</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292</v>
      </c>
      <c r="BM100" s="25" t="s">
        <v>2059</v>
      </c>
    </row>
    <row r="101" spans="2:65" s="1" customFormat="1" ht="22.5" customHeight="1">
      <c r="B101" s="42"/>
      <c r="C101" s="205" t="s">
        <v>83</v>
      </c>
      <c r="D101" s="205" t="s">
        <v>185</v>
      </c>
      <c r="E101" s="206" t="s">
        <v>2060</v>
      </c>
      <c r="F101" s="207" t="s">
        <v>2061</v>
      </c>
      <c r="G101" s="208" t="s">
        <v>2058</v>
      </c>
      <c r="H101" s="209">
        <v>750</v>
      </c>
      <c r="I101" s="210"/>
      <c r="J101" s="211">
        <f>ROUND(I101*H101,2)</f>
        <v>0</v>
      </c>
      <c r="K101" s="207" t="s">
        <v>21</v>
      </c>
      <c r="L101" s="62"/>
      <c r="M101" s="212" t="s">
        <v>21</v>
      </c>
      <c r="N101" s="213" t="s">
        <v>46</v>
      </c>
      <c r="O101" s="43"/>
      <c r="P101" s="214">
        <f>O101*H101</f>
        <v>0</v>
      </c>
      <c r="Q101" s="214">
        <v>0</v>
      </c>
      <c r="R101" s="214">
        <f>Q101*H101</f>
        <v>0</v>
      </c>
      <c r="S101" s="214">
        <v>0</v>
      </c>
      <c r="T101" s="215">
        <f>S101*H101</f>
        <v>0</v>
      </c>
      <c r="AR101" s="25" t="s">
        <v>292</v>
      </c>
      <c r="AT101" s="25" t="s">
        <v>185</v>
      </c>
      <c r="AU101" s="25" t="s">
        <v>83</v>
      </c>
      <c r="AY101" s="25" t="s">
        <v>183</v>
      </c>
      <c r="BE101" s="216">
        <f>IF(N101="základní",J101,0)</f>
        <v>0</v>
      </c>
      <c r="BF101" s="216">
        <f>IF(N101="snížená",J101,0)</f>
        <v>0</v>
      </c>
      <c r="BG101" s="216">
        <f>IF(N101="zákl. přenesená",J101,0)</f>
        <v>0</v>
      </c>
      <c r="BH101" s="216">
        <f>IF(N101="sníž. přenesená",J101,0)</f>
        <v>0</v>
      </c>
      <c r="BI101" s="216">
        <f>IF(N101="nulová",J101,0)</f>
        <v>0</v>
      </c>
      <c r="BJ101" s="25" t="s">
        <v>79</v>
      </c>
      <c r="BK101" s="216">
        <f>ROUND(I101*H101,2)</f>
        <v>0</v>
      </c>
      <c r="BL101" s="25" t="s">
        <v>292</v>
      </c>
      <c r="BM101" s="25" t="s">
        <v>2062</v>
      </c>
    </row>
    <row r="102" spans="2:65" s="11" customFormat="1" ht="29.85" customHeight="1">
      <c r="B102" s="188"/>
      <c r="C102" s="189"/>
      <c r="D102" s="202" t="s">
        <v>74</v>
      </c>
      <c r="E102" s="203" t="s">
        <v>2063</v>
      </c>
      <c r="F102" s="203" t="s">
        <v>2064</v>
      </c>
      <c r="G102" s="189"/>
      <c r="H102" s="189"/>
      <c r="I102" s="192"/>
      <c r="J102" s="204">
        <f>BK102</f>
        <v>0</v>
      </c>
      <c r="K102" s="189"/>
      <c r="L102" s="194"/>
      <c r="M102" s="195"/>
      <c r="N102" s="196"/>
      <c r="O102" s="196"/>
      <c r="P102" s="197">
        <f>SUM(P103:P107)</f>
        <v>0</v>
      </c>
      <c r="Q102" s="196"/>
      <c r="R102" s="197">
        <f>SUM(R103:R107)</f>
        <v>0</v>
      </c>
      <c r="S102" s="196"/>
      <c r="T102" s="198">
        <f>SUM(T103:T107)</f>
        <v>0</v>
      </c>
      <c r="AR102" s="199" t="s">
        <v>83</v>
      </c>
      <c r="AT102" s="200" t="s">
        <v>74</v>
      </c>
      <c r="AU102" s="200" t="s">
        <v>79</v>
      </c>
      <c r="AY102" s="199" t="s">
        <v>183</v>
      </c>
      <c r="BK102" s="201">
        <f>SUM(BK103:BK107)</f>
        <v>0</v>
      </c>
    </row>
    <row r="103" spans="2:65" s="1" customFormat="1" ht="22.5" customHeight="1">
      <c r="B103" s="42"/>
      <c r="C103" s="205" t="s">
        <v>91</v>
      </c>
      <c r="D103" s="205" t="s">
        <v>185</v>
      </c>
      <c r="E103" s="206" t="s">
        <v>2065</v>
      </c>
      <c r="F103" s="207" t="s">
        <v>2066</v>
      </c>
      <c r="G103" s="208" t="s">
        <v>2058</v>
      </c>
      <c r="H103" s="209">
        <v>80</v>
      </c>
      <c r="I103" s="210"/>
      <c r="J103" s="211">
        <f>ROUND(I103*H103,2)</f>
        <v>0</v>
      </c>
      <c r="K103" s="207" t="s">
        <v>21</v>
      </c>
      <c r="L103" s="62"/>
      <c r="M103" s="212" t="s">
        <v>21</v>
      </c>
      <c r="N103" s="213" t="s">
        <v>46</v>
      </c>
      <c r="O103" s="43"/>
      <c r="P103" s="214">
        <f>O103*H103</f>
        <v>0</v>
      </c>
      <c r="Q103" s="214">
        <v>0</v>
      </c>
      <c r="R103" s="214">
        <f>Q103*H103</f>
        <v>0</v>
      </c>
      <c r="S103" s="214">
        <v>0</v>
      </c>
      <c r="T103" s="215">
        <f>S103*H103</f>
        <v>0</v>
      </c>
      <c r="AR103" s="25" t="s">
        <v>292</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292</v>
      </c>
      <c r="BM103" s="25" t="s">
        <v>2067</v>
      </c>
    </row>
    <row r="104" spans="2:65" s="1" customFormat="1" ht="22.5" customHeight="1">
      <c r="B104" s="42"/>
      <c r="C104" s="205" t="s">
        <v>189</v>
      </c>
      <c r="D104" s="205" t="s">
        <v>185</v>
      </c>
      <c r="E104" s="206" t="s">
        <v>2068</v>
      </c>
      <c r="F104" s="207" t="s">
        <v>2069</v>
      </c>
      <c r="G104" s="208" t="s">
        <v>2058</v>
      </c>
      <c r="H104" s="209">
        <v>30</v>
      </c>
      <c r="I104" s="210"/>
      <c r="J104" s="211">
        <f>ROUND(I104*H104,2)</f>
        <v>0</v>
      </c>
      <c r="K104" s="207" t="s">
        <v>21</v>
      </c>
      <c r="L104" s="62"/>
      <c r="M104" s="212" t="s">
        <v>21</v>
      </c>
      <c r="N104" s="213" t="s">
        <v>46</v>
      </c>
      <c r="O104" s="43"/>
      <c r="P104" s="214">
        <f>O104*H104</f>
        <v>0</v>
      </c>
      <c r="Q104" s="214">
        <v>0</v>
      </c>
      <c r="R104" s="214">
        <f>Q104*H104</f>
        <v>0</v>
      </c>
      <c r="S104" s="214">
        <v>0</v>
      </c>
      <c r="T104" s="215">
        <f>S104*H104</f>
        <v>0</v>
      </c>
      <c r="AR104" s="25" t="s">
        <v>292</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292</v>
      </c>
      <c r="BM104" s="25" t="s">
        <v>2070</v>
      </c>
    </row>
    <row r="105" spans="2:65" s="1" customFormat="1" ht="22.5" customHeight="1">
      <c r="B105" s="42"/>
      <c r="C105" s="205" t="s">
        <v>222</v>
      </c>
      <c r="D105" s="205" t="s">
        <v>185</v>
      </c>
      <c r="E105" s="206" t="s">
        <v>2071</v>
      </c>
      <c r="F105" s="207" t="s">
        <v>2072</v>
      </c>
      <c r="G105" s="208" t="s">
        <v>2058</v>
      </c>
      <c r="H105" s="209">
        <v>8</v>
      </c>
      <c r="I105" s="210"/>
      <c r="J105" s="211">
        <f>ROUND(I105*H105,2)</f>
        <v>0</v>
      </c>
      <c r="K105" s="207" t="s">
        <v>21</v>
      </c>
      <c r="L105" s="62"/>
      <c r="M105" s="212" t="s">
        <v>21</v>
      </c>
      <c r="N105" s="213" t="s">
        <v>46</v>
      </c>
      <c r="O105" s="43"/>
      <c r="P105" s="214">
        <f>O105*H105</f>
        <v>0</v>
      </c>
      <c r="Q105" s="214">
        <v>0</v>
      </c>
      <c r="R105" s="214">
        <f>Q105*H105</f>
        <v>0</v>
      </c>
      <c r="S105" s="214">
        <v>0</v>
      </c>
      <c r="T105" s="215">
        <f>S105*H105</f>
        <v>0</v>
      </c>
      <c r="AR105" s="25" t="s">
        <v>292</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292</v>
      </c>
      <c r="BM105" s="25" t="s">
        <v>2073</v>
      </c>
    </row>
    <row r="106" spans="2:65" s="1" customFormat="1" ht="22.5" customHeight="1">
      <c r="B106" s="42"/>
      <c r="C106" s="205" t="s">
        <v>195</v>
      </c>
      <c r="D106" s="205" t="s">
        <v>185</v>
      </c>
      <c r="E106" s="206" t="s">
        <v>2074</v>
      </c>
      <c r="F106" s="207" t="s">
        <v>2075</v>
      </c>
      <c r="G106" s="208" t="s">
        <v>626</v>
      </c>
      <c r="H106" s="209">
        <v>1</v>
      </c>
      <c r="I106" s="210"/>
      <c r="J106" s="211">
        <f>ROUND(I106*H106,2)</f>
        <v>0</v>
      </c>
      <c r="K106" s="207" t="s">
        <v>21</v>
      </c>
      <c r="L106" s="62"/>
      <c r="M106" s="212" t="s">
        <v>21</v>
      </c>
      <c r="N106" s="213" t="s">
        <v>46</v>
      </c>
      <c r="O106" s="43"/>
      <c r="P106" s="214">
        <f>O106*H106</f>
        <v>0</v>
      </c>
      <c r="Q106" s="214">
        <v>0</v>
      </c>
      <c r="R106" s="214">
        <f>Q106*H106</f>
        <v>0</v>
      </c>
      <c r="S106" s="214">
        <v>0</v>
      </c>
      <c r="T106" s="215">
        <f>S106*H106</f>
        <v>0</v>
      </c>
      <c r="AR106" s="25" t="s">
        <v>292</v>
      </c>
      <c r="AT106" s="25" t="s">
        <v>185</v>
      </c>
      <c r="AU106" s="25" t="s">
        <v>83</v>
      </c>
      <c r="AY106" s="25" t="s">
        <v>183</v>
      </c>
      <c r="BE106" s="216">
        <f>IF(N106="základní",J106,0)</f>
        <v>0</v>
      </c>
      <c r="BF106" s="216">
        <f>IF(N106="snížená",J106,0)</f>
        <v>0</v>
      </c>
      <c r="BG106" s="216">
        <f>IF(N106="zákl. přenesená",J106,0)</f>
        <v>0</v>
      </c>
      <c r="BH106" s="216">
        <f>IF(N106="sníž. přenesená",J106,0)</f>
        <v>0</v>
      </c>
      <c r="BI106" s="216">
        <f>IF(N106="nulová",J106,0)</f>
        <v>0</v>
      </c>
      <c r="BJ106" s="25" t="s">
        <v>79</v>
      </c>
      <c r="BK106" s="216">
        <f>ROUND(I106*H106,2)</f>
        <v>0</v>
      </c>
      <c r="BL106" s="25" t="s">
        <v>292</v>
      </c>
      <c r="BM106" s="25" t="s">
        <v>2076</v>
      </c>
    </row>
    <row r="107" spans="2:65" s="1" customFormat="1" ht="22.5" customHeight="1">
      <c r="B107" s="42"/>
      <c r="C107" s="205" t="s">
        <v>233</v>
      </c>
      <c r="D107" s="205" t="s">
        <v>185</v>
      </c>
      <c r="E107" s="206" t="s">
        <v>2077</v>
      </c>
      <c r="F107" s="207" t="s">
        <v>2078</v>
      </c>
      <c r="G107" s="208" t="s">
        <v>626</v>
      </c>
      <c r="H107" s="209">
        <v>1</v>
      </c>
      <c r="I107" s="210"/>
      <c r="J107" s="211">
        <f>ROUND(I107*H107,2)</f>
        <v>0</v>
      </c>
      <c r="K107" s="207" t="s">
        <v>21</v>
      </c>
      <c r="L107" s="62"/>
      <c r="M107" s="212" t="s">
        <v>21</v>
      </c>
      <c r="N107" s="213" t="s">
        <v>46</v>
      </c>
      <c r="O107" s="43"/>
      <c r="P107" s="214">
        <f>O107*H107</f>
        <v>0</v>
      </c>
      <c r="Q107" s="214">
        <v>0</v>
      </c>
      <c r="R107" s="214">
        <f>Q107*H107</f>
        <v>0</v>
      </c>
      <c r="S107" s="214">
        <v>0</v>
      </c>
      <c r="T107" s="215">
        <f>S107*H107</f>
        <v>0</v>
      </c>
      <c r="AR107" s="25" t="s">
        <v>292</v>
      </c>
      <c r="AT107" s="25" t="s">
        <v>185</v>
      </c>
      <c r="AU107" s="25" t="s">
        <v>83</v>
      </c>
      <c r="AY107" s="25" t="s">
        <v>183</v>
      </c>
      <c r="BE107" s="216">
        <f>IF(N107="základní",J107,0)</f>
        <v>0</v>
      </c>
      <c r="BF107" s="216">
        <f>IF(N107="snížená",J107,0)</f>
        <v>0</v>
      </c>
      <c r="BG107" s="216">
        <f>IF(N107="zákl. přenesená",J107,0)</f>
        <v>0</v>
      </c>
      <c r="BH107" s="216">
        <f>IF(N107="sníž. přenesená",J107,0)</f>
        <v>0</v>
      </c>
      <c r="BI107" s="216">
        <f>IF(N107="nulová",J107,0)</f>
        <v>0</v>
      </c>
      <c r="BJ107" s="25" t="s">
        <v>79</v>
      </c>
      <c r="BK107" s="216">
        <f>ROUND(I107*H107,2)</f>
        <v>0</v>
      </c>
      <c r="BL107" s="25" t="s">
        <v>292</v>
      </c>
      <c r="BM107" s="25" t="s">
        <v>2079</v>
      </c>
    </row>
    <row r="108" spans="2:65" s="11" customFormat="1" ht="29.85" customHeight="1">
      <c r="B108" s="188"/>
      <c r="C108" s="189"/>
      <c r="D108" s="202" t="s">
        <v>74</v>
      </c>
      <c r="E108" s="203" t="s">
        <v>2080</v>
      </c>
      <c r="F108" s="203" t="s">
        <v>2081</v>
      </c>
      <c r="G108" s="189"/>
      <c r="H108" s="189"/>
      <c r="I108" s="192"/>
      <c r="J108" s="204">
        <f>BK108</f>
        <v>0</v>
      </c>
      <c r="K108" s="189"/>
      <c r="L108" s="194"/>
      <c r="M108" s="195"/>
      <c r="N108" s="196"/>
      <c r="O108" s="196"/>
      <c r="P108" s="197">
        <f>P109</f>
        <v>0</v>
      </c>
      <c r="Q108" s="196"/>
      <c r="R108" s="197">
        <f>R109</f>
        <v>0</v>
      </c>
      <c r="S108" s="196"/>
      <c r="T108" s="198">
        <f>T109</f>
        <v>0</v>
      </c>
      <c r="AR108" s="199" t="s">
        <v>83</v>
      </c>
      <c r="AT108" s="200" t="s">
        <v>74</v>
      </c>
      <c r="AU108" s="200" t="s">
        <v>79</v>
      </c>
      <c r="AY108" s="199" t="s">
        <v>183</v>
      </c>
      <c r="BK108" s="201">
        <f>BK109</f>
        <v>0</v>
      </c>
    </row>
    <row r="109" spans="2:65" s="1" customFormat="1" ht="31.5" customHeight="1">
      <c r="B109" s="42"/>
      <c r="C109" s="205" t="s">
        <v>226</v>
      </c>
      <c r="D109" s="205" t="s">
        <v>185</v>
      </c>
      <c r="E109" s="206" t="s">
        <v>2082</v>
      </c>
      <c r="F109" s="207" t="s">
        <v>2083</v>
      </c>
      <c r="G109" s="208" t="s">
        <v>2058</v>
      </c>
      <c r="H109" s="209">
        <v>25</v>
      </c>
      <c r="I109" s="210"/>
      <c r="J109" s="211">
        <f>ROUND(I109*H109,2)</f>
        <v>0</v>
      </c>
      <c r="K109" s="207" t="s">
        <v>21</v>
      </c>
      <c r="L109" s="62"/>
      <c r="M109" s="212" t="s">
        <v>21</v>
      </c>
      <c r="N109" s="213" t="s">
        <v>46</v>
      </c>
      <c r="O109" s="43"/>
      <c r="P109" s="214">
        <f>O109*H109</f>
        <v>0</v>
      </c>
      <c r="Q109" s="214">
        <v>0</v>
      </c>
      <c r="R109" s="214">
        <f>Q109*H109</f>
        <v>0</v>
      </c>
      <c r="S109" s="214">
        <v>0</v>
      </c>
      <c r="T109" s="215">
        <f>S109*H109</f>
        <v>0</v>
      </c>
      <c r="AR109" s="25" t="s">
        <v>292</v>
      </c>
      <c r="AT109" s="25" t="s">
        <v>185</v>
      </c>
      <c r="AU109" s="25" t="s">
        <v>83</v>
      </c>
      <c r="AY109" s="25" t="s">
        <v>183</v>
      </c>
      <c r="BE109" s="216">
        <f>IF(N109="základní",J109,0)</f>
        <v>0</v>
      </c>
      <c r="BF109" s="216">
        <f>IF(N109="snížená",J109,0)</f>
        <v>0</v>
      </c>
      <c r="BG109" s="216">
        <f>IF(N109="zákl. přenesená",J109,0)</f>
        <v>0</v>
      </c>
      <c r="BH109" s="216">
        <f>IF(N109="sníž. přenesená",J109,0)</f>
        <v>0</v>
      </c>
      <c r="BI109" s="216">
        <f>IF(N109="nulová",J109,0)</f>
        <v>0</v>
      </c>
      <c r="BJ109" s="25" t="s">
        <v>79</v>
      </c>
      <c r="BK109" s="216">
        <f>ROUND(I109*H109,2)</f>
        <v>0</v>
      </c>
      <c r="BL109" s="25" t="s">
        <v>292</v>
      </c>
      <c r="BM109" s="25" t="s">
        <v>2084</v>
      </c>
    </row>
    <row r="110" spans="2:65" s="11" customFormat="1" ht="29.85" customHeight="1">
      <c r="B110" s="188"/>
      <c r="C110" s="189"/>
      <c r="D110" s="202" t="s">
        <v>74</v>
      </c>
      <c r="E110" s="203" t="s">
        <v>2085</v>
      </c>
      <c r="F110" s="203" t="s">
        <v>3055</v>
      </c>
      <c r="G110" s="189"/>
      <c r="H110" s="189"/>
      <c r="I110" s="192"/>
      <c r="J110" s="204">
        <f>BK110</f>
        <v>0</v>
      </c>
      <c r="K110" s="189"/>
      <c r="L110" s="194"/>
      <c r="M110" s="195"/>
      <c r="N110" s="196"/>
      <c r="O110" s="196"/>
      <c r="P110" s="197">
        <f>SUM(P111:P137)</f>
        <v>0</v>
      </c>
      <c r="Q110" s="196"/>
      <c r="R110" s="197">
        <f>SUM(R111:R137)</f>
        <v>0</v>
      </c>
      <c r="S110" s="196"/>
      <c r="T110" s="198">
        <f>SUM(T111:T137)</f>
        <v>0</v>
      </c>
      <c r="AR110" s="199" t="s">
        <v>83</v>
      </c>
      <c r="AT110" s="200" t="s">
        <v>74</v>
      </c>
      <c r="AU110" s="200" t="s">
        <v>79</v>
      </c>
      <c r="AY110" s="199" t="s">
        <v>183</v>
      </c>
      <c r="BK110" s="201">
        <f>SUM(BK111:BK137)</f>
        <v>0</v>
      </c>
    </row>
    <row r="111" spans="2:65" s="1" customFormat="1" ht="69.75" customHeight="1">
      <c r="B111" s="42"/>
      <c r="C111" s="257" t="s">
        <v>240</v>
      </c>
      <c r="D111" s="257" t="s">
        <v>223</v>
      </c>
      <c r="E111" s="258" t="s">
        <v>2087</v>
      </c>
      <c r="F111" s="259" t="s">
        <v>3056</v>
      </c>
      <c r="G111" s="260" t="s">
        <v>626</v>
      </c>
      <c r="H111" s="261">
        <v>1</v>
      </c>
      <c r="I111" s="262"/>
      <c r="J111" s="263">
        <f t="shared" ref="J111:J137" si="0">ROUND(I111*H111,2)</f>
        <v>0</v>
      </c>
      <c r="K111" s="259" t="s">
        <v>21</v>
      </c>
      <c r="L111" s="264"/>
      <c r="M111" s="265" t="s">
        <v>21</v>
      </c>
      <c r="N111" s="266" t="s">
        <v>46</v>
      </c>
      <c r="O111" s="43"/>
      <c r="P111" s="214">
        <f t="shared" ref="P111:P137" si="1">O111*H111</f>
        <v>0</v>
      </c>
      <c r="Q111" s="214">
        <v>0</v>
      </c>
      <c r="R111" s="214">
        <f t="shared" ref="R111:R137" si="2">Q111*H111</f>
        <v>0</v>
      </c>
      <c r="S111" s="214">
        <v>0</v>
      </c>
      <c r="T111" s="215">
        <f t="shared" ref="T111:T137" si="3">S111*H111</f>
        <v>0</v>
      </c>
      <c r="AR111" s="25" t="s">
        <v>393</v>
      </c>
      <c r="AT111" s="25" t="s">
        <v>223</v>
      </c>
      <c r="AU111" s="25" t="s">
        <v>83</v>
      </c>
      <c r="AY111" s="25" t="s">
        <v>183</v>
      </c>
      <c r="BE111" s="216">
        <f t="shared" ref="BE111:BE137" si="4">IF(N111="základní",J111,0)</f>
        <v>0</v>
      </c>
      <c r="BF111" s="216">
        <f t="shared" ref="BF111:BF137" si="5">IF(N111="snížená",J111,0)</f>
        <v>0</v>
      </c>
      <c r="BG111" s="216">
        <f t="shared" ref="BG111:BG137" si="6">IF(N111="zákl. přenesená",J111,0)</f>
        <v>0</v>
      </c>
      <c r="BH111" s="216">
        <f t="shared" ref="BH111:BH137" si="7">IF(N111="sníž. přenesená",J111,0)</f>
        <v>0</v>
      </c>
      <c r="BI111" s="216">
        <f t="shared" ref="BI111:BI137" si="8">IF(N111="nulová",J111,0)</f>
        <v>0</v>
      </c>
      <c r="BJ111" s="25" t="s">
        <v>79</v>
      </c>
      <c r="BK111" s="216">
        <f t="shared" ref="BK111:BK137" si="9">ROUND(I111*H111,2)</f>
        <v>0</v>
      </c>
      <c r="BL111" s="25" t="s">
        <v>292</v>
      </c>
      <c r="BM111" s="25" t="s">
        <v>2089</v>
      </c>
    </row>
    <row r="112" spans="2:65" s="1" customFormat="1" ht="57" customHeight="1">
      <c r="B112" s="42"/>
      <c r="C112" s="257" t="s">
        <v>246</v>
      </c>
      <c r="D112" s="257" t="s">
        <v>223</v>
      </c>
      <c r="E112" s="258" t="s">
        <v>2090</v>
      </c>
      <c r="F112" s="259" t="s">
        <v>3057</v>
      </c>
      <c r="G112" s="260" t="s">
        <v>626</v>
      </c>
      <c r="H112" s="261">
        <v>1</v>
      </c>
      <c r="I112" s="262"/>
      <c r="J112" s="263">
        <f t="shared" si="0"/>
        <v>0</v>
      </c>
      <c r="K112" s="259" t="s">
        <v>21</v>
      </c>
      <c r="L112" s="264"/>
      <c r="M112" s="265" t="s">
        <v>21</v>
      </c>
      <c r="N112" s="266" t="s">
        <v>46</v>
      </c>
      <c r="O112" s="43"/>
      <c r="P112" s="214">
        <f t="shared" si="1"/>
        <v>0</v>
      </c>
      <c r="Q112" s="214">
        <v>0</v>
      </c>
      <c r="R112" s="214">
        <f t="shared" si="2"/>
        <v>0</v>
      </c>
      <c r="S112" s="214">
        <v>0</v>
      </c>
      <c r="T112" s="215">
        <f t="shared" si="3"/>
        <v>0</v>
      </c>
      <c r="AR112" s="25" t="s">
        <v>393</v>
      </c>
      <c r="AT112" s="25" t="s">
        <v>223</v>
      </c>
      <c r="AU112" s="25" t="s">
        <v>83</v>
      </c>
      <c r="AY112" s="25" t="s">
        <v>183</v>
      </c>
      <c r="BE112" s="216">
        <f t="shared" si="4"/>
        <v>0</v>
      </c>
      <c r="BF112" s="216">
        <f t="shared" si="5"/>
        <v>0</v>
      </c>
      <c r="BG112" s="216">
        <f t="shared" si="6"/>
        <v>0</v>
      </c>
      <c r="BH112" s="216">
        <f t="shared" si="7"/>
        <v>0</v>
      </c>
      <c r="BI112" s="216">
        <f t="shared" si="8"/>
        <v>0</v>
      </c>
      <c r="BJ112" s="25" t="s">
        <v>79</v>
      </c>
      <c r="BK112" s="216">
        <f t="shared" si="9"/>
        <v>0</v>
      </c>
      <c r="BL112" s="25" t="s">
        <v>292</v>
      </c>
      <c r="BM112" s="25" t="s">
        <v>2092</v>
      </c>
    </row>
    <row r="113" spans="2:65" s="1" customFormat="1" ht="31.5" customHeight="1">
      <c r="B113" s="42"/>
      <c r="C113" s="257" t="s">
        <v>251</v>
      </c>
      <c r="D113" s="257" t="s">
        <v>223</v>
      </c>
      <c r="E113" s="258" t="s">
        <v>2093</v>
      </c>
      <c r="F113" s="259" t="s">
        <v>3058</v>
      </c>
      <c r="G113" s="260" t="s">
        <v>626</v>
      </c>
      <c r="H113" s="261">
        <v>1</v>
      </c>
      <c r="I113" s="262"/>
      <c r="J113" s="263">
        <f t="shared" si="0"/>
        <v>0</v>
      </c>
      <c r="K113" s="259" t="s">
        <v>21</v>
      </c>
      <c r="L113" s="264"/>
      <c r="M113" s="265" t="s">
        <v>21</v>
      </c>
      <c r="N113" s="266" t="s">
        <v>46</v>
      </c>
      <c r="O113" s="43"/>
      <c r="P113" s="214">
        <f t="shared" si="1"/>
        <v>0</v>
      </c>
      <c r="Q113" s="214">
        <v>0</v>
      </c>
      <c r="R113" s="214">
        <f t="shared" si="2"/>
        <v>0</v>
      </c>
      <c r="S113" s="214">
        <v>0</v>
      </c>
      <c r="T113" s="215">
        <f t="shared" si="3"/>
        <v>0</v>
      </c>
      <c r="AR113" s="25" t="s">
        <v>393</v>
      </c>
      <c r="AT113" s="25" t="s">
        <v>223</v>
      </c>
      <c r="AU113" s="25" t="s">
        <v>83</v>
      </c>
      <c r="AY113" s="25" t="s">
        <v>183</v>
      </c>
      <c r="BE113" s="216">
        <f t="shared" si="4"/>
        <v>0</v>
      </c>
      <c r="BF113" s="216">
        <f t="shared" si="5"/>
        <v>0</v>
      </c>
      <c r="BG113" s="216">
        <f t="shared" si="6"/>
        <v>0</v>
      </c>
      <c r="BH113" s="216">
        <f t="shared" si="7"/>
        <v>0</v>
      </c>
      <c r="BI113" s="216">
        <f t="shared" si="8"/>
        <v>0</v>
      </c>
      <c r="BJ113" s="25" t="s">
        <v>79</v>
      </c>
      <c r="BK113" s="216">
        <f t="shared" si="9"/>
        <v>0</v>
      </c>
      <c r="BL113" s="25" t="s">
        <v>292</v>
      </c>
      <c r="BM113" s="25" t="s">
        <v>2095</v>
      </c>
    </row>
    <row r="114" spans="2:65" s="1" customFormat="1" ht="44.25" customHeight="1">
      <c r="B114" s="42"/>
      <c r="C114" s="257" t="s">
        <v>271</v>
      </c>
      <c r="D114" s="257" t="s">
        <v>223</v>
      </c>
      <c r="E114" s="258" t="s">
        <v>2096</v>
      </c>
      <c r="F114" s="259" t="s">
        <v>3059</v>
      </c>
      <c r="G114" s="260" t="s">
        <v>626</v>
      </c>
      <c r="H114" s="261">
        <v>6</v>
      </c>
      <c r="I114" s="262"/>
      <c r="J114" s="263">
        <f t="shared" si="0"/>
        <v>0</v>
      </c>
      <c r="K114" s="259" t="s">
        <v>21</v>
      </c>
      <c r="L114" s="264"/>
      <c r="M114" s="265" t="s">
        <v>21</v>
      </c>
      <c r="N114" s="266" t="s">
        <v>46</v>
      </c>
      <c r="O114" s="43"/>
      <c r="P114" s="214">
        <f t="shared" si="1"/>
        <v>0</v>
      </c>
      <c r="Q114" s="214">
        <v>0</v>
      </c>
      <c r="R114" s="214">
        <f t="shared" si="2"/>
        <v>0</v>
      </c>
      <c r="S114" s="214">
        <v>0</v>
      </c>
      <c r="T114" s="215">
        <f t="shared" si="3"/>
        <v>0</v>
      </c>
      <c r="AR114" s="25" t="s">
        <v>393</v>
      </c>
      <c r="AT114" s="25" t="s">
        <v>223</v>
      </c>
      <c r="AU114" s="25" t="s">
        <v>83</v>
      </c>
      <c r="AY114" s="25" t="s">
        <v>183</v>
      </c>
      <c r="BE114" s="216">
        <f t="shared" si="4"/>
        <v>0</v>
      </c>
      <c r="BF114" s="216">
        <f t="shared" si="5"/>
        <v>0</v>
      </c>
      <c r="BG114" s="216">
        <f t="shared" si="6"/>
        <v>0</v>
      </c>
      <c r="BH114" s="216">
        <f t="shared" si="7"/>
        <v>0</v>
      </c>
      <c r="BI114" s="216">
        <f t="shared" si="8"/>
        <v>0</v>
      </c>
      <c r="BJ114" s="25" t="s">
        <v>79</v>
      </c>
      <c r="BK114" s="216">
        <f t="shared" si="9"/>
        <v>0</v>
      </c>
      <c r="BL114" s="25" t="s">
        <v>292</v>
      </c>
      <c r="BM114" s="25" t="s">
        <v>2098</v>
      </c>
    </row>
    <row r="115" spans="2:65" s="1" customFormat="1" ht="31.5" customHeight="1">
      <c r="B115" s="42"/>
      <c r="C115" s="257" t="s">
        <v>274</v>
      </c>
      <c r="D115" s="257" t="s">
        <v>223</v>
      </c>
      <c r="E115" s="258" t="s">
        <v>2099</v>
      </c>
      <c r="F115" s="259" t="s">
        <v>3060</v>
      </c>
      <c r="G115" s="260" t="s">
        <v>626</v>
      </c>
      <c r="H115" s="261">
        <v>1</v>
      </c>
      <c r="I115" s="262"/>
      <c r="J115" s="263">
        <f t="shared" si="0"/>
        <v>0</v>
      </c>
      <c r="K115" s="259" t="s">
        <v>21</v>
      </c>
      <c r="L115" s="264"/>
      <c r="M115" s="265" t="s">
        <v>21</v>
      </c>
      <c r="N115" s="266" t="s">
        <v>46</v>
      </c>
      <c r="O115" s="43"/>
      <c r="P115" s="214">
        <f t="shared" si="1"/>
        <v>0</v>
      </c>
      <c r="Q115" s="214">
        <v>0</v>
      </c>
      <c r="R115" s="214">
        <f t="shared" si="2"/>
        <v>0</v>
      </c>
      <c r="S115" s="214">
        <v>0</v>
      </c>
      <c r="T115" s="215">
        <f t="shared" si="3"/>
        <v>0</v>
      </c>
      <c r="AR115" s="25" t="s">
        <v>393</v>
      </c>
      <c r="AT115" s="25" t="s">
        <v>223</v>
      </c>
      <c r="AU115" s="25" t="s">
        <v>83</v>
      </c>
      <c r="AY115" s="25" t="s">
        <v>183</v>
      </c>
      <c r="BE115" s="216">
        <f t="shared" si="4"/>
        <v>0</v>
      </c>
      <c r="BF115" s="216">
        <f t="shared" si="5"/>
        <v>0</v>
      </c>
      <c r="BG115" s="216">
        <f t="shared" si="6"/>
        <v>0</v>
      </c>
      <c r="BH115" s="216">
        <f t="shared" si="7"/>
        <v>0</v>
      </c>
      <c r="BI115" s="216">
        <f t="shared" si="8"/>
        <v>0</v>
      </c>
      <c r="BJ115" s="25" t="s">
        <v>79</v>
      </c>
      <c r="BK115" s="216">
        <f t="shared" si="9"/>
        <v>0</v>
      </c>
      <c r="BL115" s="25" t="s">
        <v>292</v>
      </c>
      <c r="BM115" s="25" t="s">
        <v>2101</v>
      </c>
    </row>
    <row r="116" spans="2:65" s="1" customFormat="1" ht="31.5" customHeight="1">
      <c r="B116" s="42"/>
      <c r="C116" s="257" t="s">
        <v>279</v>
      </c>
      <c r="D116" s="257" t="s">
        <v>223</v>
      </c>
      <c r="E116" s="258" t="s">
        <v>2102</v>
      </c>
      <c r="F116" s="259" t="s">
        <v>2103</v>
      </c>
      <c r="G116" s="260" t="s">
        <v>626</v>
      </c>
      <c r="H116" s="261">
        <v>2</v>
      </c>
      <c r="I116" s="262"/>
      <c r="J116" s="263">
        <f t="shared" si="0"/>
        <v>0</v>
      </c>
      <c r="K116" s="259" t="s">
        <v>21</v>
      </c>
      <c r="L116" s="264"/>
      <c r="M116" s="265" t="s">
        <v>21</v>
      </c>
      <c r="N116" s="266" t="s">
        <v>46</v>
      </c>
      <c r="O116" s="43"/>
      <c r="P116" s="214">
        <f t="shared" si="1"/>
        <v>0</v>
      </c>
      <c r="Q116" s="214">
        <v>0</v>
      </c>
      <c r="R116" s="214">
        <f t="shared" si="2"/>
        <v>0</v>
      </c>
      <c r="S116" s="214">
        <v>0</v>
      </c>
      <c r="T116" s="215">
        <f t="shared" si="3"/>
        <v>0</v>
      </c>
      <c r="AR116" s="25" t="s">
        <v>393</v>
      </c>
      <c r="AT116" s="25" t="s">
        <v>223</v>
      </c>
      <c r="AU116" s="25" t="s">
        <v>83</v>
      </c>
      <c r="AY116" s="25" t="s">
        <v>183</v>
      </c>
      <c r="BE116" s="216">
        <f t="shared" si="4"/>
        <v>0</v>
      </c>
      <c r="BF116" s="216">
        <f t="shared" si="5"/>
        <v>0</v>
      </c>
      <c r="BG116" s="216">
        <f t="shared" si="6"/>
        <v>0</v>
      </c>
      <c r="BH116" s="216">
        <f t="shared" si="7"/>
        <v>0</v>
      </c>
      <c r="BI116" s="216">
        <f t="shared" si="8"/>
        <v>0</v>
      </c>
      <c r="BJ116" s="25" t="s">
        <v>79</v>
      </c>
      <c r="BK116" s="216">
        <f t="shared" si="9"/>
        <v>0</v>
      </c>
      <c r="BL116" s="25" t="s">
        <v>292</v>
      </c>
      <c r="BM116" s="25" t="s">
        <v>2104</v>
      </c>
    </row>
    <row r="117" spans="2:65" s="1" customFormat="1" ht="31.5" customHeight="1">
      <c r="B117" s="42"/>
      <c r="C117" s="257" t="s">
        <v>10</v>
      </c>
      <c r="D117" s="257" t="s">
        <v>223</v>
      </c>
      <c r="E117" s="258" t="s">
        <v>2105</v>
      </c>
      <c r="F117" s="259" t="s">
        <v>2106</v>
      </c>
      <c r="G117" s="260" t="s">
        <v>626</v>
      </c>
      <c r="H117" s="261">
        <v>2</v>
      </c>
      <c r="I117" s="262"/>
      <c r="J117" s="263">
        <f t="shared" si="0"/>
        <v>0</v>
      </c>
      <c r="K117" s="259" t="s">
        <v>21</v>
      </c>
      <c r="L117" s="264"/>
      <c r="M117" s="265" t="s">
        <v>21</v>
      </c>
      <c r="N117" s="266" t="s">
        <v>46</v>
      </c>
      <c r="O117" s="43"/>
      <c r="P117" s="214">
        <f t="shared" si="1"/>
        <v>0</v>
      </c>
      <c r="Q117" s="214">
        <v>0</v>
      </c>
      <c r="R117" s="214">
        <f t="shared" si="2"/>
        <v>0</v>
      </c>
      <c r="S117" s="214">
        <v>0</v>
      </c>
      <c r="T117" s="215">
        <f t="shared" si="3"/>
        <v>0</v>
      </c>
      <c r="AR117" s="25" t="s">
        <v>393</v>
      </c>
      <c r="AT117" s="25" t="s">
        <v>223</v>
      </c>
      <c r="AU117" s="25" t="s">
        <v>83</v>
      </c>
      <c r="AY117" s="25" t="s">
        <v>183</v>
      </c>
      <c r="BE117" s="216">
        <f t="shared" si="4"/>
        <v>0</v>
      </c>
      <c r="BF117" s="216">
        <f t="shared" si="5"/>
        <v>0</v>
      </c>
      <c r="BG117" s="216">
        <f t="shared" si="6"/>
        <v>0</v>
      </c>
      <c r="BH117" s="216">
        <f t="shared" si="7"/>
        <v>0</v>
      </c>
      <c r="BI117" s="216">
        <f t="shared" si="8"/>
        <v>0</v>
      </c>
      <c r="BJ117" s="25" t="s">
        <v>79</v>
      </c>
      <c r="BK117" s="216">
        <f t="shared" si="9"/>
        <v>0</v>
      </c>
      <c r="BL117" s="25" t="s">
        <v>292</v>
      </c>
      <c r="BM117" s="25" t="s">
        <v>2107</v>
      </c>
    </row>
    <row r="118" spans="2:65" s="1" customFormat="1" ht="22.5" customHeight="1">
      <c r="B118" s="42"/>
      <c r="C118" s="257" t="s">
        <v>292</v>
      </c>
      <c r="D118" s="257" t="s">
        <v>223</v>
      </c>
      <c r="E118" s="258" t="s">
        <v>2108</v>
      </c>
      <c r="F118" s="259" t="s">
        <v>2109</v>
      </c>
      <c r="G118" s="260" t="s">
        <v>626</v>
      </c>
      <c r="H118" s="261">
        <v>1</v>
      </c>
      <c r="I118" s="262"/>
      <c r="J118" s="263">
        <f t="shared" si="0"/>
        <v>0</v>
      </c>
      <c r="K118" s="259" t="s">
        <v>21</v>
      </c>
      <c r="L118" s="264"/>
      <c r="M118" s="265" t="s">
        <v>21</v>
      </c>
      <c r="N118" s="266" t="s">
        <v>46</v>
      </c>
      <c r="O118" s="43"/>
      <c r="P118" s="214">
        <f t="shared" si="1"/>
        <v>0</v>
      </c>
      <c r="Q118" s="214">
        <v>0</v>
      </c>
      <c r="R118" s="214">
        <f t="shared" si="2"/>
        <v>0</v>
      </c>
      <c r="S118" s="214">
        <v>0</v>
      </c>
      <c r="T118" s="215">
        <f t="shared" si="3"/>
        <v>0</v>
      </c>
      <c r="AR118" s="25" t="s">
        <v>393</v>
      </c>
      <c r="AT118" s="25" t="s">
        <v>223</v>
      </c>
      <c r="AU118" s="25" t="s">
        <v>83</v>
      </c>
      <c r="AY118" s="25" t="s">
        <v>183</v>
      </c>
      <c r="BE118" s="216">
        <f t="shared" si="4"/>
        <v>0</v>
      </c>
      <c r="BF118" s="216">
        <f t="shared" si="5"/>
        <v>0</v>
      </c>
      <c r="BG118" s="216">
        <f t="shared" si="6"/>
        <v>0</v>
      </c>
      <c r="BH118" s="216">
        <f t="shared" si="7"/>
        <v>0</v>
      </c>
      <c r="BI118" s="216">
        <f t="shared" si="8"/>
        <v>0</v>
      </c>
      <c r="BJ118" s="25" t="s">
        <v>79</v>
      </c>
      <c r="BK118" s="216">
        <f t="shared" si="9"/>
        <v>0</v>
      </c>
      <c r="BL118" s="25" t="s">
        <v>292</v>
      </c>
      <c r="BM118" s="25" t="s">
        <v>2110</v>
      </c>
    </row>
    <row r="119" spans="2:65" s="1" customFormat="1" ht="22.5" customHeight="1">
      <c r="B119" s="42"/>
      <c r="C119" s="257" t="s">
        <v>299</v>
      </c>
      <c r="D119" s="257" t="s">
        <v>223</v>
      </c>
      <c r="E119" s="258" t="s">
        <v>2111</v>
      </c>
      <c r="F119" s="259" t="s">
        <v>3061</v>
      </c>
      <c r="G119" s="260" t="s">
        <v>626</v>
      </c>
      <c r="H119" s="261">
        <v>1</v>
      </c>
      <c r="I119" s="262"/>
      <c r="J119" s="263">
        <f t="shared" si="0"/>
        <v>0</v>
      </c>
      <c r="K119" s="259" t="s">
        <v>21</v>
      </c>
      <c r="L119" s="264"/>
      <c r="M119" s="265" t="s">
        <v>21</v>
      </c>
      <c r="N119" s="266" t="s">
        <v>46</v>
      </c>
      <c r="O119" s="43"/>
      <c r="P119" s="214">
        <f t="shared" si="1"/>
        <v>0</v>
      </c>
      <c r="Q119" s="214">
        <v>0</v>
      </c>
      <c r="R119" s="214">
        <f t="shared" si="2"/>
        <v>0</v>
      </c>
      <c r="S119" s="214">
        <v>0</v>
      </c>
      <c r="T119" s="215">
        <f t="shared" si="3"/>
        <v>0</v>
      </c>
      <c r="AR119" s="25" t="s">
        <v>393</v>
      </c>
      <c r="AT119" s="25" t="s">
        <v>223</v>
      </c>
      <c r="AU119" s="25" t="s">
        <v>83</v>
      </c>
      <c r="AY119" s="25" t="s">
        <v>183</v>
      </c>
      <c r="BE119" s="216">
        <f t="shared" si="4"/>
        <v>0</v>
      </c>
      <c r="BF119" s="216">
        <f t="shared" si="5"/>
        <v>0</v>
      </c>
      <c r="BG119" s="216">
        <f t="shared" si="6"/>
        <v>0</v>
      </c>
      <c r="BH119" s="216">
        <f t="shared" si="7"/>
        <v>0</v>
      </c>
      <c r="BI119" s="216">
        <f t="shared" si="8"/>
        <v>0</v>
      </c>
      <c r="BJ119" s="25" t="s">
        <v>79</v>
      </c>
      <c r="BK119" s="216">
        <f t="shared" si="9"/>
        <v>0</v>
      </c>
      <c r="BL119" s="25" t="s">
        <v>292</v>
      </c>
      <c r="BM119" s="25" t="s">
        <v>2113</v>
      </c>
    </row>
    <row r="120" spans="2:65" s="1" customFormat="1" ht="22.5" customHeight="1">
      <c r="B120" s="42"/>
      <c r="C120" s="257" t="s">
        <v>306</v>
      </c>
      <c r="D120" s="257" t="s">
        <v>223</v>
      </c>
      <c r="E120" s="258" t="s">
        <v>2114</v>
      </c>
      <c r="F120" s="259" t="s">
        <v>2115</v>
      </c>
      <c r="G120" s="260" t="s">
        <v>188</v>
      </c>
      <c r="H120" s="261">
        <v>11</v>
      </c>
      <c r="I120" s="262"/>
      <c r="J120" s="263">
        <f t="shared" si="0"/>
        <v>0</v>
      </c>
      <c r="K120" s="259" t="s">
        <v>21</v>
      </c>
      <c r="L120" s="264"/>
      <c r="M120" s="265" t="s">
        <v>21</v>
      </c>
      <c r="N120" s="266" t="s">
        <v>46</v>
      </c>
      <c r="O120" s="43"/>
      <c r="P120" s="214">
        <f t="shared" si="1"/>
        <v>0</v>
      </c>
      <c r="Q120" s="214">
        <v>0</v>
      </c>
      <c r="R120" s="214">
        <f t="shared" si="2"/>
        <v>0</v>
      </c>
      <c r="S120" s="214">
        <v>0</v>
      </c>
      <c r="T120" s="215">
        <f t="shared" si="3"/>
        <v>0</v>
      </c>
      <c r="AR120" s="25" t="s">
        <v>393</v>
      </c>
      <c r="AT120" s="25" t="s">
        <v>223</v>
      </c>
      <c r="AU120" s="25" t="s">
        <v>83</v>
      </c>
      <c r="AY120" s="25" t="s">
        <v>183</v>
      </c>
      <c r="BE120" s="216">
        <f t="shared" si="4"/>
        <v>0</v>
      </c>
      <c r="BF120" s="216">
        <f t="shared" si="5"/>
        <v>0</v>
      </c>
      <c r="BG120" s="216">
        <f t="shared" si="6"/>
        <v>0</v>
      </c>
      <c r="BH120" s="216">
        <f t="shared" si="7"/>
        <v>0</v>
      </c>
      <c r="BI120" s="216">
        <f t="shared" si="8"/>
        <v>0</v>
      </c>
      <c r="BJ120" s="25" t="s">
        <v>79</v>
      </c>
      <c r="BK120" s="216">
        <f t="shared" si="9"/>
        <v>0</v>
      </c>
      <c r="BL120" s="25" t="s">
        <v>292</v>
      </c>
      <c r="BM120" s="25" t="s">
        <v>2116</v>
      </c>
    </row>
    <row r="121" spans="2:65" s="1" customFormat="1" ht="22.5" customHeight="1">
      <c r="B121" s="42"/>
      <c r="C121" s="257" t="s">
        <v>311</v>
      </c>
      <c r="D121" s="257" t="s">
        <v>223</v>
      </c>
      <c r="E121" s="258" t="s">
        <v>2117</v>
      </c>
      <c r="F121" s="259" t="s">
        <v>2118</v>
      </c>
      <c r="G121" s="260" t="s">
        <v>188</v>
      </c>
      <c r="H121" s="261">
        <v>3</v>
      </c>
      <c r="I121" s="262"/>
      <c r="J121" s="263">
        <f t="shared" si="0"/>
        <v>0</v>
      </c>
      <c r="K121" s="259" t="s">
        <v>21</v>
      </c>
      <c r="L121" s="264"/>
      <c r="M121" s="265" t="s">
        <v>21</v>
      </c>
      <c r="N121" s="266" t="s">
        <v>46</v>
      </c>
      <c r="O121" s="43"/>
      <c r="P121" s="214">
        <f t="shared" si="1"/>
        <v>0</v>
      </c>
      <c r="Q121" s="214">
        <v>0</v>
      </c>
      <c r="R121" s="214">
        <f t="shared" si="2"/>
        <v>0</v>
      </c>
      <c r="S121" s="214">
        <v>0</v>
      </c>
      <c r="T121" s="215">
        <f t="shared" si="3"/>
        <v>0</v>
      </c>
      <c r="AR121" s="25" t="s">
        <v>393</v>
      </c>
      <c r="AT121" s="25" t="s">
        <v>223</v>
      </c>
      <c r="AU121" s="25" t="s">
        <v>83</v>
      </c>
      <c r="AY121" s="25" t="s">
        <v>183</v>
      </c>
      <c r="BE121" s="216">
        <f t="shared" si="4"/>
        <v>0</v>
      </c>
      <c r="BF121" s="216">
        <f t="shared" si="5"/>
        <v>0</v>
      </c>
      <c r="BG121" s="216">
        <f t="shared" si="6"/>
        <v>0</v>
      </c>
      <c r="BH121" s="216">
        <f t="shared" si="7"/>
        <v>0</v>
      </c>
      <c r="BI121" s="216">
        <f t="shared" si="8"/>
        <v>0</v>
      </c>
      <c r="BJ121" s="25" t="s">
        <v>79</v>
      </c>
      <c r="BK121" s="216">
        <f t="shared" si="9"/>
        <v>0</v>
      </c>
      <c r="BL121" s="25" t="s">
        <v>292</v>
      </c>
      <c r="BM121" s="25" t="s">
        <v>2119</v>
      </c>
    </row>
    <row r="122" spans="2:65" s="1" customFormat="1" ht="22.5" customHeight="1">
      <c r="B122" s="42"/>
      <c r="C122" s="257" t="s">
        <v>316</v>
      </c>
      <c r="D122" s="257" t="s">
        <v>223</v>
      </c>
      <c r="E122" s="258" t="s">
        <v>2120</v>
      </c>
      <c r="F122" s="259" t="s">
        <v>2121</v>
      </c>
      <c r="G122" s="260" t="s">
        <v>188</v>
      </c>
      <c r="H122" s="261">
        <v>20</v>
      </c>
      <c r="I122" s="262"/>
      <c r="J122" s="263">
        <f t="shared" si="0"/>
        <v>0</v>
      </c>
      <c r="K122" s="259" t="s">
        <v>21</v>
      </c>
      <c r="L122" s="264"/>
      <c r="M122" s="265" t="s">
        <v>21</v>
      </c>
      <c r="N122" s="266" t="s">
        <v>46</v>
      </c>
      <c r="O122" s="43"/>
      <c r="P122" s="214">
        <f t="shared" si="1"/>
        <v>0</v>
      </c>
      <c r="Q122" s="214">
        <v>0</v>
      </c>
      <c r="R122" s="214">
        <f t="shared" si="2"/>
        <v>0</v>
      </c>
      <c r="S122" s="214">
        <v>0</v>
      </c>
      <c r="T122" s="215">
        <f t="shared" si="3"/>
        <v>0</v>
      </c>
      <c r="AR122" s="25" t="s">
        <v>393</v>
      </c>
      <c r="AT122" s="25" t="s">
        <v>223</v>
      </c>
      <c r="AU122" s="25" t="s">
        <v>83</v>
      </c>
      <c r="AY122" s="25" t="s">
        <v>183</v>
      </c>
      <c r="BE122" s="216">
        <f t="shared" si="4"/>
        <v>0</v>
      </c>
      <c r="BF122" s="216">
        <f t="shared" si="5"/>
        <v>0</v>
      </c>
      <c r="BG122" s="216">
        <f t="shared" si="6"/>
        <v>0</v>
      </c>
      <c r="BH122" s="216">
        <f t="shared" si="7"/>
        <v>0</v>
      </c>
      <c r="BI122" s="216">
        <f t="shared" si="8"/>
        <v>0</v>
      </c>
      <c r="BJ122" s="25" t="s">
        <v>79</v>
      </c>
      <c r="BK122" s="216">
        <f t="shared" si="9"/>
        <v>0</v>
      </c>
      <c r="BL122" s="25" t="s">
        <v>292</v>
      </c>
      <c r="BM122" s="25" t="s">
        <v>2122</v>
      </c>
    </row>
    <row r="123" spans="2:65" s="1" customFormat="1" ht="22.5" customHeight="1">
      <c r="B123" s="42"/>
      <c r="C123" s="257" t="s">
        <v>9</v>
      </c>
      <c r="D123" s="257" t="s">
        <v>223</v>
      </c>
      <c r="E123" s="258" t="s">
        <v>2123</v>
      </c>
      <c r="F123" s="259" t="s">
        <v>2124</v>
      </c>
      <c r="G123" s="260" t="s">
        <v>626</v>
      </c>
      <c r="H123" s="261">
        <v>1</v>
      </c>
      <c r="I123" s="262"/>
      <c r="J123" s="263">
        <f t="shared" si="0"/>
        <v>0</v>
      </c>
      <c r="K123" s="259" t="s">
        <v>21</v>
      </c>
      <c r="L123" s="264"/>
      <c r="M123" s="265" t="s">
        <v>21</v>
      </c>
      <c r="N123" s="266" t="s">
        <v>46</v>
      </c>
      <c r="O123" s="43"/>
      <c r="P123" s="214">
        <f t="shared" si="1"/>
        <v>0</v>
      </c>
      <c r="Q123" s="214">
        <v>0</v>
      </c>
      <c r="R123" s="214">
        <f t="shared" si="2"/>
        <v>0</v>
      </c>
      <c r="S123" s="214">
        <v>0</v>
      </c>
      <c r="T123" s="215">
        <f t="shared" si="3"/>
        <v>0</v>
      </c>
      <c r="AR123" s="25" t="s">
        <v>393</v>
      </c>
      <c r="AT123" s="25" t="s">
        <v>223</v>
      </c>
      <c r="AU123" s="25" t="s">
        <v>83</v>
      </c>
      <c r="AY123" s="25" t="s">
        <v>183</v>
      </c>
      <c r="BE123" s="216">
        <f t="shared" si="4"/>
        <v>0</v>
      </c>
      <c r="BF123" s="216">
        <f t="shared" si="5"/>
        <v>0</v>
      </c>
      <c r="BG123" s="216">
        <f t="shared" si="6"/>
        <v>0</v>
      </c>
      <c r="BH123" s="216">
        <f t="shared" si="7"/>
        <v>0</v>
      </c>
      <c r="BI123" s="216">
        <f t="shared" si="8"/>
        <v>0</v>
      </c>
      <c r="BJ123" s="25" t="s">
        <v>79</v>
      </c>
      <c r="BK123" s="216">
        <f t="shared" si="9"/>
        <v>0</v>
      </c>
      <c r="BL123" s="25" t="s">
        <v>292</v>
      </c>
      <c r="BM123" s="25" t="s">
        <v>2125</v>
      </c>
    </row>
    <row r="124" spans="2:65" s="1" customFormat="1" ht="22.5" customHeight="1">
      <c r="B124" s="42"/>
      <c r="C124" s="257" t="s">
        <v>333</v>
      </c>
      <c r="D124" s="257" t="s">
        <v>223</v>
      </c>
      <c r="E124" s="258" t="s">
        <v>2126</v>
      </c>
      <c r="F124" s="259" t="s">
        <v>2127</v>
      </c>
      <c r="G124" s="260" t="s">
        <v>626</v>
      </c>
      <c r="H124" s="261">
        <v>2</v>
      </c>
      <c r="I124" s="262"/>
      <c r="J124" s="263">
        <f t="shared" si="0"/>
        <v>0</v>
      </c>
      <c r="K124" s="259" t="s">
        <v>21</v>
      </c>
      <c r="L124" s="264"/>
      <c r="M124" s="265" t="s">
        <v>21</v>
      </c>
      <c r="N124" s="266" t="s">
        <v>46</v>
      </c>
      <c r="O124" s="43"/>
      <c r="P124" s="214">
        <f t="shared" si="1"/>
        <v>0</v>
      </c>
      <c r="Q124" s="214">
        <v>0</v>
      </c>
      <c r="R124" s="214">
        <f t="shared" si="2"/>
        <v>0</v>
      </c>
      <c r="S124" s="214">
        <v>0</v>
      </c>
      <c r="T124" s="215">
        <f t="shared" si="3"/>
        <v>0</v>
      </c>
      <c r="AR124" s="25" t="s">
        <v>393</v>
      </c>
      <c r="AT124" s="25" t="s">
        <v>223</v>
      </c>
      <c r="AU124" s="25" t="s">
        <v>83</v>
      </c>
      <c r="AY124" s="25" t="s">
        <v>183</v>
      </c>
      <c r="BE124" s="216">
        <f t="shared" si="4"/>
        <v>0</v>
      </c>
      <c r="BF124" s="216">
        <f t="shared" si="5"/>
        <v>0</v>
      </c>
      <c r="BG124" s="216">
        <f t="shared" si="6"/>
        <v>0</v>
      </c>
      <c r="BH124" s="216">
        <f t="shared" si="7"/>
        <v>0</v>
      </c>
      <c r="BI124" s="216">
        <f t="shared" si="8"/>
        <v>0</v>
      </c>
      <c r="BJ124" s="25" t="s">
        <v>79</v>
      </c>
      <c r="BK124" s="216">
        <f t="shared" si="9"/>
        <v>0</v>
      </c>
      <c r="BL124" s="25" t="s">
        <v>292</v>
      </c>
      <c r="BM124" s="25" t="s">
        <v>2128</v>
      </c>
    </row>
    <row r="125" spans="2:65" s="1" customFormat="1" ht="22.5" customHeight="1">
      <c r="B125" s="42"/>
      <c r="C125" s="257" t="s">
        <v>338</v>
      </c>
      <c r="D125" s="257" t="s">
        <v>223</v>
      </c>
      <c r="E125" s="258" t="s">
        <v>2129</v>
      </c>
      <c r="F125" s="259" t="s">
        <v>2130</v>
      </c>
      <c r="G125" s="260" t="s">
        <v>626</v>
      </c>
      <c r="H125" s="261">
        <v>4</v>
      </c>
      <c r="I125" s="262"/>
      <c r="J125" s="263">
        <f t="shared" si="0"/>
        <v>0</v>
      </c>
      <c r="K125" s="259" t="s">
        <v>21</v>
      </c>
      <c r="L125" s="264"/>
      <c r="M125" s="265" t="s">
        <v>21</v>
      </c>
      <c r="N125" s="266" t="s">
        <v>46</v>
      </c>
      <c r="O125" s="43"/>
      <c r="P125" s="214">
        <f t="shared" si="1"/>
        <v>0</v>
      </c>
      <c r="Q125" s="214">
        <v>0</v>
      </c>
      <c r="R125" s="214">
        <f t="shared" si="2"/>
        <v>0</v>
      </c>
      <c r="S125" s="214">
        <v>0</v>
      </c>
      <c r="T125" s="215">
        <f t="shared" si="3"/>
        <v>0</v>
      </c>
      <c r="AR125" s="25" t="s">
        <v>393</v>
      </c>
      <c r="AT125" s="25" t="s">
        <v>223</v>
      </c>
      <c r="AU125" s="25" t="s">
        <v>83</v>
      </c>
      <c r="AY125" s="25" t="s">
        <v>183</v>
      </c>
      <c r="BE125" s="216">
        <f t="shared" si="4"/>
        <v>0</v>
      </c>
      <c r="BF125" s="216">
        <f t="shared" si="5"/>
        <v>0</v>
      </c>
      <c r="BG125" s="216">
        <f t="shared" si="6"/>
        <v>0</v>
      </c>
      <c r="BH125" s="216">
        <f t="shared" si="7"/>
        <v>0</v>
      </c>
      <c r="BI125" s="216">
        <f t="shared" si="8"/>
        <v>0</v>
      </c>
      <c r="BJ125" s="25" t="s">
        <v>79</v>
      </c>
      <c r="BK125" s="216">
        <f t="shared" si="9"/>
        <v>0</v>
      </c>
      <c r="BL125" s="25" t="s">
        <v>292</v>
      </c>
      <c r="BM125" s="25" t="s">
        <v>2131</v>
      </c>
    </row>
    <row r="126" spans="2:65" s="1" customFormat="1" ht="22.5" customHeight="1">
      <c r="B126" s="42"/>
      <c r="C126" s="257" t="s">
        <v>343</v>
      </c>
      <c r="D126" s="257" t="s">
        <v>223</v>
      </c>
      <c r="E126" s="258" t="s">
        <v>2132</v>
      </c>
      <c r="F126" s="259" t="s">
        <v>2133</v>
      </c>
      <c r="G126" s="260" t="s">
        <v>626</v>
      </c>
      <c r="H126" s="261">
        <v>6</v>
      </c>
      <c r="I126" s="262"/>
      <c r="J126" s="263">
        <f t="shared" si="0"/>
        <v>0</v>
      </c>
      <c r="K126" s="259" t="s">
        <v>21</v>
      </c>
      <c r="L126" s="264"/>
      <c r="M126" s="265" t="s">
        <v>21</v>
      </c>
      <c r="N126" s="266" t="s">
        <v>46</v>
      </c>
      <c r="O126" s="43"/>
      <c r="P126" s="214">
        <f t="shared" si="1"/>
        <v>0</v>
      </c>
      <c r="Q126" s="214">
        <v>0</v>
      </c>
      <c r="R126" s="214">
        <f t="shared" si="2"/>
        <v>0</v>
      </c>
      <c r="S126" s="214">
        <v>0</v>
      </c>
      <c r="T126" s="215">
        <f t="shared" si="3"/>
        <v>0</v>
      </c>
      <c r="AR126" s="25" t="s">
        <v>393</v>
      </c>
      <c r="AT126" s="25" t="s">
        <v>223</v>
      </c>
      <c r="AU126" s="25" t="s">
        <v>83</v>
      </c>
      <c r="AY126" s="25" t="s">
        <v>183</v>
      </c>
      <c r="BE126" s="216">
        <f t="shared" si="4"/>
        <v>0</v>
      </c>
      <c r="BF126" s="216">
        <f t="shared" si="5"/>
        <v>0</v>
      </c>
      <c r="BG126" s="216">
        <f t="shared" si="6"/>
        <v>0</v>
      </c>
      <c r="BH126" s="216">
        <f t="shared" si="7"/>
        <v>0</v>
      </c>
      <c r="BI126" s="216">
        <f t="shared" si="8"/>
        <v>0</v>
      </c>
      <c r="BJ126" s="25" t="s">
        <v>79</v>
      </c>
      <c r="BK126" s="216">
        <f t="shared" si="9"/>
        <v>0</v>
      </c>
      <c r="BL126" s="25" t="s">
        <v>292</v>
      </c>
      <c r="BM126" s="25" t="s">
        <v>2134</v>
      </c>
    </row>
    <row r="127" spans="2:65" s="1" customFormat="1" ht="22.5" customHeight="1">
      <c r="B127" s="42"/>
      <c r="C127" s="257" t="s">
        <v>348</v>
      </c>
      <c r="D127" s="257" t="s">
        <v>223</v>
      </c>
      <c r="E127" s="258" t="s">
        <v>2135</v>
      </c>
      <c r="F127" s="259" t="s">
        <v>2136</v>
      </c>
      <c r="G127" s="260" t="s">
        <v>626</v>
      </c>
      <c r="H127" s="261">
        <v>2</v>
      </c>
      <c r="I127" s="262"/>
      <c r="J127" s="263">
        <f t="shared" si="0"/>
        <v>0</v>
      </c>
      <c r="K127" s="259" t="s">
        <v>21</v>
      </c>
      <c r="L127" s="264"/>
      <c r="M127" s="265" t="s">
        <v>21</v>
      </c>
      <c r="N127" s="266" t="s">
        <v>46</v>
      </c>
      <c r="O127" s="43"/>
      <c r="P127" s="214">
        <f t="shared" si="1"/>
        <v>0</v>
      </c>
      <c r="Q127" s="214">
        <v>0</v>
      </c>
      <c r="R127" s="214">
        <f t="shared" si="2"/>
        <v>0</v>
      </c>
      <c r="S127" s="214">
        <v>0</v>
      </c>
      <c r="T127" s="215">
        <f t="shared" si="3"/>
        <v>0</v>
      </c>
      <c r="AR127" s="25" t="s">
        <v>393</v>
      </c>
      <c r="AT127" s="25" t="s">
        <v>223</v>
      </c>
      <c r="AU127" s="25" t="s">
        <v>83</v>
      </c>
      <c r="AY127" s="25" t="s">
        <v>183</v>
      </c>
      <c r="BE127" s="216">
        <f t="shared" si="4"/>
        <v>0</v>
      </c>
      <c r="BF127" s="216">
        <f t="shared" si="5"/>
        <v>0</v>
      </c>
      <c r="BG127" s="216">
        <f t="shared" si="6"/>
        <v>0</v>
      </c>
      <c r="BH127" s="216">
        <f t="shared" si="7"/>
        <v>0</v>
      </c>
      <c r="BI127" s="216">
        <f t="shared" si="8"/>
        <v>0</v>
      </c>
      <c r="BJ127" s="25" t="s">
        <v>79</v>
      </c>
      <c r="BK127" s="216">
        <f t="shared" si="9"/>
        <v>0</v>
      </c>
      <c r="BL127" s="25" t="s">
        <v>292</v>
      </c>
      <c r="BM127" s="25" t="s">
        <v>2137</v>
      </c>
    </row>
    <row r="128" spans="2:65" s="1" customFormat="1" ht="22.5" customHeight="1">
      <c r="B128" s="42"/>
      <c r="C128" s="257" t="s">
        <v>353</v>
      </c>
      <c r="D128" s="257" t="s">
        <v>223</v>
      </c>
      <c r="E128" s="258" t="s">
        <v>3062</v>
      </c>
      <c r="F128" s="259" t="s">
        <v>3063</v>
      </c>
      <c r="G128" s="260" t="s">
        <v>626</v>
      </c>
      <c r="H128" s="261">
        <v>2</v>
      </c>
      <c r="I128" s="262"/>
      <c r="J128" s="263">
        <f t="shared" si="0"/>
        <v>0</v>
      </c>
      <c r="K128" s="259" t="s">
        <v>21</v>
      </c>
      <c r="L128" s="264"/>
      <c r="M128" s="265" t="s">
        <v>21</v>
      </c>
      <c r="N128" s="266" t="s">
        <v>46</v>
      </c>
      <c r="O128" s="43"/>
      <c r="P128" s="214">
        <f t="shared" si="1"/>
        <v>0</v>
      </c>
      <c r="Q128" s="214">
        <v>0</v>
      </c>
      <c r="R128" s="214">
        <f t="shared" si="2"/>
        <v>0</v>
      </c>
      <c r="S128" s="214">
        <v>0</v>
      </c>
      <c r="T128" s="215">
        <f t="shared" si="3"/>
        <v>0</v>
      </c>
      <c r="AR128" s="25" t="s">
        <v>393</v>
      </c>
      <c r="AT128" s="25" t="s">
        <v>223</v>
      </c>
      <c r="AU128" s="25" t="s">
        <v>83</v>
      </c>
      <c r="AY128" s="25" t="s">
        <v>183</v>
      </c>
      <c r="BE128" s="216">
        <f t="shared" si="4"/>
        <v>0</v>
      </c>
      <c r="BF128" s="216">
        <f t="shared" si="5"/>
        <v>0</v>
      </c>
      <c r="BG128" s="216">
        <f t="shared" si="6"/>
        <v>0</v>
      </c>
      <c r="BH128" s="216">
        <f t="shared" si="7"/>
        <v>0</v>
      </c>
      <c r="BI128" s="216">
        <f t="shared" si="8"/>
        <v>0</v>
      </c>
      <c r="BJ128" s="25" t="s">
        <v>79</v>
      </c>
      <c r="BK128" s="216">
        <f t="shared" si="9"/>
        <v>0</v>
      </c>
      <c r="BL128" s="25" t="s">
        <v>292</v>
      </c>
      <c r="BM128" s="25" t="s">
        <v>3064</v>
      </c>
    </row>
    <row r="129" spans="2:65" s="1" customFormat="1" ht="22.5" customHeight="1">
      <c r="B129" s="42"/>
      <c r="C129" s="257" t="s">
        <v>364</v>
      </c>
      <c r="D129" s="257" t="s">
        <v>223</v>
      </c>
      <c r="E129" s="258" t="s">
        <v>2138</v>
      </c>
      <c r="F129" s="259" t="s">
        <v>2139</v>
      </c>
      <c r="G129" s="260" t="s">
        <v>626</v>
      </c>
      <c r="H129" s="261">
        <v>1</v>
      </c>
      <c r="I129" s="262"/>
      <c r="J129" s="263">
        <f t="shared" si="0"/>
        <v>0</v>
      </c>
      <c r="K129" s="259" t="s">
        <v>21</v>
      </c>
      <c r="L129" s="264"/>
      <c r="M129" s="265" t="s">
        <v>21</v>
      </c>
      <c r="N129" s="266" t="s">
        <v>46</v>
      </c>
      <c r="O129" s="43"/>
      <c r="P129" s="214">
        <f t="shared" si="1"/>
        <v>0</v>
      </c>
      <c r="Q129" s="214">
        <v>0</v>
      </c>
      <c r="R129" s="214">
        <f t="shared" si="2"/>
        <v>0</v>
      </c>
      <c r="S129" s="214">
        <v>0</v>
      </c>
      <c r="T129" s="215">
        <f t="shared" si="3"/>
        <v>0</v>
      </c>
      <c r="AR129" s="25" t="s">
        <v>393</v>
      </c>
      <c r="AT129" s="25" t="s">
        <v>223</v>
      </c>
      <c r="AU129" s="25" t="s">
        <v>83</v>
      </c>
      <c r="AY129" s="25" t="s">
        <v>183</v>
      </c>
      <c r="BE129" s="216">
        <f t="shared" si="4"/>
        <v>0</v>
      </c>
      <c r="BF129" s="216">
        <f t="shared" si="5"/>
        <v>0</v>
      </c>
      <c r="BG129" s="216">
        <f t="shared" si="6"/>
        <v>0</v>
      </c>
      <c r="BH129" s="216">
        <f t="shared" si="7"/>
        <v>0</v>
      </c>
      <c r="BI129" s="216">
        <f t="shared" si="8"/>
        <v>0</v>
      </c>
      <c r="BJ129" s="25" t="s">
        <v>79</v>
      </c>
      <c r="BK129" s="216">
        <f t="shared" si="9"/>
        <v>0</v>
      </c>
      <c r="BL129" s="25" t="s">
        <v>292</v>
      </c>
      <c r="BM129" s="25" t="s">
        <v>2140</v>
      </c>
    </row>
    <row r="130" spans="2:65" s="1" customFormat="1" ht="22.5" customHeight="1">
      <c r="B130" s="42"/>
      <c r="C130" s="257" t="s">
        <v>370</v>
      </c>
      <c r="D130" s="257" t="s">
        <v>223</v>
      </c>
      <c r="E130" s="258" t="s">
        <v>3065</v>
      </c>
      <c r="F130" s="259" t="s">
        <v>3066</v>
      </c>
      <c r="G130" s="260" t="s">
        <v>626</v>
      </c>
      <c r="H130" s="261">
        <v>1</v>
      </c>
      <c r="I130" s="262"/>
      <c r="J130" s="263">
        <f t="shared" si="0"/>
        <v>0</v>
      </c>
      <c r="K130" s="259" t="s">
        <v>21</v>
      </c>
      <c r="L130" s="264"/>
      <c r="M130" s="265" t="s">
        <v>21</v>
      </c>
      <c r="N130" s="266" t="s">
        <v>46</v>
      </c>
      <c r="O130" s="43"/>
      <c r="P130" s="214">
        <f t="shared" si="1"/>
        <v>0</v>
      </c>
      <c r="Q130" s="214">
        <v>0</v>
      </c>
      <c r="R130" s="214">
        <f t="shared" si="2"/>
        <v>0</v>
      </c>
      <c r="S130" s="214">
        <v>0</v>
      </c>
      <c r="T130" s="215">
        <f t="shared" si="3"/>
        <v>0</v>
      </c>
      <c r="AR130" s="25" t="s">
        <v>393</v>
      </c>
      <c r="AT130" s="25" t="s">
        <v>223</v>
      </c>
      <c r="AU130" s="25" t="s">
        <v>83</v>
      </c>
      <c r="AY130" s="25" t="s">
        <v>183</v>
      </c>
      <c r="BE130" s="216">
        <f t="shared" si="4"/>
        <v>0</v>
      </c>
      <c r="BF130" s="216">
        <f t="shared" si="5"/>
        <v>0</v>
      </c>
      <c r="BG130" s="216">
        <f t="shared" si="6"/>
        <v>0</v>
      </c>
      <c r="BH130" s="216">
        <f t="shared" si="7"/>
        <v>0</v>
      </c>
      <c r="BI130" s="216">
        <f t="shared" si="8"/>
        <v>0</v>
      </c>
      <c r="BJ130" s="25" t="s">
        <v>79</v>
      </c>
      <c r="BK130" s="216">
        <f t="shared" si="9"/>
        <v>0</v>
      </c>
      <c r="BL130" s="25" t="s">
        <v>292</v>
      </c>
      <c r="BM130" s="25" t="s">
        <v>3067</v>
      </c>
    </row>
    <row r="131" spans="2:65" s="1" customFormat="1" ht="22.5" customHeight="1">
      <c r="B131" s="42"/>
      <c r="C131" s="257" t="s">
        <v>376</v>
      </c>
      <c r="D131" s="257" t="s">
        <v>223</v>
      </c>
      <c r="E131" s="258" t="s">
        <v>2141</v>
      </c>
      <c r="F131" s="259" t="s">
        <v>2142</v>
      </c>
      <c r="G131" s="260" t="s">
        <v>626</v>
      </c>
      <c r="H131" s="261">
        <v>6</v>
      </c>
      <c r="I131" s="262"/>
      <c r="J131" s="263">
        <f t="shared" si="0"/>
        <v>0</v>
      </c>
      <c r="K131" s="259" t="s">
        <v>21</v>
      </c>
      <c r="L131" s="264"/>
      <c r="M131" s="265" t="s">
        <v>21</v>
      </c>
      <c r="N131" s="266" t="s">
        <v>46</v>
      </c>
      <c r="O131" s="43"/>
      <c r="P131" s="214">
        <f t="shared" si="1"/>
        <v>0</v>
      </c>
      <c r="Q131" s="214">
        <v>0</v>
      </c>
      <c r="R131" s="214">
        <f t="shared" si="2"/>
        <v>0</v>
      </c>
      <c r="S131" s="214">
        <v>0</v>
      </c>
      <c r="T131" s="215">
        <f t="shared" si="3"/>
        <v>0</v>
      </c>
      <c r="AR131" s="25" t="s">
        <v>393</v>
      </c>
      <c r="AT131" s="25" t="s">
        <v>223</v>
      </c>
      <c r="AU131" s="25" t="s">
        <v>83</v>
      </c>
      <c r="AY131" s="25" t="s">
        <v>183</v>
      </c>
      <c r="BE131" s="216">
        <f t="shared" si="4"/>
        <v>0</v>
      </c>
      <c r="BF131" s="216">
        <f t="shared" si="5"/>
        <v>0</v>
      </c>
      <c r="BG131" s="216">
        <f t="shared" si="6"/>
        <v>0</v>
      </c>
      <c r="BH131" s="216">
        <f t="shared" si="7"/>
        <v>0</v>
      </c>
      <c r="BI131" s="216">
        <f t="shared" si="8"/>
        <v>0</v>
      </c>
      <c r="BJ131" s="25" t="s">
        <v>79</v>
      </c>
      <c r="BK131" s="216">
        <f t="shared" si="9"/>
        <v>0</v>
      </c>
      <c r="BL131" s="25" t="s">
        <v>292</v>
      </c>
      <c r="BM131" s="25" t="s">
        <v>2143</v>
      </c>
    </row>
    <row r="132" spans="2:65" s="1" customFormat="1" ht="22.5" customHeight="1">
      <c r="B132" s="42"/>
      <c r="C132" s="257" t="s">
        <v>380</v>
      </c>
      <c r="D132" s="257" t="s">
        <v>223</v>
      </c>
      <c r="E132" s="258" t="s">
        <v>2144</v>
      </c>
      <c r="F132" s="259" t="s">
        <v>2145</v>
      </c>
      <c r="G132" s="260" t="s">
        <v>626</v>
      </c>
      <c r="H132" s="261">
        <v>4</v>
      </c>
      <c r="I132" s="262"/>
      <c r="J132" s="263">
        <f t="shared" si="0"/>
        <v>0</v>
      </c>
      <c r="K132" s="259" t="s">
        <v>21</v>
      </c>
      <c r="L132" s="264"/>
      <c r="M132" s="265" t="s">
        <v>21</v>
      </c>
      <c r="N132" s="266" t="s">
        <v>46</v>
      </c>
      <c r="O132" s="43"/>
      <c r="P132" s="214">
        <f t="shared" si="1"/>
        <v>0</v>
      </c>
      <c r="Q132" s="214">
        <v>0</v>
      </c>
      <c r="R132" s="214">
        <f t="shared" si="2"/>
        <v>0</v>
      </c>
      <c r="S132" s="214">
        <v>0</v>
      </c>
      <c r="T132" s="215">
        <f t="shared" si="3"/>
        <v>0</v>
      </c>
      <c r="AR132" s="25" t="s">
        <v>393</v>
      </c>
      <c r="AT132" s="25" t="s">
        <v>223</v>
      </c>
      <c r="AU132" s="25" t="s">
        <v>83</v>
      </c>
      <c r="AY132" s="25" t="s">
        <v>183</v>
      </c>
      <c r="BE132" s="216">
        <f t="shared" si="4"/>
        <v>0</v>
      </c>
      <c r="BF132" s="216">
        <f t="shared" si="5"/>
        <v>0</v>
      </c>
      <c r="BG132" s="216">
        <f t="shared" si="6"/>
        <v>0</v>
      </c>
      <c r="BH132" s="216">
        <f t="shared" si="7"/>
        <v>0</v>
      </c>
      <c r="BI132" s="216">
        <f t="shared" si="8"/>
        <v>0</v>
      </c>
      <c r="BJ132" s="25" t="s">
        <v>79</v>
      </c>
      <c r="BK132" s="216">
        <f t="shared" si="9"/>
        <v>0</v>
      </c>
      <c r="BL132" s="25" t="s">
        <v>292</v>
      </c>
      <c r="BM132" s="25" t="s">
        <v>2146</v>
      </c>
    </row>
    <row r="133" spans="2:65" s="1" customFormat="1" ht="22.5" customHeight="1">
      <c r="B133" s="42"/>
      <c r="C133" s="257" t="s">
        <v>389</v>
      </c>
      <c r="D133" s="257" t="s">
        <v>223</v>
      </c>
      <c r="E133" s="258" t="s">
        <v>2147</v>
      </c>
      <c r="F133" s="259" t="s">
        <v>2148</v>
      </c>
      <c r="G133" s="260" t="s">
        <v>626</v>
      </c>
      <c r="H133" s="261">
        <v>1</v>
      </c>
      <c r="I133" s="262"/>
      <c r="J133" s="263">
        <f t="shared" si="0"/>
        <v>0</v>
      </c>
      <c r="K133" s="259" t="s">
        <v>21</v>
      </c>
      <c r="L133" s="264"/>
      <c r="M133" s="265" t="s">
        <v>21</v>
      </c>
      <c r="N133" s="266" t="s">
        <v>46</v>
      </c>
      <c r="O133" s="43"/>
      <c r="P133" s="214">
        <f t="shared" si="1"/>
        <v>0</v>
      </c>
      <c r="Q133" s="214">
        <v>0</v>
      </c>
      <c r="R133" s="214">
        <f t="shared" si="2"/>
        <v>0</v>
      </c>
      <c r="S133" s="214">
        <v>0</v>
      </c>
      <c r="T133" s="215">
        <f t="shared" si="3"/>
        <v>0</v>
      </c>
      <c r="AR133" s="25" t="s">
        <v>393</v>
      </c>
      <c r="AT133" s="25" t="s">
        <v>223</v>
      </c>
      <c r="AU133" s="25" t="s">
        <v>83</v>
      </c>
      <c r="AY133" s="25" t="s">
        <v>183</v>
      </c>
      <c r="BE133" s="216">
        <f t="shared" si="4"/>
        <v>0</v>
      </c>
      <c r="BF133" s="216">
        <f t="shared" si="5"/>
        <v>0</v>
      </c>
      <c r="BG133" s="216">
        <f t="shared" si="6"/>
        <v>0</v>
      </c>
      <c r="BH133" s="216">
        <f t="shared" si="7"/>
        <v>0</v>
      </c>
      <c r="BI133" s="216">
        <f t="shared" si="8"/>
        <v>0</v>
      </c>
      <c r="BJ133" s="25" t="s">
        <v>79</v>
      </c>
      <c r="BK133" s="216">
        <f t="shared" si="9"/>
        <v>0</v>
      </c>
      <c r="BL133" s="25" t="s">
        <v>292</v>
      </c>
      <c r="BM133" s="25" t="s">
        <v>2149</v>
      </c>
    </row>
    <row r="134" spans="2:65" s="1" customFormat="1" ht="22.5" customHeight="1">
      <c r="B134" s="42"/>
      <c r="C134" s="257" t="s">
        <v>393</v>
      </c>
      <c r="D134" s="257" t="s">
        <v>223</v>
      </c>
      <c r="E134" s="258" t="s">
        <v>2150</v>
      </c>
      <c r="F134" s="259" t="s">
        <v>2151</v>
      </c>
      <c r="G134" s="260" t="s">
        <v>626</v>
      </c>
      <c r="H134" s="261">
        <v>1</v>
      </c>
      <c r="I134" s="262"/>
      <c r="J134" s="263">
        <f t="shared" si="0"/>
        <v>0</v>
      </c>
      <c r="K134" s="259" t="s">
        <v>21</v>
      </c>
      <c r="L134" s="264"/>
      <c r="M134" s="265" t="s">
        <v>21</v>
      </c>
      <c r="N134" s="266" t="s">
        <v>46</v>
      </c>
      <c r="O134" s="43"/>
      <c r="P134" s="214">
        <f t="shared" si="1"/>
        <v>0</v>
      </c>
      <c r="Q134" s="214">
        <v>0</v>
      </c>
      <c r="R134" s="214">
        <f t="shared" si="2"/>
        <v>0</v>
      </c>
      <c r="S134" s="214">
        <v>0</v>
      </c>
      <c r="T134" s="215">
        <f t="shared" si="3"/>
        <v>0</v>
      </c>
      <c r="AR134" s="25" t="s">
        <v>393</v>
      </c>
      <c r="AT134" s="25" t="s">
        <v>223</v>
      </c>
      <c r="AU134" s="25" t="s">
        <v>83</v>
      </c>
      <c r="AY134" s="25" t="s">
        <v>183</v>
      </c>
      <c r="BE134" s="216">
        <f t="shared" si="4"/>
        <v>0</v>
      </c>
      <c r="BF134" s="216">
        <f t="shared" si="5"/>
        <v>0</v>
      </c>
      <c r="BG134" s="216">
        <f t="shared" si="6"/>
        <v>0</v>
      </c>
      <c r="BH134" s="216">
        <f t="shared" si="7"/>
        <v>0</v>
      </c>
      <c r="BI134" s="216">
        <f t="shared" si="8"/>
        <v>0</v>
      </c>
      <c r="BJ134" s="25" t="s">
        <v>79</v>
      </c>
      <c r="BK134" s="216">
        <f t="shared" si="9"/>
        <v>0</v>
      </c>
      <c r="BL134" s="25" t="s">
        <v>292</v>
      </c>
      <c r="BM134" s="25" t="s">
        <v>2152</v>
      </c>
    </row>
    <row r="135" spans="2:65" s="1" customFormat="1" ht="22.5" customHeight="1">
      <c r="B135" s="42"/>
      <c r="C135" s="257" t="s">
        <v>397</v>
      </c>
      <c r="D135" s="257" t="s">
        <v>223</v>
      </c>
      <c r="E135" s="258" t="s">
        <v>3068</v>
      </c>
      <c r="F135" s="259" t="s">
        <v>3069</v>
      </c>
      <c r="G135" s="260" t="s">
        <v>626</v>
      </c>
      <c r="H135" s="261">
        <v>1</v>
      </c>
      <c r="I135" s="262"/>
      <c r="J135" s="263">
        <f t="shared" si="0"/>
        <v>0</v>
      </c>
      <c r="K135" s="259" t="s">
        <v>21</v>
      </c>
      <c r="L135" s="264"/>
      <c r="M135" s="265" t="s">
        <v>21</v>
      </c>
      <c r="N135" s="266" t="s">
        <v>46</v>
      </c>
      <c r="O135" s="43"/>
      <c r="P135" s="214">
        <f t="shared" si="1"/>
        <v>0</v>
      </c>
      <c r="Q135" s="214">
        <v>0</v>
      </c>
      <c r="R135" s="214">
        <f t="shared" si="2"/>
        <v>0</v>
      </c>
      <c r="S135" s="214">
        <v>0</v>
      </c>
      <c r="T135" s="215">
        <f t="shared" si="3"/>
        <v>0</v>
      </c>
      <c r="AR135" s="25" t="s">
        <v>393</v>
      </c>
      <c r="AT135" s="25" t="s">
        <v>223</v>
      </c>
      <c r="AU135" s="25" t="s">
        <v>83</v>
      </c>
      <c r="AY135" s="25" t="s">
        <v>183</v>
      </c>
      <c r="BE135" s="216">
        <f t="shared" si="4"/>
        <v>0</v>
      </c>
      <c r="BF135" s="216">
        <f t="shared" si="5"/>
        <v>0</v>
      </c>
      <c r="BG135" s="216">
        <f t="shared" si="6"/>
        <v>0</v>
      </c>
      <c r="BH135" s="216">
        <f t="shared" si="7"/>
        <v>0</v>
      </c>
      <c r="BI135" s="216">
        <f t="shared" si="8"/>
        <v>0</v>
      </c>
      <c r="BJ135" s="25" t="s">
        <v>79</v>
      </c>
      <c r="BK135" s="216">
        <f t="shared" si="9"/>
        <v>0</v>
      </c>
      <c r="BL135" s="25" t="s">
        <v>292</v>
      </c>
      <c r="BM135" s="25" t="s">
        <v>3070</v>
      </c>
    </row>
    <row r="136" spans="2:65" s="1" customFormat="1" ht="22.5" customHeight="1">
      <c r="B136" s="42"/>
      <c r="C136" s="257" t="s">
        <v>403</v>
      </c>
      <c r="D136" s="257" t="s">
        <v>223</v>
      </c>
      <c r="E136" s="258" t="s">
        <v>2153</v>
      </c>
      <c r="F136" s="259" t="s">
        <v>2154</v>
      </c>
      <c r="G136" s="260" t="s">
        <v>626</v>
      </c>
      <c r="H136" s="261">
        <v>2</v>
      </c>
      <c r="I136" s="262"/>
      <c r="J136" s="263">
        <f t="shared" si="0"/>
        <v>0</v>
      </c>
      <c r="K136" s="259" t="s">
        <v>21</v>
      </c>
      <c r="L136" s="264"/>
      <c r="M136" s="265" t="s">
        <v>21</v>
      </c>
      <c r="N136" s="266" t="s">
        <v>46</v>
      </c>
      <c r="O136" s="43"/>
      <c r="P136" s="214">
        <f t="shared" si="1"/>
        <v>0</v>
      </c>
      <c r="Q136" s="214">
        <v>0</v>
      </c>
      <c r="R136" s="214">
        <f t="shared" si="2"/>
        <v>0</v>
      </c>
      <c r="S136" s="214">
        <v>0</v>
      </c>
      <c r="T136" s="215">
        <f t="shared" si="3"/>
        <v>0</v>
      </c>
      <c r="AR136" s="25" t="s">
        <v>393</v>
      </c>
      <c r="AT136" s="25" t="s">
        <v>223</v>
      </c>
      <c r="AU136" s="25" t="s">
        <v>83</v>
      </c>
      <c r="AY136" s="25" t="s">
        <v>183</v>
      </c>
      <c r="BE136" s="216">
        <f t="shared" si="4"/>
        <v>0</v>
      </c>
      <c r="BF136" s="216">
        <f t="shared" si="5"/>
        <v>0</v>
      </c>
      <c r="BG136" s="216">
        <f t="shared" si="6"/>
        <v>0</v>
      </c>
      <c r="BH136" s="216">
        <f t="shared" si="7"/>
        <v>0</v>
      </c>
      <c r="BI136" s="216">
        <f t="shared" si="8"/>
        <v>0</v>
      </c>
      <c r="BJ136" s="25" t="s">
        <v>79</v>
      </c>
      <c r="BK136" s="216">
        <f t="shared" si="9"/>
        <v>0</v>
      </c>
      <c r="BL136" s="25" t="s">
        <v>292</v>
      </c>
      <c r="BM136" s="25" t="s">
        <v>2155</v>
      </c>
    </row>
    <row r="137" spans="2:65" s="1" customFormat="1" ht="31.5" customHeight="1">
      <c r="B137" s="42"/>
      <c r="C137" s="257" t="s">
        <v>409</v>
      </c>
      <c r="D137" s="257" t="s">
        <v>223</v>
      </c>
      <c r="E137" s="258" t="s">
        <v>2156</v>
      </c>
      <c r="F137" s="259" t="s">
        <v>2157</v>
      </c>
      <c r="G137" s="260" t="s">
        <v>199</v>
      </c>
      <c r="H137" s="261">
        <v>11</v>
      </c>
      <c r="I137" s="262"/>
      <c r="J137" s="263">
        <f t="shared" si="0"/>
        <v>0</v>
      </c>
      <c r="K137" s="259" t="s">
        <v>21</v>
      </c>
      <c r="L137" s="264"/>
      <c r="M137" s="265" t="s">
        <v>21</v>
      </c>
      <c r="N137" s="266" t="s">
        <v>46</v>
      </c>
      <c r="O137" s="43"/>
      <c r="P137" s="214">
        <f t="shared" si="1"/>
        <v>0</v>
      </c>
      <c r="Q137" s="214">
        <v>0</v>
      </c>
      <c r="R137" s="214">
        <f t="shared" si="2"/>
        <v>0</v>
      </c>
      <c r="S137" s="214">
        <v>0</v>
      </c>
      <c r="T137" s="215">
        <f t="shared" si="3"/>
        <v>0</v>
      </c>
      <c r="AR137" s="25" t="s">
        <v>393</v>
      </c>
      <c r="AT137" s="25" t="s">
        <v>223</v>
      </c>
      <c r="AU137" s="25" t="s">
        <v>83</v>
      </c>
      <c r="AY137" s="25" t="s">
        <v>183</v>
      </c>
      <c r="BE137" s="216">
        <f t="shared" si="4"/>
        <v>0</v>
      </c>
      <c r="BF137" s="216">
        <f t="shared" si="5"/>
        <v>0</v>
      </c>
      <c r="BG137" s="216">
        <f t="shared" si="6"/>
        <v>0</v>
      </c>
      <c r="BH137" s="216">
        <f t="shared" si="7"/>
        <v>0</v>
      </c>
      <c r="BI137" s="216">
        <f t="shared" si="8"/>
        <v>0</v>
      </c>
      <c r="BJ137" s="25" t="s">
        <v>79</v>
      </c>
      <c r="BK137" s="216">
        <f t="shared" si="9"/>
        <v>0</v>
      </c>
      <c r="BL137" s="25" t="s">
        <v>292</v>
      </c>
      <c r="BM137" s="25" t="s">
        <v>2158</v>
      </c>
    </row>
    <row r="138" spans="2:65" s="11" customFormat="1" ht="29.85" customHeight="1">
      <c r="B138" s="188"/>
      <c r="C138" s="189"/>
      <c r="D138" s="202" t="s">
        <v>74</v>
      </c>
      <c r="E138" s="203" t="s">
        <v>2159</v>
      </c>
      <c r="F138" s="203" t="s">
        <v>3071</v>
      </c>
      <c r="G138" s="189"/>
      <c r="H138" s="189"/>
      <c r="I138" s="192"/>
      <c r="J138" s="204">
        <f>BK138</f>
        <v>0</v>
      </c>
      <c r="K138" s="189"/>
      <c r="L138" s="194"/>
      <c r="M138" s="195"/>
      <c r="N138" s="196"/>
      <c r="O138" s="196"/>
      <c r="P138" s="197">
        <f>SUM(P139:P165)</f>
        <v>0</v>
      </c>
      <c r="Q138" s="196"/>
      <c r="R138" s="197">
        <f>SUM(R139:R165)</f>
        <v>0</v>
      </c>
      <c r="S138" s="196"/>
      <c r="T138" s="198">
        <f>SUM(T139:T165)</f>
        <v>0</v>
      </c>
      <c r="AR138" s="199" t="s">
        <v>83</v>
      </c>
      <c r="AT138" s="200" t="s">
        <v>74</v>
      </c>
      <c r="AU138" s="200" t="s">
        <v>79</v>
      </c>
      <c r="AY138" s="199" t="s">
        <v>183</v>
      </c>
      <c r="BK138" s="201">
        <f>SUM(BK139:BK165)</f>
        <v>0</v>
      </c>
    </row>
    <row r="139" spans="2:65" s="1" customFormat="1" ht="69.75" customHeight="1">
      <c r="B139" s="42"/>
      <c r="C139" s="257" t="s">
        <v>414</v>
      </c>
      <c r="D139" s="257" t="s">
        <v>223</v>
      </c>
      <c r="E139" s="258" t="s">
        <v>2161</v>
      </c>
      <c r="F139" s="259" t="s">
        <v>3072</v>
      </c>
      <c r="G139" s="260" t="s">
        <v>626</v>
      </c>
      <c r="H139" s="261">
        <v>1</v>
      </c>
      <c r="I139" s="262"/>
      <c r="J139" s="263">
        <f t="shared" ref="J139:J165" si="10">ROUND(I139*H139,2)</f>
        <v>0</v>
      </c>
      <c r="K139" s="259" t="s">
        <v>21</v>
      </c>
      <c r="L139" s="264"/>
      <c r="M139" s="265" t="s">
        <v>21</v>
      </c>
      <c r="N139" s="266" t="s">
        <v>46</v>
      </c>
      <c r="O139" s="43"/>
      <c r="P139" s="214">
        <f t="shared" ref="P139:P165" si="11">O139*H139</f>
        <v>0</v>
      </c>
      <c r="Q139" s="214">
        <v>0</v>
      </c>
      <c r="R139" s="214">
        <f t="shared" ref="R139:R165" si="12">Q139*H139</f>
        <v>0</v>
      </c>
      <c r="S139" s="214">
        <v>0</v>
      </c>
      <c r="T139" s="215">
        <f t="shared" ref="T139:T165" si="13">S139*H139</f>
        <v>0</v>
      </c>
      <c r="AR139" s="25" t="s">
        <v>393</v>
      </c>
      <c r="AT139" s="25" t="s">
        <v>223</v>
      </c>
      <c r="AU139" s="25" t="s">
        <v>83</v>
      </c>
      <c r="AY139" s="25" t="s">
        <v>183</v>
      </c>
      <c r="BE139" s="216">
        <f t="shared" ref="BE139:BE165" si="14">IF(N139="základní",J139,0)</f>
        <v>0</v>
      </c>
      <c r="BF139" s="216">
        <f t="shared" ref="BF139:BF165" si="15">IF(N139="snížená",J139,0)</f>
        <v>0</v>
      </c>
      <c r="BG139" s="216">
        <f t="shared" ref="BG139:BG165" si="16">IF(N139="zákl. přenesená",J139,0)</f>
        <v>0</v>
      </c>
      <c r="BH139" s="216">
        <f t="shared" ref="BH139:BH165" si="17">IF(N139="sníž. přenesená",J139,0)</f>
        <v>0</v>
      </c>
      <c r="BI139" s="216">
        <f t="shared" ref="BI139:BI165" si="18">IF(N139="nulová",J139,0)</f>
        <v>0</v>
      </c>
      <c r="BJ139" s="25" t="s">
        <v>79</v>
      </c>
      <c r="BK139" s="216">
        <f t="shared" ref="BK139:BK165" si="19">ROUND(I139*H139,2)</f>
        <v>0</v>
      </c>
      <c r="BL139" s="25" t="s">
        <v>292</v>
      </c>
      <c r="BM139" s="25" t="s">
        <v>2163</v>
      </c>
    </row>
    <row r="140" spans="2:65" s="1" customFormat="1" ht="69.75" customHeight="1">
      <c r="B140" s="42"/>
      <c r="C140" s="257" t="s">
        <v>419</v>
      </c>
      <c r="D140" s="257" t="s">
        <v>223</v>
      </c>
      <c r="E140" s="258" t="s">
        <v>2164</v>
      </c>
      <c r="F140" s="259" t="s">
        <v>3073</v>
      </c>
      <c r="G140" s="260" t="s">
        <v>626</v>
      </c>
      <c r="H140" s="261">
        <v>1</v>
      </c>
      <c r="I140" s="262"/>
      <c r="J140" s="263">
        <f t="shared" si="10"/>
        <v>0</v>
      </c>
      <c r="K140" s="259" t="s">
        <v>21</v>
      </c>
      <c r="L140" s="264"/>
      <c r="M140" s="265" t="s">
        <v>21</v>
      </c>
      <c r="N140" s="266" t="s">
        <v>46</v>
      </c>
      <c r="O140" s="43"/>
      <c r="P140" s="214">
        <f t="shared" si="11"/>
        <v>0</v>
      </c>
      <c r="Q140" s="214">
        <v>0</v>
      </c>
      <c r="R140" s="214">
        <f t="shared" si="12"/>
        <v>0</v>
      </c>
      <c r="S140" s="214">
        <v>0</v>
      </c>
      <c r="T140" s="215">
        <f t="shared" si="13"/>
        <v>0</v>
      </c>
      <c r="AR140" s="25" t="s">
        <v>393</v>
      </c>
      <c r="AT140" s="25" t="s">
        <v>223</v>
      </c>
      <c r="AU140" s="25" t="s">
        <v>83</v>
      </c>
      <c r="AY140" s="25" t="s">
        <v>183</v>
      </c>
      <c r="BE140" s="216">
        <f t="shared" si="14"/>
        <v>0</v>
      </c>
      <c r="BF140" s="216">
        <f t="shared" si="15"/>
        <v>0</v>
      </c>
      <c r="BG140" s="216">
        <f t="shared" si="16"/>
        <v>0</v>
      </c>
      <c r="BH140" s="216">
        <f t="shared" si="17"/>
        <v>0</v>
      </c>
      <c r="BI140" s="216">
        <f t="shared" si="18"/>
        <v>0</v>
      </c>
      <c r="BJ140" s="25" t="s">
        <v>79</v>
      </c>
      <c r="BK140" s="216">
        <f t="shared" si="19"/>
        <v>0</v>
      </c>
      <c r="BL140" s="25" t="s">
        <v>292</v>
      </c>
      <c r="BM140" s="25" t="s">
        <v>2166</v>
      </c>
    </row>
    <row r="141" spans="2:65" s="1" customFormat="1" ht="22.5" customHeight="1">
      <c r="B141" s="42"/>
      <c r="C141" s="257" t="s">
        <v>426</v>
      </c>
      <c r="D141" s="257" t="s">
        <v>223</v>
      </c>
      <c r="E141" s="258" t="s">
        <v>2167</v>
      </c>
      <c r="F141" s="259" t="s">
        <v>3074</v>
      </c>
      <c r="G141" s="260" t="s">
        <v>626</v>
      </c>
      <c r="H141" s="261">
        <v>1</v>
      </c>
      <c r="I141" s="262"/>
      <c r="J141" s="263">
        <f t="shared" si="10"/>
        <v>0</v>
      </c>
      <c r="K141" s="259" t="s">
        <v>21</v>
      </c>
      <c r="L141" s="264"/>
      <c r="M141" s="265" t="s">
        <v>21</v>
      </c>
      <c r="N141" s="266" t="s">
        <v>46</v>
      </c>
      <c r="O141" s="43"/>
      <c r="P141" s="214">
        <f t="shared" si="11"/>
        <v>0</v>
      </c>
      <c r="Q141" s="214">
        <v>0</v>
      </c>
      <c r="R141" s="214">
        <f t="shared" si="12"/>
        <v>0</v>
      </c>
      <c r="S141" s="214">
        <v>0</v>
      </c>
      <c r="T141" s="215">
        <f t="shared" si="13"/>
        <v>0</v>
      </c>
      <c r="AR141" s="25" t="s">
        <v>393</v>
      </c>
      <c r="AT141" s="25" t="s">
        <v>223</v>
      </c>
      <c r="AU141" s="25" t="s">
        <v>83</v>
      </c>
      <c r="AY141" s="25" t="s">
        <v>183</v>
      </c>
      <c r="BE141" s="216">
        <f t="shared" si="14"/>
        <v>0</v>
      </c>
      <c r="BF141" s="216">
        <f t="shared" si="15"/>
        <v>0</v>
      </c>
      <c r="BG141" s="216">
        <f t="shared" si="16"/>
        <v>0</v>
      </c>
      <c r="BH141" s="216">
        <f t="shared" si="17"/>
        <v>0</v>
      </c>
      <c r="BI141" s="216">
        <f t="shared" si="18"/>
        <v>0</v>
      </c>
      <c r="BJ141" s="25" t="s">
        <v>79</v>
      </c>
      <c r="BK141" s="216">
        <f t="shared" si="19"/>
        <v>0</v>
      </c>
      <c r="BL141" s="25" t="s">
        <v>292</v>
      </c>
      <c r="BM141" s="25" t="s">
        <v>2169</v>
      </c>
    </row>
    <row r="142" spans="2:65" s="1" customFormat="1" ht="44.25" customHeight="1">
      <c r="B142" s="42"/>
      <c r="C142" s="257" t="s">
        <v>435</v>
      </c>
      <c r="D142" s="257" t="s">
        <v>223</v>
      </c>
      <c r="E142" s="258" t="s">
        <v>2170</v>
      </c>
      <c r="F142" s="259" t="s">
        <v>3075</v>
      </c>
      <c r="G142" s="260" t="s">
        <v>626</v>
      </c>
      <c r="H142" s="261">
        <v>6</v>
      </c>
      <c r="I142" s="262"/>
      <c r="J142" s="263">
        <f t="shared" si="10"/>
        <v>0</v>
      </c>
      <c r="K142" s="259" t="s">
        <v>21</v>
      </c>
      <c r="L142" s="264"/>
      <c r="M142" s="265" t="s">
        <v>21</v>
      </c>
      <c r="N142" s="266" t="s">
        <v>46</v>
      </c>
      <c r="O142" s="43"/>
      <c r="P142" s="214">
        <f t="shared" si="11"/>
        <v>0</v>
      </c>
      <c r="Q142" s="214">
        <v>0</v>
      </c>
      <c r="R142" s="214">
        <f t="shared" si="12"/>
        <v>0</v>
      </c>
      <c r="S142" s="214">
        <v>0</v>
      </c>
      <c r="T142" s="215">
        <f t="shared" si="13"/>
        <v>0</v>
      </c>
      <c r="AR142" s="25" t="s">
        <v>393</v>
      </c>
      <c r="AT142" s="25" t="s">
        <v>223</v>
      </c>
      <c r="AU142" s="25" t="s">
        <v>83</v>
      </c>
      <c r="AY142" s="25" t="s">
        <v>183</v>
      </c>
      <c r="BE142" s="216">
        <f t="shared" si="14"/>
        <v>0</v>
      </c>
      <c r="BF142" s="216">
        <f t="shared" si="15"/>
        <v>0</v>
      </c>
      <c r="BG142" s="216">
        <f t="shared" si="16"/>
        <v>0</v>
      </c>
      <c r="BH142" s="216">
        <f t="shared" si="17"/>
        <v>0</v>
      </c>
      <c r="BI142" s="216">
        <f t="shared" si="18"/>
        <v>0</v>
      </c>
      <c r="BJ142" s="25" t="s">
        <v>79</v>
      </c>
      <c r="BK142" s="216">
        <f t="shared" si="19"/>
        <v>0</v>
      </c>
      <c r="BL142" s="25" t="s">
        <v>292</v>
      </c>
      <c r="BM142" s="25" t="s">
        <v>2172</v>
      </c>
    </row>
    <row r="143" spans="2:65" s="1" customFormat="1" ht="31.5" customHeight="1">
      <c r="B143" s="42"/>
      <c r="C143" s="257" t="s">
        <v>441</v>
      </c>
      <c r="D143" s="257" t="s">
        <v>223</v>
      </c>
      <c r="E143" s="258" t="s">
        <v>2173</v>
      </c>
      <c r="F143" s="259" t="s">
        <v>3076</v>
      </c>
      <c r="G143" s="260" t="s">
        <v>626</v>
      </c>
      <c r="H143" s="261">
        <v>1</v>
      </c>
      <c r="I143" s="262"/>
      <c r="J143" s="263">
        <f t="shared" si="10"/>
        <v>0</v>
      </c>
      <c r="K143" s="259" t="s">
        <v>21</v>
      </c>
      <c r="L143" s="264"/>
      <c r="M143" s="265" t="s">
        <v>21</v>
      </c>
      <c r="N143" s="266" t="s">
        <v>46</v>
      </c>
      <c r="O143" s="43"/>
      <c r="P143" s="214">
        <f t="shared" si="11"/>
        <v>0</v>
      </c>
      <c r="Q143" s="214">
        <v>0</v>
      </c>
      <c r="R143" s="214">
        <f t="shared" si="12"/>
        <v>0</v>
      </c>
      <c r="S143" s="214">
        <v>0</v>
      </c>
      <c r="T143" s="215">
        <f t="shared" si="13"/>
        <v>0</v>
      </c>
      <c r="AR143" s="25" t="s">
        <v>393</v>
      </c>
      <c r="AT143" s="25" t="s">
        <v>223</v>
      </c>
      <c r="AU143" s="25" t="s">
        <v>83</v>
      </c>
      <c r="AY143" s="25" t="s">
        <v>183</v>
      </c>
      <c r="BE143" s="216">
        <f t="shared" si="14"/>
        <v>0</v>
      </c>
      <c r="BF143" s="216">
        <f t="shared" si="15"/>
        <v>0</v>
      </c>
      <c r="BG143" s="216">
        <f t="shared" si="16"/>
        <v>0</v>
      </c>
      <c r="BH143" s="216">
        <f t="shared" si="17"/>
        <v>0</v>
      </c>
      <c r="BI143" s="216">
        <f t="shared" si="18"/>
        <v>0</v>
      </c>
      <c r="BJ143" s="25" t="s">
        <v>79</v>
      </c>
      <c r="BK143" s="216">
        <f t="shared" si="19"/>
        <v>0</v>
      </c>
      <c r="BL143" s="25" t="s">
        <v>292</v>
      </c>
      <c r="BM143" s="25" t="s">
        <v>2174</v>
      </c>
    </row>
    <row r="144" spans="2:65" s="1" customFormat="1" ht="31.5" customHeight="1">
      <c r="B144" s="42"/>
      <c r="C144" s="257" t="s">
        <v>447</v>
      </c>
      <c r="D144" s="257" t="s">
        <v>223</v>
      </c>
      <c r="E144" s="258" t="s">
        <v>2175</v>
      </c>
      <c r="F144" s="259" t="s">
        <v>2103</v>
      </c>
      <c r="G144" s="260" t="s">
        <v>626</v>
      </c>
      <c r="H144" s="261">
        <v>2</v>
      </c>
      <c r="I144" s="262"/>
      <c r="J144" s="263">
        <f t="shared" si="10"/>
        <v>0</v>
      </c>
      <c r="K144" s="259" t="s">
        <v>21</v>
      </c>
      <c r="L144" s="264"/>
      <c r="M144" s="265" t="s">
        <v>21</v>
      </c>
      <c r="N144" s="266" t="s">
        <v>46</v>
      </c>
      <c r="O144" s="43"/>
      <c r="P144" s="214">
        <f t="shared" si="11"/>
        <v>0</v>
      </c>
      <c r="Q144" s="214">
        <v>0</v>
      </c>
      <c r="R144" s="214">
        <f t="shared" si="12"/>
        <v>0</v>
      </c>
      <c r="S144" s="214">
        <v>0</v>
      </c>
      <c r="T144" s="215">
        <f t="shared" si="13"/>
        <v>0</v>
      </c>
      <c r="AR144" s="25" t="s">
        <v>393</v>
      </c>
      <c r="AT144" s="25" t="s">
        <v>223</v>
      </c>
      <c r="AU144" s="25" t="s">
        <v>83</v>
      </c>
      <c r="AY144" s="25" t="s">
        <v>183</v>
      </c>
      <c r="BE144" s="216">
        <f t="shared" si="14"/>
        <v>0</v>
      </c>
      <c r="BF144" s="216">
        <f t="shared" si="15"/>
        <v>0</v>
      </c>
      <c r="BG144" s="216">
        <f t="shared" si="16"/>
        <v>0</v>
      </c>
      <c r="BH144" s="216">
        <f t="shared" si="17"/>
        <v>0</v>
      </c>
      <c r="BI144" s="216">
        <f t="shared" si="18"/>
        <v>0</v>
      </c>
      <c r="BJ144" s="25" t="s">
        <v>79</v>
      </c>
      <c r="BK144" s="216">
        <f t="shared" si="19"/>
        <v>0</v>
      </c>
      <c r="BL144" s="25" t="s">
        <v>292</v>
      </c>
      <c r="BM144" s="25" t="s">
        <v>2176</v>
      </c>
    </row>
    <row r="145" spans="2:65" s="1" customFormat="1" ht="31.5" customHeight="1">
      <c r="B145" s="42"/>
      <c r="C145" s="257" t="s">
        <v>452</v>
      </c>
      <c r="D145" s="257" t="s">
        <v>223</v>
      </c>
      <c r="E145" s="258" t="s">
        <v>2177</v>
      </c>
      <c r="F145" s="259" t="s">
        <v>2106</v>
      </c>
      <c r="G145" s="260" t="s">
        <v>626</v>
      </c>
      <c r="H145" s="261">
        <v>2</v>
      </c>
      <c r="I145" s="262"/>
      <c r="J145" s="263">
        <f t="shared" si="10"/>
        <v>0</v>
      </c>
      <c r="K145" s="259" t="s">
        <v>21</v>
      </c>
      <c r="L145" s="264"/>
      <c r="M145" s="265" t="s">
        <v>21</v>
      </c>
      <c r="N145" s="266" t="s">
        <v>46</v>
      </c>
      <c r="O145" s="43"/>
      <c r="P145" s="214">
        <f t="shared" si="11"/>
        <v>0</v>
      </c>
      <c r="Q145" s="214">
        <v>0</v>
      </c>
      <c r="R145" s="214">
        <f t="shared" si="12"/>
        <v>0</v>
      </c>
      <c r="S145" s="214">
        <v>0</v>
      </c>
      <c r="T145" s="215">
        <f t="shared" si="13"/>
        <v>0</v>
      </c>
      <c r="AR145" s="25" t="s">
        <v>393</v>
      </c>
      <c r="AT145" s="25" t="s">
        <v>223</v>
      </c>
      <c r="AU145" s="25" t="s">
        <v>83</v>
      </c>
      <c r="AY145" s="25" t="s">
        <v>183</v>
      </c>
      <c r="BE145" s="216">
        <f t="shared" si="14"/>
        <v>0</v>
      </c>
      <c r="BF145" s="216">
        <f t="shared" si="15"/>
        <v>0</v>
      </c>
      <c r="BG145" s="216">
        <f t="shared" si="16"/>
        <v>0</v>
      </c>
      <c r="BH145" s="216">
        <f t="shared" si="17"/>
        <v>0</v>
      </c>
      <c r="BI145" s="216">
        <f t="shared" si="18"/>
        <v>0</v>
      </c>
      <c r="BJ145" s="25" t="s">
        <v>79</v>
      </c>
      <c r="BK145" s="216">
        <f t="shared" si="19"/>
        <v>0</v>
      </c>
      <c r="BL145" s="25" t="s">
        <v>292</v>
      </c>
      <c r="BM145" s="25" t="s">
        <v>2178</v>
      </c>
    </row>
    <row r="146" spans="2:65" s="1" customFormat="1" ht="22.5" customHeight="1">
      <c r="B146" s="42"/>
      <c r="C146" s="257" t="s">
        <v>458</v>
      </c>
      <c r="D146" s="257" t="s">
        <v>223</v>
      </c>
      <c r="E146" s="258" t="s">
        <v>2179</v>
      </c>
      <c r="F146" s="259" t="s">
        <v>2180</v>
      </c>
      <c r="G146" s="260" t="s">
        <v>626</v>
      </c>
      <c r="H146" s="261">
        <v>1</v>
      </c>
      <c r="I146" s="262"/>
      <c r="J146" s="263">
        <f t="shared" si="10"/>
        <v>0</v>
      </c>
      <c r="K146" s="259" t="s">
        <v>21</v>
      </c>
      <c r="L146" s="264"/>
      <c r="M146" s="265" t="s">
        <v>21</v>
      </c>
      <c r="N146" s="266" t="s">
        <v>46</v>
      </c>
      <c r="O146" s="43"/>
      <c r="P146" s="214">
        <f t="shared" si="11"/>
        <v>0</v>
      </c>
      <c r="Q146" s="214">
        <v>0</v>
      </c>
      <c r="R146" s="214">
        <f t="shared" si="12"/>
        <v>0</v>
      </c>
      <c r="S146" s="214">
        <v>0</v>
      </c>
      <c r="T146" s="215">
        <f t="shared" si="13"/>
        <v>0</v>
      </c>
      <c r="AR146" s="25" t="s">
        <v>393</v>
      </c>
      <c r="AT146" s="25" t="s">
        <v>223</v>
      </c>
      <c r="AU146" s="25" t="s">
        <v>83</v>
      </c>
      <c r="AY146" s="25" t="s">
        <v>183</v>
      </c>
      <c r="BE146" s="216">
        <f t="shared" si="14"/>
        <v>0</v>
      </c>
      <c r="BF146" s="216">
        <f t="shared" si="15"/>
        <v>0</v>
      </c>
      <c r="BG146" s="216">
        <f t="shared" si="16"/>
        <v>0</v>
      </c>
      <c r="BH146" s="216">
        <f t="shared" si="17"/>
        <v>0</v>
      </c>
      <c r="BI146" s="216">
        <f t="shared" si="18"/>
        <v>0</v>
      </c>
      <c r="BJ146" s="25" t="s">
        <v>79</v>
      </c>
      <c r="BK146" s="216">
        <f t="shared" si="19"/>
        <v>0</v>
      </c>
      <c r="BL146" s="25" t="s">
        <v>292</v>
      </c>
      <c r="BM146" s="25" t="s">
        <v>2181</v>
      </c>
    </row>
    <row r="147" spans="2:65" s="1" customFormat="1" ht="22.5" customHeight="1">
      <c r="B147" s="42"/>
      <c r="C147" s="257" t="s">
        <v>465</v>
      </c>
      <c r="D147" s="257" t="s">
        <v>223</v>
      </c>
      <c r="E147" s="258" t="s">
        <v>2182</v>
      </c>
      <c r="F147" s="259" t="s">
        <v>3077</v>
      </c>
      <c r="G147" s="260" t="s">
        <v>626</v>
      </c>
      <c r="H147" s="261">
        <v>1</v>
      </c>
      <c r="I147" s="262"/>
      <c r="J147" s="263">
        <f t="shared" si="10"/>
        <v>0</v>
      </c>
      <c r="K147" s="259" t="s">
        <v>21</v>
      </c>
      <c r="L147" s="264"/>
      <c r="M147" s="265" t="s">
        <v>21</v>
      </c>
      <c r="N147" s="266" t="s">
        <v>46</v>
      </c>
      <c r="O147" s="43"/>
      <c r="P147" s="214">
        <f t="shared" si="11"/>
        <v>0</v>
      </c>
      <c r="Q147" s="214">
        <v>0</v>
      </c>
      <c r="R147" s="214">
        <f t="shared" si="12"/>
        <v>0</v>
      </c>
      <c r="S147" s="214">
        <v>0</v>
      </c>
      <c r="T147" s="215">
        <f t="shared" si="13"/>
        <v>0</v>
      </c>
      <c r="AR147" s="25" t="s">
        <v>393</v>
      </c>
      <c r="AT147" s="25" t="s">
        <v>223</v>
      </c>
      <c r="AU147" s="25" t="s">
        <v>83</v>
      </c>
      <c r="AY147" s="25" t="s">
        <v>183</v>
      </c>
      <c r="BE147" s="216">
        <f t="shared" si="14"/>
        <v>0</v>
      </c>
      <c r="BF147" s="216">
        <f t="shared" si="15"/>
        <v>0</v>
      </c>
      <c r="BG147" s="216">
        <f t="shared" si="16"/>
        <v>0</v>
      </c>
      <c r="BH147" s="216">
        <f t="shared" si="17"/>
        <v>0</v>
      </c>
      <c r="BI147" s="216">
        <f t="shared" si="18"/>
        <v>0</v>
      </c>
      <c r="BJ147" s="25" t="s">
        <v>79</v>
      </c>
      <c r="BK147" s="216">
        <f t="shared" si="19"/>
        <v>0</v>
      </c>
      <c r="BL147" s="25" t="s">
        <v>292</v>
      </c>
      <c r="BM147" s="25" t="s">
        <v>2183</v>
      </c>
    </row>
    <row r="148" spans="2:65" s="1" customFormat="1" ht="22.5" customHeight="1">
      <c r="B148" s="42"/>
      <c r="C148" s="257" t="s">
        <v>470</v>
      </c>
      <c r="D148" s="257" t="s">
        <v>223</v>
      </c>
      <c r="E148" s="258" t="s">
        <v>2184</v>
      </c>
      <c r="F148" s="259" t="s">
        <v>2115</v>
      </c>
      <c r="G148" s="260" t="s">
        <v>188</v>
      </c>
      <c r="H148" s="261">
        <v>8</v>
      </c>
      <c r="I148" s="262"/>
      <c r="J148" s="263">
        <f t="shared" si="10"/>
        <v>0</v>
      </c>
      <c r="K148" s="259" t="s">
        <v>21</v>
      </c>
      <c r="L148" s="264"/>
      <c r="M148" s="265" t="s">
        <v>21</v>
      </c>
      <c r="N148" s="266" t="s">
        <v>46</v>
      </c>
      <c r="O148" s="43"/>
      <c r="P148" s="214">
        <f t="shared" si="11"/>
        <v>0</v>
      </c>
      <c r="Q148" s="214">
        <v>0</v>
      </c>
      <c r="R148" s="214">
        <f t="shared" si="12"/>
        <v>0</v>
      </c>
      <c r="S148" s="214">
        <v>0</v>
      </c>
      <c r="T148" s="215">
        <f t="shared" si="13"/>
        <v>0</v>
      </c>
      <c r="AR148" s="25" t="s">
        <v>393</v>
      </c>
      <c r="AT148" s="25" t="s">
        <v>223</v>
      </c>
      <c r="AU148" s="25" t="s">
        <v>83</v>
      </c>
      <c r="AY148" s="25" t="s">
        <v>183</v>
      </c>
      <c r="BE148" s="216">
        <f t="shared" si="14"/>
        <v>0</v>
      </c>
      <c r="BF148" s="216">
        <f t="shared" si="15"/>
        <v>0</v>
      </c>
      <c r="BG148" s="216">
        <f t="shared" si="16"/>
        <v>0</v>
      </c>
      <c r="BH148" s="216">
        <f t="shared" si="17"/>
        <v>0</v>
      </c>
      <c r="BI148" s="216">
        <f t="shared" si="18"/>
        <v>0</v>
      </c>
      <c r="BJ148" s="25" t="s">
        <v>79</v>
      </c>
      <c r="BK148" s="216">
        <f t="shared" si="19"/>
        <v>0</v>
      </c>
      <c r="BL148" s="25" t="s">
        <v>292</v>
      </c>
      <c r="BM148" s="25" t="s">
        <v>2185</v>
      </c>
    </row>
    <row r="149" spans="2:65" s="1" customFormat="1" ht="22.5" customHeight="1">
      <c r="B149" s="42"/>
      <c r="C149" s="257" t="s">
        <v>476</v>
      </c>
      <c r="D149" s="257" t="s">
        <v>223</v>
      </c>
      <c r="E149" s="258" t="s">
        <v>2186</v>
      </c>
      <c r="F149" s="259" t="s">
        <v>2118</v>
      </c>
      <c r="G149" s="260" t="s">
        <v>188</v>
      </c>
      <c r="H149" s="261">
        <v>3</v>
      </c>
      <c r="I149" s="262"/>
      <c r="J149" s="263">
        <f t="shared" si="10"/>
        <v>0</v>
      </c>
      <c r="K149" s="259" t="s">
        <v>21</v>
      </c>
      <c r="L149" s="264"/>
      <c r="M149" s="265" t="s">
        <v>21</v>
      </c>
      <c r="N149" s="266" t="s">
        <v>46</v>
      </c>
      <c r="O149" s="43"/>
      <c r="P149" s="214">
        <f t="shared" si="11"/>
        <v>0</v>
      </c>
      <c r="Q149" s="214">
        <v>0</v>
      </c>
      <c r="R149" s="214">
        <f t="shared" si="12"/>
        <v>0</v>
      </c>
      <c r="S149" s="214">
        <v>0</v>
      </c>
      <c r="T149" s="215">
        <f t="shared" si="13"/>
        <v>0</v>
      </c>
      <c r="AR149" s="25" t="s">
        <v>393</v>
      </c>
      <c r="AT149" s="25" t="s">
        <v>223</v>
      </c>
      <c r="AU149" s="25" t="s">
        <v>83</v>
      </c>
      <c r="AY149" s="25" t="s">
        <v>183</v>
      </c>
      <c r="BE149" s="216">
        <f t="shared" si="14"/>
        <v>0</v>
      </c>
      <c r="BF149" s="216">
        <f t="shared" si="15"/>
        <v>0</v>
      </c>
      <c r="BG149" s="216">
        <f t="shared" si="16"/>
        <v>0</v>
      </c>
      <c r="BH149" s="216">
        <f t="shared" si="17"/>
        <v>0</v>
      </c>
      <c r="BI149" s="216">
        <f t="shared" si="18"/>
        <v>0</v>
      </c>
      <c r="BJ149" s="25" t="s">
        <v>79</v>
      </c>
      <c r="BK149" s="216">
        <f t="shared" si="19"/>
        <v>0</v>
      </c>
      <c r="BL149" s="25" t="s">
        <v>292</v>
      </c>
      <c r="BM149" s="25" t="s">
        <v>2187</v>
      </c>
    </row>
    <row r="150" spans="2:65" s="1" customFormat="1" ht="22.5" customHeight="1">
      <c r="B150" s="42"/>
      <c r="C150" s="257" t="s">
        <v>480</v>
      </c>
      <c r="D150" s="257" t="s">
        <v>223</v>
      </c>
      <c r="E150" s="258" t="s">
        <v>2188</v>
      </c>
      <c r="F150" s="259" t="s">
        <v>2121</v>
      </c>
      <c r="G150" s="260" t="s">
        <v>188</v>
      </c>
      <c r="H150" s="261">
        <v>24</v>
      </c>
      <c r="I150" s="262"/>
      <c r="J150" s="263">
        <f t="shared" si="10"/>
        <v>0</v>
      </c>
      <c r="K150" s="259" t="s">
        <v>21</v>
      </c>
      <c r="L150" s="264"/>
      <c r="M150" s="265" t="s">
        <v>21</v>
      </c>
      <c r="N150" s="266" t="s">
        <v>46</v>
      </c>
      <c r="O150" s="43"/>
      <c r="P150" s="214">
        <f t="shared" si="11"/>
        <v>0</v>
      </c>
      <c r="Q150" s="214">
        <v>0</v>
      </c>
      <c r="R150" s="214">
        <f t="shared" si="12"/>
        <v>0</v>
      </c>
      <c r="S150" s="214">
        <v>0</v>
      </c>
      <c r="T150" s="215">
        <f t="shared" si="13"/>
        <v>0</v>
      </c>
      <c r="AR150" s="25" t="s">
        <v>393</v>
      </c>
      <c r="AT150" s="25" t="s">
        <v>223</v>
      </c>
      <c r="AU150" s="25" t="s">
        <v>83</v>
      </c>
      <c r="AY150" s="25" t="s">
        <v>183</v>
      </c>
      <c r="BE150" s="216">
        <f t="shared" si="14"/>
        <v>0</v>
      </c>
      <c r="BF150" s="216">
        <f t="shared" si="15"/>
        <v>0</v>
      </c>
      <c r="BG150" s="216">
        <f t="shared" si="16"/>
        <v>0</v>
      </c>
      <c r="BH150" s="216">
        <f t="shared" si="17"/>
        <v>0</v>
      </c>
      <c r="BI150" s="216">
        <f t="shared" si="18"/>
        <v>0</v>
      </c>
      <c r="BJ150" s="25" t="s">
        <v>79</v>
      </c>
      <c r="BK150" s="216">
        <f t="shared" si="19"/>
        <v>0</v>
      </c>
      <c r="BL150" s="25" t="s">
        <v>292</v>
      </c>
      <c r="BM150" s="25" t="s">
        <v>2189</v>
      </c>
    </row>
    <row r="151" spans="2:65" s="1" customFormat="1" ht="22.5" customHeight="1">
      <c r="B151" s="42"/>
      <c r="C151" s="257" t="s">
        <v>485</v>
      </c>
      <c r="D151" s="257" t="s">
        <v>223</v>
      </c>
      <c r="E151" s="258" t="s">
        <v>2190</v>
      </c>
      <c r="F151" s="259" t="s">
        <v>2124</v>
      </c>
      <c r="G151" s="260" t="s">
        <v>626</v>
      </c>
      <c r="H151" s="261">
        <v>1</v>
      </c>
      <c r="I151" s="262"/>
      <c r="J151" s="263">
        <f t="shared" si="10"/>
        <v>0</v>
      </c>
      <c r="K151" s="259" t="s">
        <v>21</v>
      </c>
      <c r="L151" s="264"/>
      <c r="M151" s="265" t="s">
        <v>21</v>
      </c>
      <c r="N151" s="266" t="s">
        <v>46</v>
      </c>
      <c r="O151" s="43"/>
      <c r="P151" s="214">
        <f t="shared" si="11"/>
        <v>0</v>
      </c>
      <c r="Q151" s="214">
        <v>0</v>
      </c>
      <c r="R151" s="214">
        <f t="shared" si="12"/>
        <v>0</v>
      </c>
      <c r="S151" s="214">
        <v>0</v>
      </c>
      <c r="T151" s="215">
        <f t="shared" si="13"/>
        <v>0</v>
      </c>
      <c r="AR151" s="25" t="s">
        <v>393</v>
      </c>
      <c r="AT151" s="25" t="s">
        <v>223</v>
      </c>
      <c r="AU151" s="25" t="s">
        <v>83</v>
      </c>
      <c r="AY151" s="25" t="s">
        <v>183</v>
      </c>
      <c r="BE151" s="216">
        <f t="shared" si="14"/>
        <v>0</v>
      </c>
      <c r="BF151" s="216">
        <f t="shared" si="15"/>
        <v>0</v>
      </c>
      <c r="BG151" s="216">
        <f t="shared" si="16"/>
        <v>0</v>
      </c>
      <c r="BH151" s="216">
        <f t="shared" si="17"/>
        <v>0</v>
      </c>
      <c r="BI151" s="216">
        <f t="shared" si="18"/>
        <v>0</v>
      </c>
      <c r="BJ151" s="25" t="s">
        <v>79</v>
      </c>
      <c r="BK151" s="216">
        <f t="shared" si="19"/>
        <v>0</v>
      </c>
      <c r="BL151" s="25" t="s">
        <v>292</v>
      </c>
      <c r="BM151" s="25" t="s">
        <v>2191</v>
      </c>
    </row>
    <row r="152" spans="2:65" s="1" customFormat="1" ht="22.5" customHeight="1">
      <c r="B152" s="42"/>
      <c r="C152" s="257" t="s">
        <v>489</v>
      </c>
      <c r="D152" s="257" t="s">
        <v>223</v>
      </c>
      <c r="E152" s="258" t="s">
        <v>2192</v>
      </c>
      <c r="F152" s="259" t="s">
        <v>2127</v>
      </c>
      <c r="G152" s="260" t="s">
        <v>626</v>
      </c>
      <c r="H152" s="261">
        <v>2</v>
      </c>
      <c r="I152" s="262"/>
      <c r="J152" s="263">
        <f t="shared" si="10"/>
        <v>0</v>
      </c>
      <c r="K152" s="259" t="s">
        <v>21</v>
      </c>
      <c r="L152" s="264"/>
      <c r="M152" s="265" t="s">
        <v>21</v>
      </c>
      <c r="N152" s="266" t="s">
        <v>46</v>
      </c>
      <c r="O152" s="43"/>
      <c r="P152" s="214">
        <f t="shared" si="11"/>
        <v>0</v>
      </c>
      <c r="Q152" s="214">
        <v>0</v>
      </c>
      <c r="R152" s="214">
        <f t="shared" si="12"/>
        <v>0</v>
      </c>
      <c r="S152" s="214">
        <v>0</v>
      </c>
      <c r="T152" s="215">
        <f t="shared" si="13"/>
        <v>0</v>
      </c>
      <c r="AR152" s="25" t="s">
        <v>393</v>
      </c>
      <c r="AT152" s="25" t="s">
        <v>223</v>
      </c>
      <c r="AU152" s="25" t="s">
        <v>83</v>
      </c>
      <c r="AY152" s="25" t="s">
        <v>183</v>
      </c>
      <c r="BE152" s="216">
        <f t="shared" si="14"/>
        <v>0</v>
      </c>
      <c r="BF152" s="216">
        <f t="shared" si="15"/>
        <v>0</v>
      </c>
      <c r="BG152" s="216">
        <f t="shared" si="16"/>
        <v>0</v>
      </c>
      <c r="BH152" s="216">
        <f t="shared" si="17"/>
        <v>0</v>
      </c>
      <c r="BI152" s="216">
        <f t="shared" si="18"/>
        <v>0</v>
      </c>
      <c r="BJ152" s="25" t="s">
        <v>79</v>
      </c>
      <c r="BK152" s="216">
        <f t="shared" si="19"/>
        <v>0</v>
      </c>
      <c r="BL152" s="25" t="s">
        <v>292</v>
      </c>
      <c r="BM152" s="25" t="s">
        <v>2193</v>
      </c>
    </row>
    <row r="153" spans="2:65" s="1" customFormat="1" ht="22.5" customHeight="1">
      <c r="B153" s="42"/>
      <c r="C153" s="257" t="s">
        <v>495</v>
      </c>
      <c r="D153" s="257" t="s">
        <v>223</v>
      </c>
      <c r="E153" s="258" t="s">
        <v>2194</v>
      </c>
      <c r="F153" s="259" t="s">
        <v>2130</v>
      </c>
      <c r="G153" s="260" t="s">
        <v>626</v>
      </c>
      <c r="H153" s="261">
        <v>5</v>
      </c>
      <c r="I153" s="262"/>
      <c r="J153" s="263">
        <f t="shared" si="10"/>
        <v>0</v>
      </c>
      <c r="K153" s="259" t="s">
        <v>21</v>
      </c>
      <c r="L153" s="264"/>
      <c r="M153" s="265" t="s">
        <v>21</v>
      </c>
      <c r="N153" s="266" t="s">
        <v>46</v>
      </c>
      <c r="O153" s="43"/>
      <c r="P153" s="214">
        <f t="shared" si="11"/>
        <v>0</v>
      </c>
      <c r="Q153" s="214">
        <v>0</v>
      </c>
      <c r="R153" s="214">
        <f t="shared" si="12"/>
        <v>0</v>
      </c>
      <c r="S153" s="214">
        <v>0</v>
      </c>
      <c r="T153" s="215">
        <f t="shared" si="13"/>
        <v>0</v>
      </c>
      <c r="AR153" s="25" t="s">
        <v>393</v>
      </c>
      <c r="AT153" s="25" t="s">
        <v>223</v>
      </c>
      <c r="AU153" s="25" t="s">
        <v>83</v>
      </c>
      <c r="AY153" s="25" t="s">
        <v>183</v>
      </c>
      <c r="BE153" s="216">
        <f t="shared" si="14"/>
        <v>0</v>
      </c>
      <c r="BF153" s="216">
        <f t="shared" si="15"/>
        <v>0</v>
      </c>
      <c r="BG153" s="216">
        <f t="shared" si="16"/>
        <v>0</v>
      </c>
      <c r="BH153" s="216">
        <f t="shared" si="17"/>
        <v>0</v>
      </c>
      <c r="BI153" s="216">
        <f t="shared" si="18"/>
        <v>0</v>
      </c>
      <c r="BJ153" s="25" t="s">
        <v>79</v>
      </c>
      <c r="BK153" s="216">
        <f t="shared" si="19"/>
        <v>0</v>
      </c>
      <c r="BL153" s="25" t="s">
        <v>292</v>
      </c>
      <c r="BM153" s="25" t="s">
        <v>2195</v>
      </c>
    </row>
    <row r="154" spans="2:65" s="1" customFormat="1" ht="22.5" customHeight="1">
      <c r="B154" s="42"/>
      <c r="C154" s="257" t="s">
        <v>500</v>
      </c>
      <c r="D154" s="257" t="s">
        <v>223</v>
      </c>
      <c r="E154" s="258" t="s">
        <v>2196</v>
      </c>
      <c r="F154" s="259" t="s">
        <v>2133</v>
      </c>
      <c r="G154" s="260" t="s">
        <v>626</v>
      </c>
      <c r="H154" s="261">
        <v>8</v>
      </c>
      <c r="I154" s="262"/>
      <c r="J154" s="263">
        <f t="shared" si="10"/>
        <v>0</v>
      </c>
      <c r="K154" s="259" t="s">
        <v>21</v>
      </c>
      <c r="L154" s="264"/>
      <c r="M154" s="265" t="s">
        <v>21</v>
      </c>
      <c r="N154" s="266" t="s">
        <v>46</v>
      </c>
      <c r="O154" s="43"/>
      <c r="P154" s="214">
        <f t="shared" si="11"/>
        <v>0</v>
      </c>
      <c r="Q154" s="214">
        <v>0</v>
      </c>
      <c r="R154" s="214">
        <f t="shared" si="12"/>
        <v>0</v>
      </c>
      <c r="S154" s="214">
        <v>0</v>
      </c>
      <c r="T154" s="215">
        <f t="shared" si="13"/>
        <v>0</v>
      </c>
      <c r="AR154" s="25" t="s">
        <v>393</v>
      </c>
      <c r="AT154" s="25" t="s">
        <v>223</v>
      </c>
      <c r="AU154" s="25" t="s">
        <v>83</v>
      </c>
      <c r="AY154" s="25" t="s">
        <v>183</v>
      </c>
      <c r="BE154" s="216">
        <f t="shared" si="14"/>
        <v>0</v>
      </c>
      <c r="BF154" s="216">
        <f t="shared" si="15"/>
        <v>0</v>
      </c>
      <c r="BG154" s="216">
        <f t="shared" si="16"/>
        <v>0</v>
      </c>
      <c r="BH154" s="216">
        <f t="shared" si="17"/>
        <v>0</v>
      </c>
      <c r="BI154" s="216">
        <f t="shared" si="18"/>
        <v>0</v>
      </c>
      <c r="BJ154" s="25" t="s">
        <v>79</v>
      </c>
      <c r="BK154" s="216">
        <f t="shared" si="19"/>
        <v>0</v>
      </c>
      <c r="BL154" s="25" t="s">
        <v>292</v>
      </c>
      <c r="BM154" s="25" t="s">
        <v>2197</v>
      </c>
    </row>
    <row r="155" spans="2:65" s="1" customFormat="1" ht="22.5" customHeight="1">
      <c r="B155" s="42"/>
      <c r="C155" s="257" t="s">
        <v>504</v>
      </c>
      <c r="D155" s="257" t="s">
        <v>223</v>
      </c>
      <c r="E155" s="258" t="s">
        <v>2198</v>
      </c>
      <c r="F155" s="259" t="s">
        <v>2136</v>
      </c>
      <c r="G155" s="260" t="s">
        <v>626</v>
      </c>
      <c r="H155" s="261">
        <v>2</v>
      </c>
      <c r="I155" s="262"/>
      <c r="J155" s="263">
        <f t="shared" si="10"/>
        <v>0</v>
      </c>
      <c r="K155" s="259" t="s">
        <v>21</v>
      </c>
      <c r="L155" s="264"/>
      <c r="M155" s="265" t="s">
        <v>21</v>
      </c>
      <c r="N155" s="266" t="s">
        <v>46</v>
      </c>
      <c r="O155" s="43"/>
      <c r="P155" s="214">
        <f t="shared" si="11"/>
        <v>0</v>
      </c>
      <c r="Q155" s="214">
        <v>0</v>
      </c>
      <c r="R155" s="214">
        <f t="shared" si="12"/>
        <v>0</v>
      </c>
      <c r="S155" s="214">
        <v>0</v>
      </c>
      <c r="T155" s="215">
        <f t="shared" si="13"/>
        <v>0</v>
      </c>
      <c r="AR155" s="25" t="s">
        <v>393</v>
      </c>
      <c r="AT155" s="25" t="s">
        <v>223</v>
      </c>
      <c r="AU155" s="25" t="s">
        <v>83</v>
      </c>
      <c r="AY155" s="25" t="s">
        <v>183</v>
      </c>
      <c r="BE155" s="216">
        <f t="shared" si="14"/>
        <v>0</v>
      </c>
      <c r="BF155" s="216">
        <f t="shared" si="15"/>
        <v>0</v>
      </c>
      <c r="BG155" s="216">
        <f t="shared" si="16"/>
        <v>0</v>
      </c>
      <c r="BH155" s="216">
        <f t="shared" si="17"/>
        <v>0</v>
      </c>
      <c r="BI155" s="216">
        <f t="shared" si="18"/>
        <v>0</v>
      </c>
      <c r="BJ155" s="25" t="s">
        <v>79</v>
      </c>
      <c r="BK155" s="216">
        <f t="shared" si="19"/>
        <v>0</v>
      </c>
      <c r="BL155" s="25" t="s">
        <v>292</v>
      </c>
      <c r="BM155" s="25" t="s">
        <v>2199</v>
      </c>
    </row>
    <row r="156" spans="2:65" s="1" customFormat="1" ht="22.5" customHeight="1">
      <c r="B156" s="42"/>
      <c r="C156" s="257" t="s">
        <v>509</v>
      </c>
      <c r="D156" s="257" t="s">
        <v>223</v>
      </c>
      <c r="E156" s="258" t="s">
        <v>3078</v>
      </c>
      <c r="F156" s="259" t="s">
        <v>3063</v>
      </c>
      <c r="G156" s="260" t="s">
        <v>626</v>
      </c>
      <c r="H156" s="261">
        <v>2</v>
      </c>
      <c r="I156" s="262"/>
      <c r="J156" s="263">
        <f t="shared" si="10"/>
        <v>0</v>
      </c>
      <c r="K156" s="259" t="s">
        <v>21</v>
      </c>
      <c r="L156" s="264"/>
      <c r="M156" s="265" t="s">
        <v>21</v>
      </c>
      <c r="N156" s="266" t="s">
        <v>46</v>
      </c>
      <c r="O156" s="43"/>
      <c r="P156" s="214">
        <f t="shared" si="11"/>
        <v>0</v>
      </c>
      <c r="Q156" s="214">
        <v>0</v>
      </c>
      <c r="R156" s="214">
        <f t="shared" si="12"/>
        <v>0</v>
      </c>
      <c r="S156" s="214">
        <v>0</v>
      </c>
      <c r="T156" s="215">
        <f t="shared" si="13"/>
        <v>0</v>
      </c>
      <c r="AR156" s="25" t="s">
        <v>393</v>
      </c>
      <c r="AT156" s="25" t="s">
        <v>223</v>
      </c>
      <c r="AU156" s="25" t="s">
        <v>83</v>
      </c>
      <c r="AY156" s="25" t="s">
        <v>183</v>
      </c>
      <c r="BE156" s="216">
        <f t="shared" si="14"/>
        <v>0</v>
      </c>
      <c r="BF156" s="216">
        <f t="shared" si="15"/>
        <v>0</v>
      </c>
      <c r="BG156" s="216">
        <f t="shared" si="16"/>
        <v>0</v>
      </c>
      <c r="BH156" s="216">
        <f t="shared" si="17"/>
        <v>0</v>
      </c>
      <c r="BI156" s="216">
        <f t="shared" si="18"/>
        <v>0</v>
      </c>
      <c r="BJ156" s="25" t="s">
        <v>79</v>
      </c>
      <c r="BK156" s="216">
        <f t="shared" si="19"/>
        <v>0</v>
      </c>
      <c r="BL156" s="25" t="s">
        <v>292</v>
      </c>
      <c r="BM156" s="25" t="s">
        <v>3079</v>
      </c>
    </row>
    <row r="157" spans="2:65" s="1" customFormat="1" ht="22.5" customHeight="1">
      <c r="B157" s="42"/>
      <c r="C157" s="257" t="s">
        <v>514</v>
      </c>
      <c r="D157" s="257" t="s">
        <v>223</v>
      </c>
      <c r="E157" s="258" t="s">
        <v>2200</v>
      </c>
      <c r="F157" s="259" t="s">
        <v>2139</v>
      </c>
      <c r="G157" s="260" t="s">
        <v>626</v>
      </c>
      <c r="H157" s="261">
        <v>1</v>
      </c>
      <c r="I157" s="262"/>
      <c r="J157" s="263">
        <f t="shared" si="10"/>
        <v>0</v>
      </c>
      <c r="K157" s="259" t="s">
        <v>21</v>
      </c>
      <c r="L157" s="264"/>
      <c r="M157" s="265" t="s">
        <v>21</v>
      </c>
      <c r="N157" s="266" t="s">
        <v>46</v>
      </c>
      <c r="O157" s="43"/>
      <c r="P157" s="214">
        <f t="shared" si="11"/>
        <v>0</v>
      </c>
      <c r="Q157" s="214">
        <v>0</v>
      </c>
      <c r="R157" s="214">
        <f t="shared" si="12"/>
        <v>0</v>
      </c>
      <c r="S157" s="214">
        <v>0</v>
      </c>
      <c r="T157" s="215">
        <f t="shared" si="13"/>
        <v>0</v>
      </c>
      <c r="AR157" s="25" t="s">
        <v>393</v>
      </c>
      <c r="AT157" s="25" t="s">
        <v>223</v>
      </c>
      <c r="AU157" s="25" t="s">
        <v>83</v>
      </c>
      <c r="AY157" s="25" t="s">
        <v>183</v>
      </c>
      <c r="BE157" s="216">
        <f t="shared" si="14"/>
        <v>0</v>
      </c>
      <c r="BF157" s="216">
        <f t="shared" si="15"/>
        <v>0</v>
      </c>
      <c r="BG157" s="216">
        <f t="shared" si="16"/>
        <v>0</v>
      </c>
      <c r="BH157" s="216">
        <f t="shared" si="17"/>
        <v>0</v>
      </c>
      <c r="BI157" s="216">
        <f t="shared" si="18"/>
        <v>0</v>
      </c>
      <c r="BJ157" s="25" t="s">
        <v>79</v>
      </c>
      <c r="BK157" s="216">
        <f t="shared" si="19"/>
        <v>0</v>
      </c>
      <c r="BL157" s="25" t="s">
        <v>292</v>
      </c>
      <c r="BM157" s="25" t="s">
        <v>2201</v>
      </c>
    </row>
    <row r="158" spans="2:65" s="1" customFormat="1" ht="22.5" customHeight="1">
      <c r="B158" s="42"/>
      <c r="C158" s="257" t="s">
        <v>519</v>
      </c>
      <c r="D158" s="257" t="s">
        <v>223</v>
      </c>
      <c r="E158" s="258" t="s">
        <v>3080</v>
      </c>
      <c r="F158" s="259" t="s">
        <v>3066</v>
      </c>
      <c r="G158" s="260" t="s">
        <v>626</v>
      </c>
      <c r="H158" s="261">
        <v>1</v>
      </c>
      <c r="I158" s="262"/>
      <c r="J158" s="263">
        <f t="shared" si="10"/>
        <v>0</v>
      </c>
      <c r="K158" s="259" t="s">
        <v>21</v>
      </c>
      <c r="L158" s="264"/>
      <c r="M158" s="265" t="s">
        <v>21</v>
      </c>
      <c r="N158" s="266" t="s">
        <v>46</v>
      </c>
      <c r="O158" s="43"/>
      <c r="P158" s="214">
        <f t="shared" si="11"/>
        <v>0</v>
      </c>
      <c r="Q158" s="214">
        <v>0</v>
      </c>
      <c r="R158" s="214">
        <f t="shared" si="12"/>
        <v>0</v>
      </c>
      <c r="S158" s="214">
        <v>0</v>
      </c>
      <c r="T158" s="215">
        <f t="shared" si="13"/>
        <v>0</v>
      </c>
      <c r="AR158" s="25" t="s">
        <v>393</v>
      </c>
      <c r="AT158" s="25" t="s">
        <v>223</v>
      </c>
      <c r="AU158" s="25" t="s">
        <v>83</v>
      </c>
      <c r="AY158" s="25" t="s">
        <v>183</v>
      </c>
      <c r="BE158" s="216">
        <f t="shared" si="14"/>
        <v>0</v>
      </c>
      <c r="BF158" s="216">
        <f t="shared" si="15"/>
        <v>0</v>
      </c>
      <c r="BG158" s="216">
        <f t="shared" si="16"/>
        <v>0</v>
      </c>
      <c r="BH158" s="216">
        <f t="shared" si="17"/>
        <v>0</v>
      </c>
      <c r="BI158" s="216">
        <f t="shared" si="18"/>
        <v>0</v>
      </c>
      <c r="BJ158" s="25" t="s">
        <v>79</v>
      </c>
      <c r="BK158" s="216">
        <f t="shared" si="19"/>
        <v>0</v>
      </c>
      <c r="BL158" s="25" t="s">
        <v>292</v>
      </c>
      <c r="BM158" s="25" t="s">
        <v>3081</v>
      </c>
    </row>
    <row r="159" spans="2:65" s="1" customFormat="1" ht="22.5" customHeight="1">
      <c r="B159" s="42"/>
      <c r="C159" s="257" t="s">
        <v>526</v>
      </c>
      <c r="D159" s="257" t="s">
        <v>223</v>
      </c>
      <c r="E159" s="258" t="s">
        <v>2202</v>
      </c>
      <c r="F159" s="259" t="s">
        <v>2142</v>
      </c>
      <c r="G159" s="260" t="s">
        <v>626</v>
      </c>
      <c r="H159" s="261">
        <v>6</v>
      </c>
      <c r="I159" s="262"/>
      <c r="J159" s="263">
        <f t="shared" si="10"/>
        <v>0</v>
      </c>
      <c r="K159" s="259" t="s">
        <v>21</v>
      </c>
      <c r="L159" s="264"/>
      <c r="M159" s="265" t="s">
        <v>21</v>
      </c>
      <c r="N159" s="266" t="s">
        <v>46</v>
      </c>
      <c r="O159" s="43"/>
      <c r="P159" s="214">
        <f t="shared" si="11"/>
        <v>0</v>
      </c>
      <c r="Q159" s="214">
        <v>0</v>
      </c>
      <c r="R159" s="214">
        <f t="shared" si="12"/>
        <v>0</v>
      </c>
      <c r="S159" s="214">
        <v>0</v>
      </c>
      <c r="T159" s="215">
        <f t="shared" si="13"/>
        <v>0</v>
      </c>
      <c r="AR159" s="25" t="s">
        <v>393</v>
      </c>
      <c r="AT159" s="25" t="s">
        <v>223</v>
      </c>
      <c r="AU159" s="25" t="s">
        <v>83</v>
      </c>
      <c r="AY159" s="25" t="s">
        <v>183</v>
      </c>
      <c r="BE159" s="216">
        <f t="shared" si="14"/>
        <v>0</v>
      </c>
      <c r="BF159" s="216">
        <f t="shared" si="15"/>
        <v>0</v>
      </c>
      <c r="BG159" s="216">
        <f t="shared" si="16"/>
        <v>0</v>
      </c>
      <c r="BH159" s="216">
        <f t="shared" si="17"/>
        <v>0</v>
      </c>
      <c r="BI159" s="216">
        <f t="shared" si="18"/>
        <v>0</v>
      </c>
      <c r="BJ159" s="25" t="s">
        <v>79</v>
      </c>
      <c r="BK159" s="216">
        <f t="shared" si="19"/>
        <v>0</v>
      </c>
      <c r="BL159" s="25" t="s">
        <v>292</v>
      </c>
      <c r="BM159" s="25" t="s">
        <v>2203</v>
      </c>
    </row>
    <row r="160" spans="2:65" s="1" customFormat="1" ht="22.5" customHeight="1">
      <c r="B160" s="42"/>
      <c r="C160" s="257" t="s">
        <v>535</v>
      </c>
      <c r="D160" s="257" t="s">
        <v>223</v>
      </c>
      <c r="E160" s="258" t="s">
        <v>2204</v>
      </c>
      <c r="F160" s="259" t="s">
        <v>2145</v>
      </c>
      <c r="G160" s="260" t="s">
        <v>626</v>
      </c>
      <c r="H160" s="261">
        <v>4</v>
      </c>
      <c r="I160" s="262"/>
      <c r="J160" s="263">
        <f t="shared" si="10"/>
        <v>0</v>
      </c>
      <c r="K160" s="259" t="s">
        <v>21</v>
      </c>
      <c r="L160" s="264"/>
      <c r="M160" s="265" t="s">
        <v>21</v>
      </c>
      <c r="N160" s="266" t="s">
        <v>46</v>
      </c>
      <c r="O160" s="43"/>
      <c r="P160" s="214">
        <f t="shared" si="11"/>
        <v>0</v>
      </c>
      <c r="Q160" s="214">
        <v>0</v>
      </c>
      <c r="R160" s="214">
        <f t="shared" si="12"/>
        <v>0</v>
      </c>
      <c r="S160" s="214">
        <v>0</v>
      </c>
      <c r="T160" s="215">
        <f t="shared" si="13"/>
        <v>0</v>
      </c>
      <c r="AR160" s="25" t="s">
        <v>393</v>
      </c>
      <c r="AT160" s="25" t="s">
        <v>223</v>
      </c>
      <c r="AU160" s="25" t="s">
        <v>83</v>
      </c>
      <c r="AY160" s="25" t="s">
        <v>183</v>
      </c>
      <c r="BE160" s="216">
        <f t="shared" si="14"/>
        <v>0</v>
      </c>
      <c r="BF160" s="216">
        <f t="shared" si="15"/>
        <v>0</v>
      </c>
      <c r="BG160" s="216">
        <f t="shared" si="16"/>
        <v>0</v>
      </c>
      <c r="BH160" s="216">
        <f t="shared" si="17"/>
        <v>0</v>
      </c>
      <c r="BI160" s="216">
        <f t="shared" si="18"/>
        <v>0</v>
      </c>
      <c r="BJ160" s="25" t="s">
        <v>79</v>
      </c>
      <c r="BK160" s="216">
        <f t="shared" si="19"/>
        <v>0</v>
      </c>
      <c r="BL160" s="25" t="s">
        <v>292</v>
      </c>
      <c r="BM160" s="25" t="s">
        <v>2205</v>
      </c>
    </row>
    <row r="161" spans="2:65" s="1" customFormat="1" ht="22.5" customHeight="1">
      <c r="B161" s="42"/>
      <c r="C161" s="257" t="s">
        <v>545</v>
      </c>
      <c r="D161" s="257" t="s">
        <v>223</v>
      </c>
      <c r="E161" s="258" t="s">
        <v>2206</v>
      </c>
      <c r="F161" s="259" t="s">
        <v>2148</v>
      </c>
      <c r="G161" s="260" t="s">
        <v>626</v>
      </c>
      <c r="H161" s="261">
        <v>1</v>
      </c>
      <c r="I161" s="262"/>
      <c r="J161" s="263">
        <f t="shared" si="10"/>
        <v>0</v>
      </c>
      <c r="K161" s="259" t="s">
        <v>21</v>
      </c>
      <c r="L161" s="264"/>
      <c r="M161" s="265" t="s">
        <v>21</v>
      </c>
      <c r="N161" s="266" t="s">
        <v>46</v>
      </c>
      <c r="O161" s="43"/>
      <c r="P161" s="214">
        <f t="shared" si="11"/>
        <v>0</v>
      </c>
      <c r="Q161" s="214">
        <v>0</v>
      </c>
      <c r="R161" s="214">
        <f t="shared" si="12"/>
        <v>0</v>
      </c>
      <c r="S161" s="214">
        <v>0</v>
      </c>
      <c r="T161" s="215">
        <f t="shared" si="13"/>
        <v>0</v>
      </c>
      <c r="AR161" s="25" t="s">
        <v>393</v>
      </c>
      <c r="AT161" s="25" t="s">
        <v>223</v>
      </c>
      <c r="AU161" s="25" t="s">
        <v>83</v>
      </c>
      <c r="AY161" s="25" t="s">
        <v>183</v>
      </c>
      <c r="BE161" s="216">
        <f t="shared" si="14"/>
        <v>0</v>
      </c>
      <c r="BF161" s="216">
        <f t="shared" si="15"/>
        <v>0</v>
      </c>
      <c r="BG161" s="216">
        <f t="shared" si="16"/>
        <v>0</v>
      </c>
      <c r="BH161" s="216">
        <f t="shared" si="17"/>
        <v>0</v>
      </c>
      <c r="BI161" s="216">
        <f t="shared" si="18"/>
        <v>0</v>
      </c>
      <c r="BJ161" s="25" t="s">
        <v>79</v>
      </c>
      <c r="BK161" s="216">
        <f t="shared" si="19"/>
        <v>0</v>
      </c>
      <c r="BL161" s="25" t="s">
        <v>292</v>
      </c>
      <c r="BM161" s="25" t="s">
        <v>2207</v>
      </c>
    </row>
    <row r="162" spans="2:65" s="1" customFormat="1" ht="22.5" customHeight="1">
      <c r="B162" s="42"/>
      <c r="C162" s="257" t="s">
        <v>549</v>
      </c>
      <c r="D162" s="257" t="s">
        <v>223</v>
      </c>
      <c r="E162" s="258" t="s">
        <v>2208</v>
      </c>
      <c r="F162" s="259" t="s">
        <v>2151</v>
      </c>
      <c r="G162" s="260" t="s">
        <v>626</v>
      </c>
      <c r="H162" s="261">
        <v>1</v>
      </c>
      <c r="I162" s="262"/>
      <c r="J162" s="263">
        <f t="shared" si="10"/>
        <v>0</v>
      </c>
      <c r="K162" s="259" t="s">
        <v>21</v>
      </c>
      <c r="L162" s="264"/>
      <c r="M162" s="265" t="s">
        <v>21</v>
      </c>
      <c r="N162" s="266" t="s">
        <v>46</v>
      </c>
      <c r="O162" s="43"/>
      <c r="P162" s="214">
        <f t="shared" si="11"/>
        <v>0</v>
      </c>
      <c r="Q162" s="214">
        <v>0</v>
      </c>
      <c r="R162" s="214">
        <f t="shared" si="12"/>
        <v>0</v>
      </c>
      <c r="S162" s="214">
        <v>0</v>
      </c>
      <c r="T162" s="215">
        <f t="shared" si="13"/>
        <v>0</v>
      </c>
      <c r="AR162" s="25" t="s">
        <v>393</v>
      </c>
      <c r="AT162" s="25" t="s">
        <v>223</v>
      </c>
      <c r="AU162" s="25" t="s">
        <v>83</v>
      </c>
      <c r="AY162" s="25" t="s">
        <v>183</v>
      </c>
      <c r="BE162" s="216">
        <f t="shared" si="14"/>
        <v>0</v>
      </c>
      <c r="BF162" s="216">
        <f t="shared" si="15"/>
        <v>0</v>
      </c>
      <c r="BG162" s="216">
        <f t="shared" si="16"/>
        <v>0</v>
      </c>
      <c r="BH162" s="216">
        <f t="shared" si="17"/>
        <v>0</v>
      </c>
      <c r="BI162" s="216">
        <f t="shared" si="18"/>
        <v>0</v>
      </c>
      <c r="BJ162" s="25" t="s">
        <v>79</v>
      </c>
      <c r="BK162" s="216">
        <f t="shared" si="19"/>
        <v>0</v>
      </c>
      <c r="BL162" s="25" t="s">
        <v>292</v>
      </c>
      <c r="BM162" s="25" t="s">
        <v>2209</v>
      </c>
    </row>
    <row r="163" spans="2:65" s="1" customFormat="1" ht="22.5" customHeight="1">
      <c r="B163" s="42"/>
      <c r="C163" s="257" t="s">
        <v>555</v>
      </c>
      <c r="D163" s="257" t="s">
        <v>223</v>
      </c>
      <c r="E163" s="258" t="s">
        <v>3082</v>
      </c>
      <c r="F163" s="259" t="s">
        <v>3069</v>
      </c>
      <c r="G163" s="260" t="s">
        <v>626</v>
      </c>
      <c r="H163" s="261">
        <v>1</v>
      </c>
      <c r="I163" s="262"/>
      <c r="J163" s="263">
        <f t="shared" si="10"/>
        <v>0</v>
      </c>
      <c r="K163" s="259" t="s">
        <v>21</v>
      </c>
      <c r="L163" s="264"/>
      <c r="M163" s="265" t="s">
        <v>21</v>
      </c>
      <c r="N163" s="266" t="s">
        <v>46</v>
      </c>
      <c r="O163" s="43"/>
      <c r="P163" s="214">
        <f t="shared" si="11"/>
        <v>0</v>
      </c>
      <c r="Q163" s="214">
        <v>0</v>
      </c>
      <c r="R163" s="214">
        <f t="shared" si="12"/>
        <v>0</v>
      </c>
      <c r="S163" s="214">
        <v>0</v>
      </c>
      <c r="T163" s="215">
        <f t="shared" si="13"/>
        <v>0</v>
      </c>
      <c r="AR163" s="25" t="s">
        <v>393</v>
      </c>
      <c r="AT163" s="25" t="s">
        <v>223</v>
      </c>
      <c r="AU163" s="25" t="s">
        <v>83</v>
      </c>
      <c r="AY163" s="25" t="s">
        <v>183</v>
      </c>
      <c r="BE163" s="216">
        <f t="shared" si="14"/>
        <v>0</v>
      </c>
      <c r="BF163" s="216">
        <f t="shared" si="15"/>
        <v>0</v>
      </c>
      <c r="BG163" s="216">
        <f t="shared" si="16"/>
        <v>0</v>
      </c>
      <c r="BH163" s="216">
        <f t="shared" si="17"/>
        <v>0</v>
      </c>
      <c r="BI163" s="216">
        <f t="shared" si="18"/>
        <v>0</v>
      </c>
      <c r="BJ163" s="25" t="s">
        <v>79</v>
      </c>
      <c r="BK163" s="216">
        <f t="shared" si="19"/>
        <v>0</v>
      </c>
      <c r="BL163" s="25" t="s">
        <v>292</v>
      </c>
      <c r="BM163" s="25" t="s">
        <v>3083</v>
      </c>
    </row>
    <row r="164" spans="2:65" s="1" customFormat="1" ht="22.5" customHeight="1">
      <c r="B164" s="42"/>
      <c r="C164" s="257" t="s">
        <v>563</v>
      </c>
      <c r="D164" s="257" t="s">
        <v>223</v>
      </c>
      <c r="E164" s="258" t="s">
        <v>2210</v>
      </c>
      <c r="F164" s="259" t="s">
        <v>2154</v>
      </c>
      <c r="G164" s="260" t="s">
        <v>626</v>
      </c>
      <c r="H164" s="261">
        <v>2</v>
      </c>
      <c r="I164" s="262"/>
      <c r="J164" s="263">
        <f t="shared" si="10"/>
        <v>0</v>
      </c>
      <c r="K164" s="259" t="s">
        <v>21</v>
      </c>
      <c r="L164" s="264"/>
      <c r="M164" s="265" t="s">
        <v>21</v>
      </c>
      <c r="N164" s="266" t="s">
        <v>46</v>
      </c>
      <c r="O164" s="43"/>
      <c r="P164" s="214">
        <f t="shared" si="11"/>
        <v>0</v>
      </c>
      <c r="Q164" s="214">
        <v>0</v>
      </c>
      <c r="R164" s="214">
        <f t="shared" si="12"/>
        <v>0</v>
      </c>
      <c r="S164" s="214">
        <v>0</v>
      </c>
      <c r="T164" s="215">
        <f t="shared" si="13"/>
        <v>0</v>
      </c>
      <c r="AR164" s="25" t="s">
        <v>393</v>
      </c>
      <c r="AT164" s="25" t="s">
        <v>223</v>
      </c>
      <c r="AU164" s="25" t="s">
        <v>83</v>
      </c>
      <c r="AY164" s="25" t="s">
        <v>183</v>
      </c>
      <c r="BE164" s="216">
        <f t="shared" si="14"/>
        <v>0</v>
      </c>
      <c r="BF164" s="216">
        <f t="shared" si="15"/>
        <v>0</v>
      </c>
      <c r="BG164" s="216">
        <f t="shared" si="16"/>
        <v>0</v>
      </c>
      <c r="BH164" s="216">
        <f t="shared" si="17"/>
        <v>0</v>
      </c>
      <c r="BI164" s="216">
        <f t="shared" si="18"/>
        <v>0</v>
      </c>
      <c r="BJ164" s="25" t="s">
        <v>79</v>
      </c>
      <c r="BK164" s="216">
        <f t="shared" si="19"/>
        <v>0</v>
      </c>
      <c r="BL164" s="25" t="s">
        <v>292</v>
      </c>
      <c r="BM164" s="25" t="s">
        <v>2211</v>
      </c>
    </row>
    <row r="165" spans="2:65" s="1" customFormat="1" ht="31.5" customHeight="1">
      <c r="B165" s="42"/>
      <c r="C165" s="257" t="s">
        <v>568</v>
      </c>
      <c r="D165" s="257" t="s">
        <v>223</v>
      </c>
      <c r="E165" s="258" t="s">
        <v>2212</v>
      </c>
      <c r="F165" s="259" t="s">
        <v>2157</v>
      </c>
      <c r="G165" s="260" t="s">
        <v>199</v>
      </c>
      <c r="H165" s="261">
        <v>11</v>
      </c>
      <c r="I165" s="262"/>
      <c r="J165" s="263">
        <f t="shared" si="10"/>
        <v>0</v>
      </c>
      <c r="K165" s="259" t="s">
        <v>21</v>
      </c>
      <c r="L165" s="264"/>
      <c r="M165" s="265" t="s">
        <v>21</v>
      </c>
      <c r="N165" s="266" t="s">
        <v>46</v>
      </c>
      <c r="O165" s="43"/>
      <c r="P165" s="214">
        <f t="shared" si="11"/>
        <v>0</v>
      </c>
      <c r="Q165" s="214">
        <v>0</v>
      </c>
      <c r="R165" s="214">
        <f t="shared" si="12"/>
        <v>0</v>
      </c>
      <c r="S165" s="214">
        <v>0</v>
      </c>
      <c r="T165" s="215">
        <f t="shared" si="13"/>
        <v>0</v>
      </c>
      <c r="AR165" s="25" t="s">
        <v>393</v>
      </c>
      <c r="AT165" s="25" t="s">
        <v>223</v>
      </c>
      <c r="AU165" s="25" t="s">
        <v>83</v>
      </c>
      <c r="AY165" s="25" t="s">
        <v>183</v>
      </c>
      <c r="BE165" s="216">
        <f t="shared" si="14"/>
        <v>0</v>
      </c>
      <c r="BF165" s="216">
        <f t="shared" si="15"/>
        <v>0</v>
      </c>
      <c r="BG165" s="216">
        <f t="shared" si="16"/>
        <v>0</v>
      </c>
      <c r="BH165" s="216">
        <f t="shared" si="17"/>
        <v>0</v>
      </c>
      <c r="BI165" s="216">
        <f t="shared" si="18"/>
        <v>0</v>
      </c>
      <c r="BJ165" s="25" t="s">
        <v>79</v>
      </c>
      <c r="BK165" s="216">
        <f t="shared" si="19"/>
        <v>0</v>
      </c>
      <c r="BL165" s="25" t="s">
        <v>292</v>
      </c>
      <c r="BM165" s="25" t="s">
        <v>2213</v>
      </c>
    </row>
    <row r="166" spans="2:65" s="11" customFormat="1" ht="29.85" customHeight="1">
      <c r="B166" s="188"/>
      <c r="C166" s="189"/>
      <c r="D166" s="202" t="s">
        <v>74</v>
      </c>
      <c r="E166" s="203" t="s">
        <v>2214</v>
      </c>
      <c r="F166" s="203" t="s">
        <v>3084</v>
      </c>
      <c r="G166" s="189"/>
      <c r="H166" s="189"/>
      <c r="I166" s="192"/>
      <c r="J166" s="204">
        <f>BK166</f>
        <v>0</v>
      </c>
      <c r="K166" s="189"/>
      <c r="L166" s="194"/>
      <c r="M166" s="195"/>
      <c r="N166" s="196"/>
      <c r="O166" s="196"/>
      <c r="P166" s="197">
        <f>SUM(P167:P190)</f>
        <v>0</v>
      </c>
      <c r="Q166" s="196"/>
      <c r="R166" s="197">
        <f>SUM(R167:R190)</f>
        <v>0</v>
      </c>
      <c r="S166" s="196"/>
      <c r="T166" s="198">
        <f>SUM(T167:T190)</f>
        <v>0</v>
      </c>
      <c r="AR166" s="199" t="s">
        <v>83</v>
      </c>
      <c r="AT166" s="200" t="s">
        <v>74</v>
      </c>
      <c r="AU166" s="200" t="s">
        <v>79</v>
      </c>
      <c r="AY166" s="199" t="s">
        <v>183</v>
      </c>
      <c r="BK166" s="201">
        <f>SUM(BK167:BK190)</f>
        <v>0</v>
      </c>
    </row>
    <row r="167" spans="2:65" s="1" customFormat="1" ht="69.75" customHeight="1">
      <c r="B167" s="42"/>
      <c r="C167" s="257" t="s">
        <v>574</v>
      </c>
      <c r="D167" s="257" t="s">
        <v>223</v>
      </c>
      <c r="E167" s="258" t="s">
        <v>2216</v>
      </c>
      <c r="F167" s="259" t="s">
        <v>3085</v>
      </c>
      <c r="G167" s="260" t="s">
        <v>626</v>
      </c>
      <c r="H167" s="261">
        <v>1</v>
      </c>
      <c r="I167" s="262"/>
      <c r="J167" s="263">
        <f t="shared" ref="J167:J190" si="20">ROUND(I167*H167,2)</f>
        <v>0</v>
      </c>
      <c r="K167" s="259" t="s">
        <v>21</v>
      </c>
      <c r="L167" s="264"/>
      <c r="M167" s="265" t="s">
        <v>21</v>
      </c>
      <c r="N167" s="266" t="s">
        <v>46</v>
      </c>
      <c r="O167" s="43"/>
      <c r="P167" s="214">
        <f t="shared" ref="P167:P190" si="21">O167*H167</f>
        <v>0</v>
      </c>
      <c r="Q167" s="214">
        <v>0</v>
      </c>
      <c r="R167" s="214">
        <f t="shared" ref="R167:R190" si="22">Q167*H167</f>
        <v>0</v>
      </c>
      <c r="S167" s="214">
        <v>0</v>
      </c>
      <c r="T167" s="215">
        <f t="shared" ref="T167:T190" si="23">S167*H167</f>
        <v>0</v>
      </c>
      <c r="AR167" s="25" t="s">
        <v>393</v>
      </c>
      <c r="AT167" s="25" t="s">
        <v>223</v>
      </c>
      <c r="AU167" s="25" t="s">
        <v>83</v>
      </c>
      <c r="AY167" s="25" t="s">
        <v>183</v>
      </c>
      <c r="BE167" s="216">
        <f t="shared" ref="BE167:BE190" si="24">IF(N167="základní",J167,0)</f>
        <v>0</v>
      </c>
      <c r="BF167" s="216">
        <f t="shared" ref="BF167:BF190" si="25">IF(N167="snížená",J167,0)</f>
        <v>0</v>
      </c>
      <c r="BG167" s="216">
        <f t="shared" ref="BG167:BG190" si="26">IF(N167="zákl. přenesená",J167,0)</f>
        <v>0</v>
      </c>
      <c r="BH167" s="216">
        <f t="shared" ref="BH167:BH190" si="27">IF(N167="sníž. přenesená",J167,0)</f>
        <v>0</v>
      </c>
      <c r="BI167" s="216">
        <f t="shared" ref="BI167:BI190" si="28">IF(N167="nulová",J167,0)</f>
        <v>0</v>
      </c>
      <c r="BJ167" s="25" t="s">
        <v>79</v>
      </c>
      <c r="BK167" s="216">
        <f t="shared" ref="BK167:BK190" si="29">ROUND(I167*H167,2)</f>
        <v>0</v>
      </c>
      <c r="BL167" s="25" t="s">
        <v>292</v>
      </c>
      <c r="BM167" s="25" t="s">
        <v>2218</v>
      </c>
    </row>
    <row r="168" spans="2:65" s="1" customFormat="1" ht="69.75" customHeight="1">
      <c r="B168" s="42"/>
      <c r="C168" s="257" t="s">
        <v>578</v>
      </c>
      <c r="D168" s="257" t="s">
        <v>223</v>
      </c>
      <c r="E168" s="258" t="s">
        <v>2219</v>
      </c>
      <c r="F168" s="259" t="s">
        <v>3086</v>
      </c>
      <c r="G168" s="260" t="s">
        <v>626</v>
      </c>
      <c r="H168" s="261">
        <v>1</v>
      </c>
      <c r="I168" s="262"/>
      <c r="J168" s="263">
        <f t="shared" si="20"/>
        <v>0</v>
      </c>
      <c r="K168" s="259" t="s">
        <v>21</v>
      </c>
      <c r="L168" s="264"/>
      <c r="M168" s="265" t="s">
        <v>21</v>
      </c>
      <c r="N168" s="266" t="s">
        <v>46</v>
      </c>
      <c r="O168" s="43"/>
      <c r="P168" s="214">
        <f t="shared" si="21"/>
        <v>0</v>
      </c>
      <c r="Q168" s="214">
        <v>0</v>
      </c>
      <c r="R168" s="214">
        <f t="shared" si="22"/>
        <v>0</v>
      </c>
      <c r="S168" s="214">
        <v>0</v>
      </c>
      <c r="T168" s="215">
        <f t="shared" si="23"/>
        <v>0</v>
      </c>
      <c r="AR168" s="25" t="s">
        <v>393</v>
      </c>
      <c r="AT168" s="25" t="s">
        <v>223</v>
      </c>
      <c r="AU168" s="25" t="s">
        <v>83</v>
      </c>
      <c r="AY168" s="25" t="s">
        <v>183</v>
      </c>
      <c r="BE168" s="216">
        <f t="shared" si="24"/>
        <v>0</v>
      </c>
      <c r="BF168" s="216">
        <f t="shared" si="25"/>
        <v>0</v>
      </c>
      <c r="BG168" s="216">
        <f t="shared" si="26"/>
        <v>0</v>
      </c>
      <c r="BH168" s="216">
        <f t="shared" si="27"/>
        <v>0</v>
      </c>
      <c r="BI168" s="216">
        <f t="shared" si="28"/>
        <v>0</v>
      </c>
      <c r="BJ168" s="25" t="s">
        <v>79</v>
      </c>
      <c r="BK168" s="216">
        <f t="shared" si="29"/>
        <v>0</v>
      </c>
      <c r="BL168" s="25" t="s">
        <v>292</v>
      </c>
      <c r="BM168" s="25" t="s">
        <v>2221</v>
      </c>
    </row>
    <row r="169" spans="2:65" s="1" customFormat="1" ht="22.5" customHeight="1">
      <c r="B169" s="42"/>
      <c r="C169" s="257" t="s">
        <v>584</v>
      </c>
      <c r="D169" s="257" t="s">
        <v>223</v>
      </c>
      <c r="E169" s="258" t="s">
        <v>2222</v>
      </c>
      <c r="F169" s="259" t="s">
        <v>3087</v>
      </c>
      <c r="G169" s="260" t="s">
        <v>626</v>
      </c>
      <c r="H169" s="261">
        <v>1</v>
      </c>
      <c r="I169" s="262"/>
      <c r="J169" s="263">
        <f t="shared" si="20"/>
        <v>0</v>
      </c>
      <c r="K169" s="259" t="s">
        <v>21</v>
      </c>
      <c r="L169" s="264"/>
      <c r="M169" s="265" t="s">
        <v>21</v>
      </c>
      <c r="N169" s="266" t="s">
        <v>46</v>
      </c>
      <c r="O169" s="43"/>
      <c r="P169" s="214">
        <f t="shared" si="21"/>
        <v>0</v>
      </c>
      <c r="Q169" s="214">
        <v>0</v>
      </c>
      <c r="R169" s="214">
        <f t="shared" si="22"/>
        <v>0</v>
      </c>
      <c r="S169" s="214">
        <v>0</v>
      </c>
      <c r="T169" s="215">
        <f t="shared" si="23"/>
        <v>0</v>
      </c>
      <c r="AR169" s="25" t="s">
        <v>393</v>
      </c>
      <c r="AT169" s="25" t="s">
        <v>223</v>
      </c>
      <c r="AU169" s="25" t="s">
        <v>83</v>
      </c>
      <c r="AY169" s="25" t="s">
        <v>183</v>
      </c>
      <c r="BE169" s="216">
        <f t="shared" si="24"/>
        <v>0</v>
      </c>
      <c r="BF169" s="216">
        <f t="shared" si="25"/>
        <v>0</v>
      </c>
      <c r="BG169" s="216">
        <f t="shared" si="26"/>
        <v>0</v>
      </c>
      <c r="BH169" s="216">
        <f t="shared" si="27"/>
        <v>0</v>
      </c>
      <c r="BI169" s="216">
        <f t="shared" si="28"/>
        <v>0</v>
      </c>
      <c r="BJ169" s="25" t="s">
        <v>79</v>
      </c>
      <c r="BK169" s="216">
        <f t="shared" si="29"/>
        <v>0</v>
      </c>
      <c r="BL169" s="25" t="s">
        <v>292</v>
      </c>
      <c r="BM169" s="25" t="s">
        <v>2224</v>
      </c>
    </row>
    <row r="170" spans="2:65" s="1" customFormat="1" ht="44.25" customHeight="1">
      <c r="B170" s="42"/>
      <c r="C170" s="257" t="s">
        <v>590</v>
      </c>
      <c r="D170" s="257" t="s">
        <v>223</v>
      </c>
      <c r="E170" s="258" t="s">
        <v>2225</v>
      </c>
      <c r="F170" s="259" t="s">
        <v>3088</v>
      </c>
      <c r="G170" s="260" t="s">
        <v>626</v>
      </c>
      <c r="H170" s="261">
        <v>6</v>
      </c>
      <c r="I170" s="262"/>
      <c r="J170" s="263">
        <f t="shared" si="20"/>
        <v>0</v>
      </c>
      <c r="K170" s="259" t="s">
        <v>21</v>
      </c>
      <c r="L170" s="264"/>
      <c r="M170" s="265" t="s">
        <v>21</v>
      </c>
      <c r="N170" s="266" t="s">
        <v>46</v>
      </c>
      <c r="O170" s="43"/>
      <c r="P170" s="214">
        <f t="shared" si="21"/>
        <v>0</v>
      </c>
      <c r="Q170" s="214">
        <v>0</v>
      </c>
      <c r="R170" s="214">
        <f t="shared" si="22"/>
        <v>0</v>
      </c>
      <c r="S170" s="214">
        <v>0</v>
      </c>
      <c r="T170" s="215">
        <f t="shared" si="23"/>
        <v>0</v>
      </c>
      <c r="AR170" s="25" t="s">
        <v>393</v>
      </c>
      <c r="AT170" s="25" t="s">
        <v>223</v>
      </c>
      <c r="AU170" s="25" t="s">
        <v>83</v>
      </c>
      <c r="AY170" s="25" t="s">
        <v>183</v>
      </c>
      <c r="BE170" s="216">
        <f t="shared" si="24"/>
        <v>0</v>
      </c>
      <c r="BF170" s="216">
        <f t="shared" si="25"/>
        <v>0</v>
      </c>
      <c r="BG170" s="216">
        <f t="shared" si="26"/>
        <v>0</v>
      </c>
      <c r="BH170" s="216">
        <f t="shared" si="27"/>
        <v>0</v>
      </c>
      <c r="BI170" s="216">
        <f t="shared" si="28"/>
        <v>0</v>
      </c>
      <c r="BJ170" s="25" t="s">
        <v>79</v>
      </c>
      <c r="BK170" s="216">
        <f t="shared" si="29"/>
        <v>0</v>
      </c>
      <c r="BL170" s="25" t="s">
        <v>292</v>
      </c>
      <c r="BM170" s="25" t="s">
        <v>2226</v>
      </c>
    </row>
    <row r="171" spans="2:65" s="1" customFormat="1" ht="31.5" customHeight="1">
      <c r="B171" s="42"/>
      <c r="C171" s="257" t="s">
        <v>595</v>
      </c>
      <c r="D171" s="257" t="s">
        <v>223</v>
      </c>
      <c r="E171" s="258" t="s">
        <v>2227</v>
      </c>
      <c r="F171" s="259" t="s">
        <v>3089</v>
      </c>
      <c r="G171" s="260" t="s">
        <v>626</v>
      </c>
      <c r="H171" s="261">
        <v>1</v>
      </c>
      <c r="I171" s="262"/>
      <c r="J171" s="263">
        <f t="shared" si="20"/>
        <v>0</v>
      </c>
      <c r="K171" s="259" t="s">
        <v>21</v>
      </c>
      <c r="L171" s="264"/>
      <c r="M171" s="265" t="s">
        <v>21</v>
      </c>
      <c r="N171" s="266" t="s">
        <v>46</v>
      </c>
      <c r="O171" s="43"/>
      <c r="P171" s="214">
        <f t="shared" si="21"/>
        <v>0</v>
      </c>
      <c r="Q171" s="214">
        <v>0</v>
      </c>
      <c r="R171" s="214">
        <f t="shared" si="22"/>
        <v>0</v>
      </c>
      <c r="S171" s="214">
        <v>0</v>
      </c>
      <c r="T171" s="215">
        <f t="shared" si="23"/>
        <v>0</v>
      </c>
      <c r="AR171" s="25" t="s">
        <v>393</v>
      </c>
      <c r="AT171" s="25" t="s">
        <v>223</v>
      </c>
      <c r="AU171" s="25" t="s">
        <v>83</v>
      </c>
      <c r="AY171" s="25" t="s">
        <v>183</v>
      </c>
      <c r="BE171" s="216">
        <f t="shared" si="24"/>
        <v>0</v>
      </c>
      <c r="BF171" s="216">
        <f t="shared" si="25"/>
        <v>0</v>
      </c>
      <c r="BG171" s="216">
        <f t="shared" si="26"/>
        <v>0</v>
      </c>
      <c r="BH171" s="216">
        <f t="shared" si="27"/>
        <v>0</v>
      </c>
      <c r="BI171" s="216">
        <f t="shared" si="28"/>
        <v>0</v>
      </c>
      <c r="BJ171" s="25" t="s">
        <v>79</v>
      </c>
      <c r="BK171" s="216">
        <f t="shared" si="29"/>
        <v>0</v>
      </c>
      <c r="BL171" s="25" t="s">
        <v>292</v>
      </c>
      <c r="BM171" s="25" t="s">
        <v>2228</v>
      </c>
    </row>
    <row r="172" spans="2:65" s="1" customFormat="1" ht="31.5" customHeight="1">
      <c r="B172" s="42"/>
      <c r="C172" s="257" t="s">
        <v>601</v>
      </c>
      <c r="D172" s="257" t="s">
        <v>223</v>
      </c>
      <c r="E172" s="258" t="s">
        <v>2229</v>
      </c>
      <c r="F172" s="259" t="s">
        <v>2103</v>
      </c>
      <c r="G172" s="260" t="s">
        <v>626</v>
      </c>
      <c r="H172" s="261">
        <v>2</v>
      </c>
      <c r="I172" s="262"/>
      <c r="J172" s="263">
        <f t="shared" si="20"/>
        <v>0</v>
      </c>
      <c r="K172" s="259" t="s">
        <v>21</v>
      </c>
      <c r="L172" s="264"/>
      <c r="M172" s="265" t="s">
        <v>21</v>
      </c>
      <c r="N172" s="266" t="s">
        <v>46</v>
      </c>
      <c r="O172" s="43"/>
      <c r="P172" s="214">
        <f t="shared" si="21"/>
        <v>0</v>
      </c>
      <c r="Q172" s="214">
        <v>0</v>
      </c>
      <c r="R172" s="214">
        <f t="shared" si="22"/>
        <v>0</v>
      </c>
      <c r="S172" s="214">
        <v>0</v>
      </c>
      <c r="T172" s="215">
        <f t="shared" si="23"/>
        <v>0</v>
      </c>
      <c r="AR172" s="25" t="s">
        <v>393</v>
      </c>
      <c r="AT172" s="25" t="s">
        <v>223</v>
      </c>
      <c r="AU172" s="25" t="s">
        <v>83</v>
      </c>
      <c r="AY172" s="25" t="s">
        <v>183</v>
      </c>
      <c r="BE172" s="216">
        <f t="shared" si="24"/>
        <v>0</v>
      </c>
      <c r="BF172" s="216">
        <f t="shared" si="25"/>
        <v>0</v>
      </c>
      <c r="BG172" s="216">
        <f t="shared" si="26"/>
        <v>0</v>
      </c>
      <c r="BH172" s="216">
        <f t="shared" si="27"/>
        <v>0</v>
      </c>
      <c r="BI172" s="216">
        <f t="shared" si="28"/>
        <v>0</v>
      </c>
      <c r="BJ172" s="25" t="s">
        <v>79</v>
      </c>
      <c r="BK172" s="216">
        <f t="shared" si="29"/>
        <v>0</v>
      </c>
      <c r="BL172" s="25" t="s">
        <v>292</v>
      </c>
      <c r="BM172" s="25" t="s">
        <v>2230</v>
      </c>
    </row>
    <row r="173" spans="2:65" s="1" customFormat="1" ht="31.5" customHeight="1">
      <c r="B173" s="42"/>
      <c r="C173" s="257" t="s">
        <v>607</v>
      </c>
      <c r="D173" s="257" t="s">
        <v>223</v>
      </c>
      <c r="E173" s="258" t="s">
        <v>2231</v>
      </c>
      <c r="F173" s="259" t="s">
        <v>2106</v>
      </c>
      <c r="G173" s="260" t="s">
        <v>626</v>
      </c>
      <c r="H173" s="261">
        <v>2</v>
      </c>
      <c r="I173" s="262"/>
      <c r="J173" s="263">
        <f t="shared" si="20"/>
        <v>0</v>
      </c>
      <c r="K173" s="259" t="s">
        <v>21</v>
      </c>
      <c r="L173" s="264"/>
      <c r="M173" s="265" t="s">
        <v>21</v>
      </c>
      <c r="N173" s="266" t="s">
        <v>46</v>
      </c>
      <c r="O173" s="43"/>
      <c r="P173" s="214">
        <f t="shared" si="21"/>
        <v>0</v>
      </c>
      <c r="Q173" s="214">
        <v>0</v>
      </c>
      <c r="R173" s="214">
        <f t="shared" si="22"/>
        <v>0</v>
      </c>
      <c r="S173" s="214">
        <v>0</v>
      </c>
      <c r="T173" s="215">
        <f t="shared" si="23"/>
        <v>0</v>
      </c>
      <c r="AR173" s="25" t="s">
        <v>393</v>
      </c>
      <c r="AT173" s="25" t="s">
        <v>223</v>
      </c>
      <c r="AU173" s="25" t="s">
        <v>83</v>
      </c>
      <c r="AY173" s="25" t="s">
        <v>183</v>
      </c>
      <c r="BE173" s="216">
        <f t="shared" si="24"/>
        <v>0</v>
      </c>
      <c r="BF173" s="216">
        <f t="shared" si="25"/>
        <v>0</v>
      </c>
      <c r="BG173" s="216">
        <f t="shared" si="26"/>
        <v>0</v>
      </c>
      <c r="BH173" s="216">
        <f t="shared" si="27"/>
        <v>0</v>
      </c>
      <c r="BI173" s="216">
        <f t="shared" si="28"/>
        <v>0</v>
      </c>
      <c r="BJ173" s="25" t="s">
        <v>79</v>
      </c>
      <c r="BK173" s="216">
        <f t="shared" si="29"/>
        <v>0</v>
      </c>
      <c r="BL173" s="25" t="s">
        <v>292</v>
      </c>
      <c r="BM173" s="25" t="s">
        <v>2232</v>
      </c>
    </row>
    <row r="174" spans="2:65" s="1" customFormat="1" ht="22.5" customHeight="1">
      <c r="B174" s="42"/>
      <c r="C174" s="257" t="s">
        <v>611</v>
      </c>
      <c r="D174" s="257" t="s">
        <v>223</v>
      </c>
      <c r="E174" s="258" t="s">
        <v>2233</v>
      </c>
      <c r="F174" s="259" t="s">
        <v>2180</v>
      </c>
      <c r="G174" s="260" t="s">
        <v>626</v>
      </c>
      <c r="H174" s="261">
        <v>1</v>
      </c>
      <c r="I174" s="262"/>
      <c r="J174" s="263">
        <f t="shared" si="20"/>
        <v>0</v>
      </c>
      <c r="K174" s="259" t="s">
        <v>21</v>
      </c>
      <c r="L174" s="264"/>
      <c r="M174" s="265" t="s">
        <v>21</v>
      </c>
      <c r="N174" s="266" t="s">
        <v>46</v>
      </c>
      <c r="O174" s="43"/>
      <c r="P174" s="214">
        <f t="shared" si="21"/>
        <v>0</v>
      </c>
      <c r="Q174" s="214">
        <v>0</v>
      </c>
      <c r="R174" s="214">
        <f t="shared" si="22"/>
        <v>0</v>
      </c>
      <c r="S174" s="214">
        <v>0</v>
      </c>
      <c r="T174" s="215">
        <f t="shared" si="23"/>
        <v>0</v>
      </c>
      <c r="AR174" s="25" t="s">
        <v>393</v>
      </c>
      <c r="AT174" s="25" t="s">
        <v>223</v>
      </c>
      <c r="AU174" s="25" t="s">
        <v>83</v>
      </c>
      <c r="AY174" s="25" t="s">
        <v>183</v>
      </c>
      <c r="BE174" s="216">
        <f t="shared" si="24"/>
        <v>0</v>
      </c>
      <c r="BF174" s="216">
        <f t="shared" si="25"/>
        <v>0</v>
      </c>
      <c r="BG174" s="216">
        <f t="shared" si="26"/>
        <v>0</v>
      </c>
      <c r="BH174" s="216">
        <f t="shared" si="27"/>
        <v>0</v>
      </c>
      <c r="BI174" s="216">
        <f t="shared" si="28"/>
        <v>0</v>
      </c>
      <c r="BJ174" s="25" t="s">
        <v>79</v>
      </c>
      <c r="BK174" s="216">
        <f t="shared" si="29"/>
        <v>0</v>
      </c>
      <c r="BL174" s="25" t="s">
        <v>292</v>
      </c>
      <c r="BM174" s="25" t="s">
        <v>2234</v>
      </c>
    </row>
    <row r="175" spans="2:65" s="1" customFormat="1" ht="22.5" customHeight="1">
      <c r="B175" s="42"/>
      <c r="C175" s="257" t="s">
        <v>616</v>
      </c>
      <c r="D175" s="257" t="s">
        <v>223</v>
      </c>
      <c r="E175" s="258" t="s">
        <v>2235</v>
      </c>
      <c r="F175" s="259" t="s">
        <v>3077</v>
      </c>
      <c r="G175" s="260" t="s">
        <v>626</v>
      </c>
      <c r="H175" s="261">
        <v>1</v>
      </c>
      <c r="I175" s="262"/>
      <c r="J175" s="263">
        <f t="shared" si="20"/>
        <v>0</v>
      </c>
      <c r="K175" s="259" t="s">
        <v>21</v>
      </c>
      <c r="L175" s="264"/>
      <c r="M175" s="265" t="s">
        <v>21</v>
      </c>
      <c r="N175" s="266" t="s">
        <v>46</v>
      </c>
      <c r="O175" s="43"/>
      <c r="P175" s="214">
        <f t="shared" si="21"/>
        <v>0</v>
      </c>
      <c r="Q175" s="214">
        <v>0</v>
      </c>
      <c r="R175" s="214">
        <f t="shared" si="22"/>
        <v>0</v>
      </c>
      <c r="S175" s="214">
        <v>0</v>
      </c>
      <c r="T175" s="215">
        <f t="shared" si="23"/>
        <v>0</v>
      </c>
      <c r="AR175" s="25" t="s">
        <v>393</v>
      </c>
      <c r="AT175" s="25" t="s">
        <v>223</v>
      </c>
      <c r="AU175" s="25" t="s">
        <v>83</v>
      </c>
      <c r="AY175" s="25" t="s">
        <v>183</v>
      </c>
      <c r="BE175" s="216">
        <f t="shared" si="24"/>
        <v>0</v>
      </c>
      <c r="BF175" s="216">
        <f t="shared" si="25"/>
        <v>0</v>
      </c>
      <c r="BG175" s="216">
        <f t="shared" si="26"/>
        <v>0</v>
      </c>
      <c r="BH175" s="216">
        <f t="shared" si="27"/>
        <v>0</v>
      </c>
      <c r="BI175" s="216">
        <f t="shared" si="28"/>
        <v>0</v>
      </c>
      <c r="BJ175" s="25" t="s">
        <v>79</v>
      </c>
      <c r="BK175" s="216">
        <f t="shared" si="29"/>
        <v>0</v>
      </c>
      <c r="BL175" s="25" t="s">
        <v>292</v>
      </c>
      <c r="BM175" s="25" t="s">
        <v>2236</v>
      </c>
    </row>
    <row r="176" spans="2:65" s="1" customFormat="1" ht="22.5" customHeight="1">
      <c r="B176" s="42"/>
      <c r="C176" s="257" t="s">
        <v>623</v>
      </c>
      <c r="D176" s="257" t="s">
        <v>223</v>
      </c>
      <c r="E176" s="258" t="s">
        <v>2237</v>
      </c>
      <c r="F176" s="259" t="s">
        <v>2115</v>
      </c>
      <c r="G176" s="260" t="s">
        <v>188</v>
      </c>
      <c r="H176" s="261">
        <v>9</v>
      </c>
      <c r="I176" s="262"/>
      <c r="J176" s="263">
        <f t="shared" si="20"/>
        <v>0</v>
      </c>
      <c r="K176" s="259" t="s">
        <v>21</v>
      </c>
      <c r="L176" s="264"/>
      <c r="M176" s="265" t="s">
        <v>21</v>
      </c>
      <c r="N176" s="266" t="s">
        <v>46</v>
      </c>
      <c r="O176" s="43"/>
      <c r="P176" s="214">
        <f t="shared" si="21"/>
        <v>0</v>
      </c>
      <c r="Q176" s="214">
        <v>0</v>
      </c>
      <c r="R176" s="214">
        <f t="shared" si="22"/>
        <v>0</v>
      </c>
      <c r="S176" s="214">
        <v>0</v>
      </c>
      <c r="T176" s="215">
        <f t="shared" si="23"/>
        <v>0</v>
      </c>
      <c r="AR176" s="25" t="s">
        <v>393</v>
      </c>
      <c r="AT176" s="25" t="s">
        <v>223</v>
      </c>
      <c r="AU176" s="25" t="s">
        <v>83</v>
      </c>
      <c r="AY176" s="25" t="s">
        <v>183</v>
      </c>
      <c r="BE176" s="216">
        <f t="shared" si="24"/>
        <v>0</v>
      </c>
      <c r="BF176" s="216">
        <f t="shared" si="25"/>
        <v>0</v>
      </c>
      <c r="BG176" s="216">
        <f t="shared" si="26"/>
        <v>0</v>
      </c>
      <c r="BH176" s="216">
        <f t="shared" si="27"/>
        <v>0</v>
      </c>
      <c r="BI176" s="216">
        <f t="shared" si="28"/>
        <v>0</v>
      </c>
      <c r="BJ176" s="25" t="s">
        <v>79</v>
      </c>
      <c r="BK176" s="216">
        <f t="shared" si="29"/>
        <v>0</v>
      </c>
      <c r="BL176" s="25" t="s">
        <v>292</v>
      </c>
      <c r="BM176" s="25" t="s">
        <v>2238</v>
      </c>
    </row>
    <row r="177" spans="2:65" s="1" customFormat="1" ht="22.5" customHeight="1">
      <c r="B177" s="42"/>
      <c r="C177" s="257" t="s">
        <v>629</v>
      </c>
      <c r="D177" s="257" t="s">
        <v>223</v>
      </c>
      <c r="E177" s="258" t="s">
        <v>2239</v>
      </c>
      <c r="F177" s="259" t="s">
        <v>2118</v>
      </c>
      <c r="G177" s="260" t="s">
        <v>188</v>
      </c>
      <c r="H177" s="261">
        <v>1</v>
      </c>
      <c r="I177" s="262"/>
      <c r="J177" s="263">
        <f t="shared" si="20"/>
        <v>0</v>
      </c>
      <c r="K177" s="259" t="s">
        <v>21</v>
      </c>
      <c r="L177" s="264"/>
      <c r="M177" s="265" t="s">
        <v>21</v>
      </c>
      <c r="N177" s="266" t="s">
        <v>46</v>
      </c>
      <c r="O177" s="43"/>
      <c r="P177" s="214">
        <f t="shared" si="21"/>
        <v>0</v>
      </c>
      <c r="Q177" s="214">
        <v>0</v>
      </c>
      <c r="R177" s="214">
        <f t="shared" si="22"/>
        <v>0</v>
      </c>
      <c r="S177" s="214">
        <v>0</v>
      </c>
      <c r="T177" s="215">
        <f t="shared" si="23"/>
        <v>0</v>
      </c>
      <c r="AR177" s="25" t="s">
        <v>393</v>
      </c>
      <c r="AT177" s="25" t="s">
        <v>223</v>
      </c>
      <c r="AU177" s="25" t="s">
        <v>83</v>
      </c>
      <c r="AY177" s="25" t="s">
        <v>183</v>
      </c>
      <c r="BE177" s="216">
        <f t="shared" si="24"/>
        <v>0</v>
      </c>
      <c r="BF177" s="216">
        <f t="shared" si="25"/>
        <v>0</v>
      </c>
      <c r="BG177" s="216">
        <f t="shared" si="26"/>
        <v>0</v>
      </c>
      <c r="BH177" s="216">
        <f t="shared" si="27"/>
        <v>0</v>
      </c>
      <c r="BI177" s="216">
        <f t="shared" si="28"/>
        <v>0</v>
      </c>
      <c r="BJ177" s="25" t="s">
        <v>79</v>
      </c>
      <c r="BK177" s="216">
        <f t="shared" si="29"/>
        <v>0</v>
      </c>
      <c r="BL177" s="25" t="s">
        <v>292</v>
      </c>
      <c r="BM177" s="25" t="s">
        <v>2240</v>
      </c>
    </row>
    <row r="178" spans="2:65" s="1" customFormat="1" ht="22.5" customHeight="1">
      <c r="B178" s="42"/>
      <c r="C178" s="257" t="s">
        <v>633</v>
      </c>
      <c r="D178" s="257" t="s">
        <v>223</v>
      </c>
      <c r="E178" s="258" t="s">
        <v>2241</v>
      </c>
      <c r="F178" s="259" t="s">
        <v>2121</v>
      </c>
      <c r="G178" s="260" t="s">
        <v>188</v>
      </c>
      <c r="H178" s="261">
        <v>19</v>
      </c>
      <c r="I178" s="262"/>
      <c r="J178" s="263">
        <f t="shared" si="20"/>
        <v>0</v>
      </c>
      <c r="K178" s="259" t="s">
        <v>21</v>
      </c>
      <c r="L178" s="264"/>
      <c r="M178" s="265" t="s">
        <v>21</v>
      </c>
      <c r="N178" s="266" t="s">
        <v>46</v>
      </c>
      <c r="O178" s="43"/>
      <c r="P178" s="214">
        <f t="shared" si="21"/>
        <v>0</v>
      </c>
      <c r="Q178" s="214">
        <v>0</v>
      </c>
      <c r="R178" s="214">
        <f t="shared" si="22"/>
        <v>0</v>
      </c>
      <c r="S178" s="214">
        <v>0</v>
      </c>
      <c r="T178" s="215">
        <f t="shared" si="23"/>
        <v>0</v>
      </c>
      <c r="AR178" s="25" t="s">
        <v>393</v>
      </c>
      <c r="AT178" s="25" t="s">
        <v>223</v>
      </c>
      <c r="AU178" s="25" t="s">
        <v>83</v>
      </c>
      <c r="AY178" s="25" t="s">
        <v>183</v>
      </c>
      <c r="BE178" s="216">
        <f t="shared" si="24"/>
        <v>0</v>
      </c>
      <c r="BF178" s="216">
        <f t="shared" si="25"/>
        <v>0</v>
      </c>
      <c r="BG178" s="216">
        <f t="shared" si="26"/>
        <v>0</v>
      </c>
      <c r="BH178" s="216">
        <f t="shared" si="27"/>
        <v>0</v>
      </c>
      <c r="BI178" s="216">
        <f t="shared" si="28"/>
        <v>0</v>
      </c>
      <c r="BJ178" s="25" t="s">
        <v>79</v>
      </c>
      <c r="BK178" s="216">
        <f t="shared" si="29"/>
        <v>0</v>
      </c>
      <c r="BL178" s="25" t="s">
        <v>292</v>
      </c>
      <c r="BM178" s="25" t="s">
        <v>2242</v>
      </c>
    </row>
    <row r="179" spans="2:65" s="1" customFormat="1" ht="22.5" customHeight="1">
      <c r="B179" s="42"/>
      <c r="C179" s="257" t="s">
        <v>638</v>
      </c>
      <c r="D179" s="257" t="s">
        <v>223</v>
      </c>
      <c r="E179" s="258" t="s">
        <v>3090</v>
      </c>
      <c r="F179" s="259" t="s">
        <v>2124</v>
      </c>
      <c r="G179" s="260" t="s">
        <v>626</v>
      </c>
      <c r="H179" s="261">
        <v>1</v>
      </c>
      <c r="I179" s="262"/>
      <c r="J179" s="263">
        <f t="shared" si="20"/>
        <v>0</v>
      </c>
      <c r="K179" s="259" t="s">
        <v>21</v>
      </c>
      <c r="L179" s="264"/>
      <c r="M179" s="265" t="s">
        <v>21</v>
      </c>
      <c r="N179" s="266" t="s">
        <v>46</v>
      </c>
      <c r="O179" s="43"/>
      <c r="P179" s="214">
        <f t="shared" si="21"/>
        <v>0</v>
      </c>
      <c r="Q179" s="214">
        <v>0</v>
      </c>
      <c r="R179" s="214">
        <f t="shared" si="22"/>
        <v>0</v>
      </c>
      <c r="S179" s="214">
        <v>0</v>
      </c>
      <c r="T179" s="215">
        <f t="shared" si="23"/>
        <v>0</v>
      </c>
      <c r="AR179" s="25" t="s">
        <v>393</v>
      </c>
      <c r="AT179" s="25" t="s">
        <v>223</v>
      </c>
      <c r="AU179" s="25" t="s">
        <v>83</v>
      </c>
      <c r="AY179" s="25" t="s">
        <v>183</v>
      </c>
      <c r="BE179" s="216">
        <f t="shared" si="24"/>
        <v>0</v>
      </c>
      <c r="BF179" s="216">
        <f t="shared" si="25"/>
        <v>0</v>
      </c>
      <c r="BG179" s="216">
        <f t="shared" si="26"/>
        <v>0</v>
      </c>
      <c r="BH179" s="216">
        <f t="shared" si="27"/>
        <v>0</v>
      </c>
      <c r="BI179" s="216">
        <f t="shared" si="28"/>
        <v>0</v>
      </c>
      <c r="BJ179" s="25" t="s">
        <v>79</v>
      </c>
      <c r="BK179" s="216">
        <f t="shared" si="29"/>
        <v>0</v>
      </c>
      <c r="BL179" s="25" t="s">
        <v>292</v>
      </c>
      <c r="BM179" s="25" t="s">
        <v>3091</v>
      </c>
    </row>
    <row r="180" spans="2:65" s="1" customFormat="1" ht="22.5" customHeight="1">
      <c r="B180" s="42"/>
      <c r="C180" s="257" t="s">
        <v>642</v>
      </c>
      <c r="D180" s="257" t="s">
        <v>223</v>
      </c>
      <c r="E180" s="258" t="s">
        <v>2245</v>
      </c>
      <c r="F180" s="259" t="s">
        <v>2130</v>
      </c>
      <c r="G180" s="260" t="s">
        <v>626</v>
      </c>
      <c r="H180" s="261">
        <v>6</v>
      </c>
      <c r="I180" s="262"/>
      <c r="J180" s="263">
        <f t="shared" si="20"/>
        <v>0</v>
      </c>
      <c r="K180" s="259" t="s">
        <v>21</v>
      </c>
      <c r="L180" s="264"/>
      <c r="M180" s="265" t="s">
        <v>21</v>
      </c>
      <c r="N180" s="266" t="s">
        <v>46</v>
      </c>
      <c r="O180" s="43"/>
      <c r="P180" s="214">
        <f t="shared" si="21"/>
        <v>0</v>
      </c>
      <c r="Q180" s="214">
        <v>0</v>
      </c>
      <c r="R180" s="214">
        <f t="shared" si="22"/>
        <v>0</v>
      </c>
      <c r="S180" s="214">
        <v>0</v>
      </c>
      <c r="T180" s="215">
        <f t="shared" si="23"/>
        <v>0</v>
      </c>
      <c r="AR180" s="25" t="s">
        <v>393</v>
      </c>
      <c r="AT180" s="25" t="s">
        <v>223</v>
      </c>
      <c r="AU180" s="25" t="s">
        <v>83</v>
      </c>
      <c r="AY180" s="25" t="s">
        <v>183</v>
      </c>
      <c r="BE180" s="216">
        <f t="shared" si="24"/>
        <v>0</v>
      </c>
      <c r="BF180" s="216">
        <f t="shared" si="25"/>
        <v>0</v>
      </c>
      <c r="BG180" s="216">
        <f t="shared" si="26"/>
        <v>0</v>
      </c>
      <c r="BH180" s="216">
        <f t="shared" si="27"/>
        <v>0</v>
      </c>
      <c r="BI180" s="216">
        <f t="shared" si="28"/>
        <v>0</v>
      </c>
      <c r="BJ180" s="25" t="s">
        <v>79</v>
      </c>
      <c r="BK180" s="216">
        <f t="shared" si="29"/>
        <v>0</v>
      </c>
      <c r="BL180" s="25" t="s">
        <v>292</v>
      </c>
      <c r="BM180" s="25" t="s">
        <v>2246</v>
      </c>
    </row>
    <row r="181" spans="2:65" s="1" customFormat="1" ht="22.5" customHeight="1">
      <c r="B181" s="42"/>
      <c r="C181" s="257" t="s">
        <v>650</v>
      </c>
      <c r="D181" s="257" t="s">
        <v>223</v>
      </c>
      <c r="E181" s="258" t="s">
        <v>2247</v>
      </c>
      <c r="F181" s="259" t="s">
        <v>2133</v>
      </c>
      <c r="G181" s="260" t="s">
        <v>626</v>
      </c>
      <c r="H181" s="261">
        <v>6</v>
      </c>
      <c r="I181" s="262"/>
      <c r="J181" s="263">
        <f t="shared" si="20"/>
        <v>0</v>
      </c>
      <c r="K181" s="259" t="s">
        <v>21</v>
      </c>
      <c r="L181" s="264"/>
      <c r="M181" s="265" t="s">
        <v>21</v>
      </c>
      <c r="N181" s="266" t="s">
        <v>46</v>
      </c>
      <c r="O181" s="43"/>
      <c r="P181" s="214">
        <f t="shared" si="21"/>
        <v>0</v>
      </c>
      <c r="Q181" s="214">
        <v>0</v>
      </c>
      <c r="R181" s="214">
        <f t="shared" si="22"/>
        <v>0</v>
      </c>
      <c r="S181" s="214">
        <v>0</v>
      </c>
      <c r="T181" s="215">
        <f t="shared" si="23"/>
        <v>0</v>
      </c>
      <c r="AR181" s="25" t="s">
        <v>393</v>
      </c>
      <c r="AT181" s="25" t="s">
        <v>223</v>
      </c>
      <c r="AU181" s="25" t="s">
        <v>83</v>
      </c>
      <c r="AY181" s="25" t="s">
        <v>183</v>
      </c>
      <c r="BE181" s="216">
        <f t="shared" si="24"/>
        <v>0</v>
      </c>
      <c r="BF181" s="216">
        <f t="shared" si="25"/>
        <v>0</v>
      </c>
      <c r="BG181" s="216">
        <f t="shared" si="26"/>
        <v>0</v>
      </c>
      <c r="BH181" s="216">
        <f t="shared" si="27"/>
        <v>0</v>
      </c>
      <c r="BI181" s="216">
        <f t="shared" si="28"/>
        <v>0</v>
      </c>
      <c r="BJ181" s="25" t="s">
        <v>79</v>
      </c>
      <c r="BK181" s="216">
        <f t="shared" si="29"/>
        <v>0</v>
      </c>
      <c r="BL181" s="25" t="s">
        <v>292</v>
      </c>
      <c r="BM181" s="25" t="s">
        <v>2248</v>
      </c>
    </row>
    <row r="182" spans="2:65" s="1" customFormat="1" ht="22.5" customHeight="1">
      <c r="B182" s="42"/>
      <c r="C182" s="257" t="s">
        <v>657</v>
      </c>
      <c r="D182" s="257" t="s">
        <v>223</v>
      </c>
      <c r="E182" s="258" t="s">
        <v>2249</v>
      </c>
      <c r="F182" s="259" t="s">
        <v>2136</v>
      </c>
      <c r="G182" s="260" t="s">
        <v>626</v>
      </c>
      <c r="H182" s="261">
        <v>8</v>
      </c>
      <c r="I182" s="262"/>
      <c r="J182" s="263">
        <f t="shared" si="20"/>
        <v>0</v>
      </c>
      <c r="K182" s="259" t="s">
        <v>21</v>
      </c>
      <c r="L182" s="264"/>
      <c r="M182" s="265" t="s">
        <v>21</v>
      </c>
      <c r="N182" s="266" t="s">
        <v>46</v>
      </c>
      <c r="O182" s="43"/>
      <c r="P182" s="214">
        <f t="shared" si="21"/>
        <v>0</v>
      </c>
      <c r="Q182" s="214">
        <v>0</v>
      </c>
      <c r="R182" s="214">
        <f t="shared" si="22"/>
        <v>0</v>
      </c>
      <c r="S182" s="214">
        <v>0</v>
      </c>
      <c r="T182" s="215">
        <f t="shared" si="23"/>
        <v>0</v>
      </c>
      <c r="AR182" s="25" t="s">
        <v>393</v>
      </c>
      <c r="AT182" s="25" t="s">
        <v>223</v>
      </c>
      <c r="AU182" s="25" t="s">
        <v>83</v>
      </c>
      <c r="AY182" s="25" t="s">
        <v>183</v>
      </c>
      <c r="BE182" s="216">
        <f t="shared" si="24"/>
        <v>0</v>
      </c>
      <c r="BF182" s="216">
        <f t="shared" si="25"/>
        <v>0</v>
      </c>
      <c r="BG182" s="216">
        <f t="shared" si="26"/>
        <v>0</v>
      </c>
      <c r="BH182" s="216">
        <f t="shared" si="27"/>
        <v>0</v>
      </c>
      <c r="BI182" s="216">
        <f t="shared" si="28"/>
        <v>0</v>
      </c>
      <c r="BJ182" s="25" t="s">
        <v>79</v>
      </c>
      <c r="BK182" s="216">
        <f t="shared" si="29"/>
        <v>0</v>
      </c>
      <c r="BL182" s="25" t="s">
        <v>292</v>
      </c>
      <c r="BM182" s="25" t="s">
        <v>2250</v>
      </c>
    </row>
    <row r="183" spans="2:65" s="1" customFormat="1" ht="22.5" customHeight="1">
      <c r="B183" s="42"/>
      <c r="C183" s="257" t="s">
        <v>664</v>
      </c>
      <c r="D183" s="257" t="s">
        <v>223</v>
      </c>
      <c r="E183" s="258" t="s">
        <v>3092</v>
      </c>
      <c r="F183" s="259" t="s">
        <v>3063</v>
      </c>
      <c r="G183" s="260" t="s">
        <v>626</v>
      </c>
      <c r="H183" s="261">
        <v>2</v>
      </c>
      <c r="I183" s="262"/>
      <c r="J183" s="263">
        <f t="shared" si="20"/>
        <v>0</v>
      </c>
      <c r="K183" s="259" t="s">
        <v>21</v>
      </c>
      <c r="L183" s="264"/>
      <c r="M183" s="265" t="s">
        <v>21</v>
      </c>
      <c r="N183" s="266" t="s">
        <v>46</v>
      </c>
      <c r="O183" s="43"/>
      <c r="P183" s="214">
        <f t="shared" si="21"/>
        <v>0</v>
      </c>
      <c r="Q183" s="214">
        <v>0</v>
      </c>
      <c r="R183" s="214">
        <f t="shared" si="22"/>
        <v>0</v>
      </c>
      <c r="S183" s="214">
        <v>0</v>
      </c>
      <c r="T183" s="215">
        <f t="shared" si="23"/>
        <v>0</v>
      </c>
      <c r="AR183" s="25" t="s">
        <v>393</v>
      </c>
      <c r="AT183" s="25" t="s">
        <v>223</v>
      </c>
      <c r="AU183" s="25" t="s">
        <v>83</v>
      </c>
      <c r="AY183" s="25" t="s">
        <v>183</v>
      </c>
      <c r="BE183" s="216">
        <f t="shared" si="24"/>
        <v>0</v>
      </c>
      <c r="BF183" s="216">
        <f t="shared" si="25"/>
        <v>0</v>
      </c>
      <c r="BG183" s="216">
        <f t="shared" si="26"/>
        <v>0</v>
      </c>
      <c r="BH183" s="216">
        <f t="shared" si="27"/>
        <v>0</v>
      </c>
      <c r="BI183" s="216">
        <f t="shared" si="28"/>
        <v>0</v>
      </c>
      <c r="BJ183" s="25" t="s">
        <v>79</v>
      </c>
      <c r="BK183" s="216">
        <f t="shared" si="29"/>
        <v>0</v>
      </c>
      <c r="BL183" s="25" t="s">
        <v>292</v>
      </c>
      <c r="BM183" s="25" t="s">
        <v>3093</v>
      </c>
    </row>
    <row r="184" spans="2:65" s="1" customFormat="1" ht="22.5" customHeight="1">
      <c r="B184" s="42"/>
      <c r="C184" s="257" t="s">
        <v>668</v>
      </c>
      <c r="D184" s="257" t="s">
        <v>223</v>
      </c>
      <c r="E184" s="258" t="s">
        <v>2251</v>
      </c>
      <c r="F184" s="259" t="s">
        <v>2139</v>
      </c>
      <c r="G184" s="260" t="s">
        <v>626</v>
      </c>
      <c r="H184" s="261">
        <v>1</v>
      </c>
      <c r="I184" s="262"/>
      <c r="J184" s="263">
        <f t="shared" si="20"/>
        <v>0</v>
      </c>
      <c r="K184" s="259" t="s">
        <v>21</v>
      </c>
      <c r="L184" s="264"/>
      <c r="M184" s="265" t="s">
        <v>21</v>
      </c>
      <c r="N184" s="266" t="s">
        <v>46</v>
      </c>
      <c r="O184" s="43"/>
      <c r="P184" s="214">
        <f t="shared" si="21"/>
        <v>0</v>
      </c>
      <c r="Q184" s="214">
        <v>0</v>
      </c>
      <c r="R184" s="214">
        <f t="shared" si="22"/>
        <v>0</v>
      </c>
      <c r="S184" s="214">
        <v>0</v>
      </c>
      <c r="T184" s="215">
        <f t="shared" si="23"/>
        <v>0</v>
      </c>
      <c r="AR184" s="25" t="s">
        <v>393</v>
      </c>
      <c r="AT184" s="25" t="s">
        <v>223</v>
      </c>
      <c r="AU184" s="25" t="s">
        <v>83</v>
      </c>
      <c r="AY184" s="25" t="s">
        <v>183</v>
      </c>
      <c r="BE184" s="216">
        <f t="shared" si="24"/>
        <v>0</v>
      </c>
      <c r="BF184" s="216">
        <f t="shared" si="25"/>
        <v>0</v>
      </c>
      <c r="BG184" s="216">
        <f t="shared" si="26"/>
        <v>0</v>
      </c>
      <c r="BH184" s="216">
        <f t="shared" si="27"/>
        <v>0</v>
      </c>
      <c r="BI184" s="216">
        <f t="shared" si="28"/>
        <v>0</v>
      </c>
      <c r="BJ184" s="25" t="s">
        <v>79</v>
      </c>
      <c r="BK184" s="216">
        <f t="shared" si="29"/>
        <v>0</v>
      </c>
      <c r="BL184" s="25" t="s">
        <v>292</v>
      </c>
      <c r="BM184" s="25" t="s">
        <v>2252</v>
      </c>
    </row>
    <row r="185" spans="2:65" s="1" customFormat="1" ht="22.5" customHeight="1">
      <c r="B185" s="42"/>
      <c r="C185" s="257" t="s">
        <v>672</v>
      </c>
      <c r="D185" s="257" t="s">
        <v>223</v>
      </c>
      <c r="E185" s="258" t="s">
        <v>2253</v>
      </c>
      <c r="F185" s="259" t="s">
        <v>2142</v>
      </c>
      <c r="G185" s="260" t="s">
        <v>626</v>
      </c>
      <c r="H185" s="261">
        <v>6</v>
      </c>
      <c r="I185" s="262"/>
      <c r="J185" s="263">
        <f t="shared" si="20"/>
        <v>0</v>
      </c>
      <c r="K185" s="259" t="s">
        <v>21</v>
      </c>
      <c r="L185" s="264"/>
      <c r="M185" s="265" t="s">
        <v>21</v>
      </c>
      <c r="N185" s="266" t="s">
        <v>46</v>
      </c>
      <c r="O185" s="43"/>
      <c r="P185" s="214">
        <f t="shared" si="21"/>
        <v>0</v>
      </c>
      <c r="Q185" s="214">
        <v>0</v>
      </c>
      <c r="R185" s="214">
        <f t="shared" si="22"/>
        <v>0</v>
      </c>
      <c r="S185" s="214">
        <v>0</v>
      </c>
      <c r="T185" s="215">
        <f t="shared" si="23"/>
        <v>0</v>
      </c>
      <c r="AR185" s="25" t="s">
        <v>393</v>
      </c>
      <c r="AT185" s="25" t="s">
        <v>223</v>
      </c>
      <c r="AU185" s="25" t="s">
        <v>83</v>
      </c>
      <c r="AY185" s="25" t="s">
        <v>183</v>
      </c>
      <c r="BE185" s="216">
        <f t="shared" si="24"/>
        <v>0</v>
      </c>
      <c r="BF185" s="216">
        <f t="shared" si="25"/>
        <v>0</v>
      </c>
      <c r="BG185" s="216">
        <f t="shared" si="26"/>
        <v>0</v>
      </c>
      <c r="BH185" s="216">
        <f t="shared" si="27"/>
        <v>0</v>
      </c>
      <c r="BI185" s="216">
        <f t="shared" si="28"/>
        <v>0</v>
      </c>
      <c r="BJ185" s="25" t="s">
        <v>79</v>
      </c>
      <c r="BK185" s="216">
        <f t="shared" si="29"/>
        <v>0</v>
      </c>
      <c r="BL185" s="25" t="s">
        <v>292</v>
      </c>
      <c r="BM185" s="25" t="s">
        <v>2254</v>
      </c>
    </row>
    <row r="186" spans="2:65" s="1" customFormat="1" ht="22.5" customHeight="1">
      <c r="B186" s="42"/>
      <c r="C186" s="257" t="s">
        <v>676</v>
      </c>
      <c r="D186" s="257" t="s">
        <v>223</v>
      </c>
      <c r="E186" s="258" t="s">
        <v>2255</v>
      </c>
      <c r="F186" s="259" t="s">
        <v>2145</v>
      </c>
      <c r="G186" s="260" t="s">
        <v>626</v>
      </c>
      <c r="H186" s="261">
        <v>4</v>
      </c>
      <c r="I186" s="262"/>
      <c r="J186" s="263">
        <f t="shared" si="20"/>
        <v>0</v>
      </c>
      <c r="K186" s="259" t="s">
        <v>21</v>
      </c>
      <c r="L186" s="264"/>
      <c r="M186" s="265" t="s">
        <v>21</v>
      </c>
      <c r="N186" s="266" t="s">
        <v>46</v>
      </c>
      <c r="O186" s="43"/>
      <c r="P186" s="214">
        <f t="shared" si="21"/>
        <v>0</v>
      </c>
      <c r="Q186" s="214">
        <v>0</v>
      </c>
      <c r="R186" s="214">
        <f t="shared" si="22"/>
        <v>0</v>
      </c>
      <c r="S186" s="214">
        <v>0</v>
      </c>
      <c r="T186" s="215">
        <f t="shared" si="23"/>
        <v>0</v>
      </c>
      <c r="AR186" s="25" t="s">
        <v>393</v>
      </c>
      <c r="AT186" s="25" t="s">
        <v>223</v>
      </c>
      <c r="AU186" s="25" t="s">
        <v>83</v>
      </c>
      <c r="AY186" s="25" t="s">
        <v>183</v>
      </c>
      <c r="BE186" s="216">
        <f t="shared" si="24"/>
        <v>0</v>
      </c>
      <c r="BF186" s="216">
        <f t="shared" si="25"/>
        <v>0</v>
      </c>
      <c r="BG186" s="216">
        <f t="shared" si="26"/>
        <v>0</v>
      </c>
      <c r="BH186" s="216">
        <f t="shared" si="27"/>
        <v>0</v>
      </c>
      <c r="BI186" s="216">
        <f t="shared" si="28"/>
        <v>0</v>
      </c>
      <c r="BJ186" s="25" t="s">
        <v>79</v>
      </c>
      <c r="BK186" s="216">
        <f t="shared" si="29"/>
        <v>0</v>
      </c>
      <c r="BL186" s="25" t="s">
        <v>292</v>
      </c>
      <c r="BM186" s="25" t="s">
        <v>2256</v>
      </c>
    </row>
    <row r="187" spans="2:65" s="1" customFormat="1" ht="22.5" customHeight="1">
      <c r="B187" s="42"/>
      <c r="C187" s="257" t="s">
        <v>681</v>
      </c>
      <c r="D187" s="257" t="s">
        <v>223</v>
      </c>
      <c r="E187" s="258" t="s">
        <v>2257</v>
      </c>
      <c r="F187" s="259" t="s">
        <v>2148</v>
      </c>
      <c r="G187" s="260" t="s">
        <v>626</v>
      </c>
      <c r="H187" s="261">
        <v>2</v>
      </c>
      <c r="I187" s="262"/>
      <c r="J187" s="263">
        <f t="shared" si="20"/>
        <v>0</v>
      </c>
      <c r="K187" s="259" t="s">
        <v>21</v>
      </c>
      <c r="L187" s="264"/>
      <c r="M187" s="265" t="s">
        <v>21</v>
      </c>
      <c r="N187" s="266" t="s">
        <v>46</v>
      </c>
      <c r="O187" s="43"/>
      <c r="P187" s="214">
        <f t="shared" si="21"/>
        <v>0</v>
      </c>
      <c r="Q187" s="214">
        <v>0</v>
      </c>
      <c r="R187" s="214">
        <f t="shared" si="22"/>
        <v>0</v>
      </c>
      <c r="S187" s="214">
        <v>0</v>
      </c>
      <c r="T187" s="215">
        <f t="shared" si="23"/>
        <v>0</v>
      </c>
      <c r="AR187" s="25" t="s">
        <v>393</v>
      </c>
      <c r="AT187" s="25" t="s">
        <v>223</v>
      </c>
      <c r="AU187" s="25" t="s">
        <v>83</v>
      </c>
      <c r="AY187" s="25" t="s">
        <v>183</v>
      </c>
      <c r="BE187" s="216">
        <f t="shared" si="24"/>
        <v>0</v>
      </c>
      <c r="BF187" s="216">
        <f t="shared" si="25"/>
        <v>0</v>
      </c>
      <c r="BG187" s="216">
        <f t="shared" si="26"/>
        <v>0</v>
      </c>
      <c r="BH187" s="216">
        <f t="shared" si="27"/>
        <v>0</v>
      </c>
      <c r="BI187" s="216">
        <f t="shared" si="28"/>
        <v>0</v>
      </c>
      <c r="BJ187" s="25" t="s">
        <v>79</v>
      </c>
      <c r="BK187" s="216">
        <f t="shared" si="29"/>
        <v>0</v>
      </c>
      <c r="BL187" s="25" t="s">
        <v>292</v>
      </c>
      <c r="BM187" s="25" t="s">
        <v>2258</v>
      </c>
    </row>
    <row r="188" spans="2:65" s="1" customFormat="1" ht="22.5" customHeight="1">
      <c r="B188" s="42"/>
      <c r="C188" s="257" t="s">
        <v>685</v>
      </c>
      <c r="D188" s="257" t="s">
        <v>223</v>
      </c>
      <c r="E188" s="258" t="s">
        <v>2259</v>
      </c>
      <c r="F188" s="259" t="s">
        <v>2151</v>
      </c>
      <c r="G188" s="260" t="s">
        <v>626</v>
      </c>
      <c r="H188" s="261">
        <v>1</v>
      </c>
      <c r="I188" s="262"/>
      <c r="J188" s="263">
        <f t="shared" si="20"/>
        <v>0</v>
      </c>
      <c r="K188" s="259" t="s">
        <v>21</v>
      </c>
      <c r="L188" s="264"/>
      <c r="M188" s="265" t="s">
        <v>21</v>
      </c>
      <c r="N188" s="266" t="s">
        <v>46</v>
      </c>
      <c r="O188" s="43"/>
      <c r="P188" s="214">
        <f t="shared" si="21"/>
        <v>0</v>
      </c>
      <c r="Q188" s="214">
        <v>0</v>
      </c>
      <c r="R188" s="214">
        <f t="shared" si="22"/>
        <v>0</v>
      </c>
      <c r="S188" s="214">
        <v>0</v>
      </c>
      <c r="T188" s="215">
        <f t="shared" si="23"/>
        <v>0</v>
      </c>
      <c r="AR188" s="25" t="s">
        <v>393</v>
      </c>
      <c r="AT188" s="25" t="s">
        <v>223</v>
      </c>
      <c r="AU188" s="25" t="s">
        <v>83</v>
      </c>
      <c r="AY188" s="25" t="s">
        <v>183</v>
      </c>
      <c r="BE188" s="216">
        <f t="shared" si="24"/>
        <v>0</v>
      </c>
      <c r="BF188" s="216">
        <f t="shared" si="25"/>
        <v>0</v>
      </c>
      <c r="BG188" s="216">
        <f t="shared" si="26"/>
        <v>0</v>
      </c>
      <c r="BH188" s="216">
        <f t="shared" si="27"/>
        <v>0</v>
      </c>
      <c r="BI188" s="216">
        <f t="shared" si="28"/>
        <v>0</v>
      </c>
      <c r="BJ188" s="25" t="s">
        <v>79</v>
      </c>
      <c r="BK188" s="216">
        <f t="shared" si="29"/>
        <v>0</v>
      </c>
      <c r="BL188" s="25" t="s">
        <v>292</v>
      </c>
      <c r="BM188" s="25" t="s">
        <v>2260</v>
      </c>
    </row>
    <row r="189" spans="2:65" s="1" customFormat="1" ht="22.5" customHeight="1">
      <c r="B189" s="42"/>
      <c r="C189" s="257" t="s">
        <v>692</v>
      </c>
      <c r="D189" s="257" t="s">
        <v>223</v>
      </c>
      <c r="E189" s="258" t="s">
        <v>2261</v>
      </c>
      <c r="F189" s="259" t="s">
        <v>2154</v>
      </c>
      <c r="G189" s="260" t="s">
        <v>626</v>
      </c>
      <c r="H189" s="261">
        <v>2</v>
      </c>
      <c r="I189" s="262"/>
      <c r="J189" s="263">
        <f t="shared" si="20"/>
        <v>0</v>
      </c>
      <c r="K189" s="259" t="s">
        <v>21</v>
      </c>
      <c r="L189" s="264"/>
      <c r="M189" s="265" t="s">
        <v>21</v>
      </c>
      <c r="N189" s="266" t="s">
        <v>46</v>
      </c>
      <c r="O189" s="43"/>
      <c r="P189" s="214">
        <f t="shared" si="21"/>
        <v>0</v>
      </c>
      <c r="Q189" s="214">
        <v>0</v>
      </c>
      <c r="R189" s="214">
        <f t="shared" si="22"/>
        <v>0</v>
      </c>
      <c r="S189" s="214">
        <v>0</v>
      </c>
      <c r="T189" s="215">
        <f t="shared" si="23"/>
        <v>0</v>
      </c>
      <c r="AR189" s="25" t="s">
        <v>393</v>
      </c>
      <c r="AT189" s="25" t="s">
        <v>223</v>
      </c>
      <c r="AU189" s="25" t="s">
        <v>83</v>
      </c>
      <c r="AY189" s="25" t="s">
        <v>183</v>
      </c>
      <c r="BE189" s="216">
        <f t="shared" si="24"/>
        <v>0</v>
      </c>
      <c r="BF189" s="216">
        <f t="shared" si="25"/>
        <v>0</v>
      </c>
      <c r="BG189" s="216">
        <f t="shared" si="26"/>
        <v>0</v>
      </c>
      <c r="BH189" s="216">
        <f t="shared" si="27"/>
        <v>0</v>
      </c>
      <c r="BI189" s="216">
        <f t="shared" si="28"/>
        <v>0</v>
      </c>
      <c r="BJ189" s="25" t="s">
        <v>79</v>
      </c>
      <c r="BK189" s="216">
        <f t="shared" si="29"/>
        <v>0</v>
      </c>
      <c r="BL189" s="25" t="s">
        <v>292</v>
      </c>
      <c r="BM189" s="25" t="s">
        <v>2262</v>
      </c>
    </row>
    <row r="190" spans="2:65" s="1" customFormat="1" ht="31.5" customHeight="1">
      <c r="B190" s="42"/>
      <c r="C190" s="257" t="s">
        <v>698</v>
      </c>
      <c r="D190" s="257" t="s">
        <v>223</v>
      </c>
      <c r="E190" s="258" t="s">
        <v>2263</v>
      </c>
      <c r="F190" s="259" t="s">
        <v>2157</v>
      </c>
      <c r="G190" s="260" t="s">
        <v>199</v>
      </c>
      <c r="H190" s="261">
        <v>9</v>
      </c>
      <c r="I190" s="262"/>
      <c r="J190" s="263">
        <f t="shared" si="20"/>
        <v>0</v>
      </c>
      <c r="K190" s="259" t="s">
        <v>21</v>
      </c>
      <c r="L190" s="264"/>
      <c r="M190" s="265" t="s">
        <v>21</v>
      </c>
      <c r="N190" s="266" t="s">
        <v>46</v>
      </c>
      <c r="O190" s="43"/>
      <c r="P190" s="214">
        <f t="shared" si="21"/>
        <v>0</v>
      </c>
      <c r="Q190" s="214">
        <v>0</v>
      </c>
      <c r="R190" s="214">
        <f t="shared" si="22"/>
        <v>0</v>
      </c>
      <c r="S190" s="214">
        <v>0</v>
      </c>
      <c r="T190" s="215">
        <f t="shared" si="23"/>
        <v>0</v>
      </c>
      <c r="AR190" s="25" t="s">
        <v>393</v>
      </c>
      <c r="AT190" s="25" t="s">
        <v>223</v>
      </c>
      <c r="AU190" s="25" t="s">
        <v>83</v>
      </c>
      <c r="AY190" s="25" t="s">
        <v>183</v>
      </c>
      <c r="BE190" s="216">
        <f t="shared" si="24"/>
        <v>0</v>
      </c>
      <c r="BF190" s="216">
        <f t="shared" si="25"/>
        <v>0</v>
      </c>
      <c r="BG190" s="216">
        <f t="shared" si="26"/>
        <v>0</v>
      </c>
      <c r="BH190" s="216">
        <f t="shared" si="27"/>
        <v>0</v>
      </c>
      <c r="BI190" s="216">
        <f t="shared" si="28"/>
        <v>0</v>
      </c>
      <c r="BJ190" s="25" t="s">
        <v>79</v>
      </c>
      <c r="BK190" s="216">
        <f t="shared" si="29"/>
        <v>0</v>
      </c>
      <c r="BL190" s="25" t="s">
        <v>292</v>
      </c>
      <c r="BM190" s="25" t="s">
        <v>2264</v>
      </c>
    </row>
    <row r="191" spans="2:65" s="11" customFormat="1" ht="29.85" customHeight="1">
      <c r="B191" s="188"/>
      <c r="C191" s="189"/>
      <c r="D191" s="202" t="s">
        <v>74</v>
      </c>
      <c r="E191" s="203" t="s">
        <v>2265</v>
      </c>
      <c r="F191" s="203" t="s">
        <v>3094</v>
      </c>
      <c r="G191" s="189"/>
      <c r="H191" s="189"/>
      <c r="I191" s="192"/>
      <c r="J191" s="204">
        <f>BK191</f>
        <v>0</v>
      </c>
      <c r="K191" s="189"/>
      <c r="L191" s="194"/>
      <c r="M191" s="195"/>
      <c r="N191" s="196"/>
      <c r="O191" s="196"/>
      <c r="P191" s="197">
        <f>SUM(P192:P213)</f>
        <v>0</v>
      </c>
      <c r="Q191" s="196"/>
      <c r="R191" s="197">
        <f>SUM(R192:R213)</f>
        <v>0</v>
      </c>
      <c r="S191" s="196"/>
      <c r="T191" s="198">
        <f>SUM(T192:T213)</f>
        <v>0</v>
      </c>
      <c r="AR191" s="199" t="s">
        <v>83</v>
      </c>
      <c r="AT191" s="200" t="s">
        <v>74</v>
      </c>
      <c r="AU191" s="200" t="s">
        <v>79</v>
      </c>
      <c r="AY191" s="199" t="s">
        <v>183</v>
      </c>
      <c r="BK191" s="201">
        <f>SUM(BK192:BK213)</f>
        <v>0</v>
      </c>
    </row>
    <row r="192" spans="2:65" s="1" customFormat="1" ht="69.75" customHeight="1">
      <c r="B192" s="42"/>
      <c r="C192" s="257" t="s">
        <v>704</v>
      </c>
      <c r="D192" s="257" t="s">
        <v>223</v>
      </c>
      <c r="E192" s="258" t="s">
        <v>2267</v>
      </c>
      <c r="F192" s="259" t="s">
        <v>3095</v>
      </c>
      <c r="G192" s="260" t="s">
        <v>626</v>
      </c>
      <c r="H192" s="261">
        <v>1</v>
      </c>
      <c r="I192" s="262"/>
      <c r="J192" s="263">
        <f t="shared" ref="J192:J213" si="30">ROUND(I192*H192,2)</f>
        <v>0</v>
      </c>
      <c r="K192" s="259" t="s">
        <v>21</v>
      </c>
      <c r="L192" s="264"/>
      <c r="M192" s="265" t="s">
        <v>21</v>
      </c>
      <c r="N192" s="266" t="s">
        <v>46</v>
      </c>
      <c r="O192" s="43"/>
      <c r="P192" s="214">
        <f t="shared" ref="P192:P213" si="31">O192*H192</f>
        <v>0</v>
      </c>
      <c r="Q192" s="214">
        <v>0</v>
      </c>
      <c r="R192" s="214">
        <f t="shared" ref="R192:R213" si="32">Q192*H192</f>
        <v>0</v>
      </c>
      <c r="S192" s="214">
        <v>0</v>
      </c>
      <c r="T192" s="215">
        <f t="shared" ref="T192:T213" si="33">S192*H192</f>
        <v>0</v>
      </c>
      <c r="AR192" s="25" t="s">
        <v>393</v>
      </c>
      <c r="AT192" s="25" t="s">
        <v>223</v>
      </c>
      <c r="AU192" s="25" t="s">
        <v>83</v>
      </c>
      <c r="AY192" s="25" t="s">
        <v>183</v>
      </c>
      <c r="BE192" s="216">
        <f t="shared" ref="BE192:BE213" si="34">IF(N192="základní",J192,0)</f>
        <v>0</v>
      </c>
      <c r="BF192" s="216">
        <f t="shared" ref="BF192:BF213" si="35">IF(N192="snížená",J192,0)</f>
        <v>0</v>
      </c>
      <c r="BG192" s="216">
        <f t="shared" ref="BG192:BG213" si="36">IF(N192="zákl. přenesená",J192,0)</f>
        <v>0</v>
      </c>
      <c r="BH192" s="216">
        <f t="shared" ref="BH192:BH213" si="37">IF(N192="sníž. přenesená",J192,0)</f>
        <v>0</v>
      </c>
      <c r="BI192" s="216">
        <f t="shared" ref="BI192:BI213" si="38">IF(N192="nulová",J192,0)</f>
        <v>0</v>
      </c>
      <c r="BJ192" s="25" t="s">
        <v>79</v>
      </c>
      <c r="BK192" s="216">
        <f t="shared" ref="BK192:BK213" si="39">ROUND(I192*H192,2)</f>
        <v>0</v>
      </c>
      <c r="BL192" s="25" t="s">
        <v>292</v>
      </c>
      <c r="BM192" s="25" t="s">
        <v>2269</v>
      </c>
    </row>
    <row r="193" spans="2:65" s="1" customFormat="1" ht="69.75" customHeight="1">
      <c r="B193" s="42"/>
      <c r="C193" s="257" t="s">
        <v>709</v>
      </c>
      <c r="D193" s="257" t="s">
        <v>223</v>
      </c>
      <c r="E193" s="258" t="s">
        <v>2270</v>
      </c>
      <c r="F193" s="259" t="s">
        <v>3096</v>
      </c>
      <c r="G193" s="260" t="s">
        <v>626</v>
      </c>
      <c r="H193" s="261">
        <v>1</v>
      </c>
      <c r="I193" s="262"/>
      <c r="J193" s="263">
        <f t="shared" si="30"/>
        <v>0</v>
      </c>
      <c r="K193" s="259" t="s">
        <v>21</v>
      </c>
      <c r="L193" s="264"/>
      <c r="M193" s="265" t="s">
        <v>21</v>
      </c>
      <c r="N193" s="266" t="s">
        <v>46</v>
      </c>
      <c r="O193" s="43"/>
      <c r="P193" s="214">
        <f t="shared" si="31"/>
        <v>0</v>
      </c>
      <c r="Q193" s="214">
        <v>0</v>
      </c>
      <c r="R193" s="214">
        <f t="shared" si="32"/>
        <v>0</v>
      </c>
      <c r="S193" s="214">
        <v>0</v>
      </c>
      <c r="T193" s="215">
        <f t="shared" si="33"/>
        <v>0</v>
      </c>
      <c r="AR193" s="25" t="s">
        <v>393</v>
      </c>
      <c r="AT193" s="25" t="s">
        <v>223</v>
      </c>
      <c r="AU193" s="25" t="s">
        <v>83</v>
      </c>
      <c r="AY193" s="25" t="s">
        <v>183</v>
      </c>
      <c r="BE193" s="216">
        <f t="shared" si="34"/>
        <v>0</v>
      </c>
      <c r="BF193" s="216">
        <f t="shared" si="35"/>
        <v>0</v>
      </c>
      <c r="BG193" s="216">
        <f t="shared" si="36"/>
        <v>0</v>
      </c>
      <c r="BH193" s="216">
        <f t="shared" si="37"/>
        <v>0</v>
      </c>
      <c r="BI193" s="216">
        <f t="shared" si="38"/>
        <v>0</v>
      </c>
      <c r="BJ193" s="25" t="s">
        <v>79</v>
      </c>
      <c r="BK193" s="216">
        <f t="shared" si="39"/>
        <v>0</v>
      </c>
      <c r="BL193" s="25" t="s">
        <v>292</v>
      </c>
      <c r="BM193" s="25" t="s">
        <v>2272</v>
      </c>
    </row>
    <row r="194" spans="2:65" s="1" customFormat="1" ht="22.5" customHeight="1">
      <c r="B194" s="42"/>
      <c r="C194" s="257" t="s">
        <v>712</v>
      </c>
      <c r="D194" s="257" t="s">
        <v>223</v>
      </c>
      <c r="E194" s="258" t="s">
        <v>2273</v>
      </c>
      <c r="F194" s="259" t="s">
        <v>3097</v>
      </c>
      <c r="G194" s="260" t="s">
        <v>626</v>
      </c>
      <c r="H194" s="261">
        <v>1</v>
      </c>
      <c r="I194" s="262"/>
      <c r="J194" s="263">
        <f t="shared" si="30"/>
        <v>0</v>
      </c>
      <c r="K194" s="259" t="s">
        <v>21</v>
      </c>
      <c r="L194" s="264"/>
      <c r="M194" s="265" t="s">
        <v>21</v>
      </c>
      <c r="N194" s="266" t="s">
        <v>46</v>
      </c>
      <c r="O194" s="43"/>
      <c r="P194" s="214">
        <f t="shared" si="31"/>
        <v>0</v>
      </c>
      <c r="Q194" s="214">
        <v>0</v>
      </c>
      <c r="R194" s="214">
        <f t="shared" si="32"/>
        <v>0</v>
      </c>
      <c r="S194" s="214">
        <v>0</v>
      </c>
      <c r="T194" s="215">
        <f t="shared" si="33"/>
        <v>0</v>
      </c>
      <c r="AR194" s="25" t="s">
        <v>393</v>
      </c>
      <c r="AT194" s="25" t="s">
        <v>223</v>
      </c>
      <c r="AU194" s="25" t="s">
        <v>83</v>
      </c>
      <c r="AY194" s="25" t="s">
        <v>183</v>
      </c>
      <c r="BE194" s="216">
        <f t="shared" si="34"/>
        <v>0</v>
      </c>
      <c r="BF194" s="216">
        <f t="shared" si="35"/>
        <v>0</v>
      </c>
      <c r="BG194" s="216">
        <f t="shared" si="36"/>
        <v>0</v>
      </c>
      <c r="BH194" s="216">
        <f t="shared" si="37"/>
        <v>0</v>
      </c>
      <c r="BI194" s="216">
        <f t="shared" si="38"/>
        <v>0</v>
      </c>
      <c r="BJ194" s="25" t="s">
        <v>79</v>
      </c>
      <c r="BK194" s="216">
        <f t="shared" si="39"/>
        <v>0</v>
      </c>
      <c r="BL194" s="25" t="s">
        <v>292</v>
      </c>
      <c r="BM194" s="25" t="s">
        <v>2275</v>
      </c>
    </row>
    <row r="195" spans="2:65" s="1" customFormat="1" ht="31.5" customHeight="1">
      <c r="B195" s="42"/>
      <c r="C195" s="257" t="s">
        <v>717</v>
      </c>
      <c r="D195" s="257" t="s">
        <v>223</v>
      </c>
      <c r="E195" s="258" t="s">
        <v>2276</v>
      </c>
      <c r="F195" s="259" t="s">
        <v>3098</v>
      </c>
      <c r="G195" s="260" t="s">
        <v>626</v>
      </c>
      <c r="H195" s="261">
        <v>6</v>
      </c>
      <c r="I195" s="262"/>
      <c r="J195" s="263">
        <f t="shared" si="30"/>
        <v>0</v>
      </c>
      <c r="K195" s="259" t="s">
        <v>21</v>
      </c>
      <c r="L195" s="264"/>
      <c r="M195" s="265" t="s">
        <v>21</v>
      </c>
      <c r="N195" s="266" t="s">
        <v>46</v>
      </c>
      <c r="O195" s="43"/>
      <c r="P195" s="214">
        <f t="shared" si="31"/>
        <v>0</v>
      </c>
      <c r="Q195" s="214">
        <v>0</v>
      </c>
      <c r="R195" s="214">
        <f t="shared" si="32"/>
        <v>0</v>
      </c>
      <c r="S195" s="214">
        <v>0</v>
      </c>
      <c r="T195" s="215">
        <f t="shared" si="33"/>
        <v>0</v>
      </c>
      <c r="AR195" s="25" t="s">
        <v>393</v>
      </c>
      <c r="AT195" s="25" t="s">
        <v>223</v>
      </c>
      <c r="AU195" s="25" t="s">
        <v>83</v>
      </c>
      <c r="AY195" s="25" t="s">
        <v>183</v>
      </c>
      <c r="BE195" s="216">
        <f t="shared" si="34"/>
        <v>0</v>
      </c>
      <c r="BF195" s="216">
        <f t="shared" si="35"/>
        <v>0</v>
      </c>
      <c r="BG195" s="216">
        <f t="shared" si="36"/>
        <v>0</v>
      </c>
      <c r="BH195" s="216">
        <f t="shared" si="37"/>
        <v>0</v>
      </c>
      <c r="BI195" s="216">
        <f t="shared" si="38"/>
        <v>0</v>
      </c>
      <c r="BJ195" s="25" t="s">
        <v>79</v>
      </c>
      <c r="BK195" s="216">
        <f t="shared" si="39"/>
        <v>0</v>
      </c>
      <c r="BL195" s="25" t="s">
        <v>292</v>
      </c>
      <c r="BM195" s="25" t="s">
        <v>2277</v>
      </c>
    </row>
    <row r="196" spans="2:65" s="1" customFormat="1" ht="31.5" customHeight="1">
      <c r="B196" s="42"/>
      <c r="C196" s="257" t="s">
        <v>722</v>
      </c>
      <c r="D196" s="257" t="s">
        <v>223</v>
      </c>
      <c r="E196" s="258" t="s">
        <v>2278</v>
      </c>
      <c r="F196" s="259" t="s">
        <v>3099</v>
      </c>
      <c r="G196" s="260" t="s">
        <v>626</v>
      </c>
      <c r="H196" s="261">
        <v>4</v>
      </c>
      <c r="I196" s="262"/>
      <c r="J196" s="263">
        <f t="shared" si="30"/>
        <v>0</v>
      </c>
      <c r="K196" s="259" t="s">
        <v>21</v>
      </c>
      <c r="L196" s="264"/>
      <c r="M196" s="265" t="s">
        <v>21</v>
      </c>
      <c r="N196" s="266" t="s">
        <v>46</v>
      </c>
      <c r="O196" s="43"/>
      <c r="P196" s="214">
        <f t="shared" si="31"/>
        <v>0</v>
      </c>
      <c r="Q196" s="214">
        <v>0</v>
      </c>
      <c r="R196" s="214">
        <f t="shared" si="32"/>
        <v>0</v>
      </c>
      <c r="S196" s="214">
        <v>0</v>
      </c>
      <c r="T196" s="215">
        <f t="shared" si="33"/>
        <v>0</v>
      </c>
      <c r="AR196" s="25" t="s">
        <v>393</v>
      </c>
      <c r="AT196" s="25" t="s">
        <v>223</v>
      </c>
      <c r="AU196" s="25" t="s">
        <v>83</v>
      </c>
      <c r="AY196" s="25" t="s">
        <v>183</v>
      </c>
      <c r="BE196" s="216">
        <f t="shared" si="34"/>
        <v>0</v>
      </c>
      <c r="BF196" s="216">
        <f t="shared" si="35"/>
        <v>0</v>
      </c>
      <c r="BG196" s="216">
        <f t="shared" si="36"/>
        <v>0</v>
      </c>
      <c r="BH196" s="216">
        <f t="shared" si="37"/>
        <v>0</v>
      </c>
      <c r="BI196" s="216">
        <f t="shared" si="38"/>
        <v>0</v>
      </c>
      <c r="BJ196" s="25" t="s">
        <v>79</v>
      </c>
      <c r="BK196" s="216">
        <f t="shared" si="39"/>
        <v>0</v>
      </c>
      <c r="BL196" s="25" t="s">
        <v>292</v>
      </c>
      <c r="BM196" s="25" t="s">
        <v>2280</v>
      </c>
    </row>
    <row r="197" spans="2:65" s="1" customFormat="1" ht="31.5" customHeight="1">
      <c r="B197" s="42"/>
      <c r="C197" s="257" t="s">
        <v>726</v>
      </c>
      <c r="D197" s="257" t="s">
        <v>223</v>
      </c>
      <c r="E197" s="258" t="s">
        <v>2281</v>
      </c>
      <c r="F197" s="259" t="s">
        <v>2103</v>
      </c>
      <c r="G197" s="260" t="s">
        <v>626</v>
      </c>
      <c r="H197" s="261">
        <v>2</v>
      </c>
      <c r="I197" s="262"/>
      <c r="J197" s="263">
        <f t="shared" si="30"/>
        <v>0</v>
      </c>
      <c r="K197" s="259" t="s">
        <v>21</v>
      </c>
      <c r="L197" s="264"/>
      <c r="M197" s="265" t="s">
        <v>21</v>
      </c>
      <c r="N197" s="266" t="s">
        <v>46</v>
      </c>
      <c r="O197" s="43"/>
      <c r="P197" s="214">
        <f t="shared" si="31"/>
        <v>0</v>
      </c>
      <c r="Q197" s="214">
        <v>0</v>
      </c>
      <c r="R197" s="214">
        <f t="shared" si="32"/>
        <v>0</v>
      </c>
      <c r="S197" s="214">
        <v>0</v>
      </c>
      <c r="T197" s="215">
        <f t="shared" si="33"/>
        <v>0</v>
      </c>
      <c r="AR197" s="25" t="s">
        <v>393</v>
      </c>
      <c r="AT197" s="25" t="s">
        <v>223</v>
      </c>
      <c r="AU197" s="25" t="s">
        <v>83</v>
      </c>
      <c r="AY197" s="25" t="s">
        <v>183</v>
      </c>
      <c r="BE197" s="216">
        <f t="shared" si="34"/>
        <v>0</v>
      </c>
      <c r="BF197" s="216">
        <f t="shared" si="35"/>
        <v>0</v>
      </c>
      <c r="BG197" s="216">
        <f t="shared" si="36"/>
        <v>0</v>
      </c>
      <c r="BH197" s="216">
        <f t="shared" si="37"/>
        <v>0</v>
      </c>
      <c r="BI197" s="216">
        <f t="shared" si="38"/>
        <v>0</v>
      </c>
      <c r="BJ197" s="25" t="s">
        <v>79</v>
      </c>
      <c r="BK197" s="216">
        <f t="shared" si="39"/>
        <v>0</v>
      </c>
      <c r="BL197" s="25" t="s">
        <v>292</v>
      </c>
      <c r="BM197" s="25" t="s">
        <v>2282</v>
      </c>
    </row>
    <row r="198" spans="2:65" s="1" customFormat="1" ht="31.5" customHeight="1">
      <c r="B198" s="42"/>
      <c r="C198" s="257" t="s">
        <v>733</v>
      </c>
      <c r="D198" s="257" t="s">
        <v>223</v>
      </c>
      <c r="E198" s="258" t="s">
        <v>2283</v>
      </c>
      <c r="F198" s="259" t="s">
        <v>2106</v>
      </c>
      <c r="G198" s="260" t="s">
        <v>626</v>
      </c>
      <c r="H198" s="261">
        <v>2</v>
      </c>
      <c r="I198" s="262"/>
      <c r="J198" s="263">
        <f t="shared" si="30"/>
        <v>0</v>
      </c>
      <c r="K198" s="259" t="s">
        <v>21</v>
      </c>
      <c r="L198" s="264"/>
      <c r="M198" s="265" t="s">
        <v>21</v>
      </c>
      <c r="N198" s="266" t="s">
        <v>46</v>
      </c>
      <c r="O198" s="43"/>
      <c r="P198" s="214">
        <f t="shared" si="31"/>
        <v>0</v>
      </c>
      <c r="Q198" s="214">
        <v>0</v>
      </c>
      <c r="R198" s="214">
        <f t="shared" si="32"/>
        <v>0</v>
      </c>
      <c r="S198" s="214">
        <v>0</v>
      </c>
      <c r="T198" s="215">
        <f t="shared" si="33"/>
        <v>0</v>
      </c>
      <c r="AR198" s="25" t="s">
        <v>393</v>
      </c>
      <c r="AT198" s="25" t="s">
        <v>223</v>
      </c>
      <c r="AU198" s="25" t="s">
        <v>83</v>
      </c>
      <c r="AY198" s="25" t="s">
        <v>183</v>
      </c>
      <c r="BE198" s="216">
        <f t="shared" si="34"/>
        <v>0</v>
      </c>
      <c r="BF198" s="216">
        <f t="shared" si="35"/>
        <v>0</v>
      </c>
      <c r="BG198" s="216">
        <f t="shared" si="36"/>
        <v>0</v>
      </c>
      <c r="BH198" s="216">
        <f t="shared" si="37"/>
        <v>0</v>
      </c>
      <c r="BI198" s="216">
        <f t="shared" si="38"/>
        <v>0</v>
      </c>
      <c r="BJ198" s="25" t="s">
        <v>79</v>
      </c>
      <c r="BK198" s="216">
        <f t="shared" si="39"/>
        <v>0</v>
      </c>
      <c r="BL198" s="25" t="s">
        <v>292</v>
      </c>
      <c r="BM198" s="25" t="s">
        <v>2284</v>
      </c>
    </row>
    <row r="199" spans="2:65" s="1" customFormat="1" ht="22.5" customHeight="1">
      <c r="B199" s="42"/>
      <c r="C199" s="257" t="s">
        <v>741</v>
      </c>
      <c r="D199" s="257" t="s">
        <v>223</v>
      </c>
      <c r="E199" s="258" t="s">
        <v>2285</v>
      </c>
      <c r="F199" s="259" t="s">
        <v>2180</v>
      </c>
      <c r="G199" s="260" t="s">
        <v>626</v>
      </c>
      <c r="H199" s="261">
        <v>1</v>
      </c>
      <c r="I199" s="262"/>
      <c r="J199" s="263">
        <f t="shared" si="30"/>
        <v>0</v>
      </c>
      <c r="K199" s="259" t="s">
        <v>21</v>
      </c>
      <c r="L199" s="264"/>
      <c r="M199" s="265" t="s">
        <v>21</v>
      </c>
      <c r="N199" s="266" t="s">
        <v>46</v>
      </c>
      <c r="O199" s="43"/>
      <c r="P199" s="214">
        <f t="shared" si="31"/>
        <v>0</v>
      </c>
      <c r="Q199" s="214">
        <v>0</v>
      </c>
      <c r="R199" s="214">
        <f t="shared" si="32"/>
        <v>0</v>
      </c>
      <c r="S199" s="214">
        <v>0</v>
      </c>
      <c r="T199" s="215">
        <f t="shared" si="33"/>
        <v>0</v>
      </c>
      <c r="AR199" s="25" t="s">
        <v>393</v>
      </c>
      <c r="AT199" s="25" t="s">
        <v>223</v>
      </c>
      <c r="AU199" s="25" t="s">
        <v>83</v>
      </c>
      <c r="AY199" s="25" t="s">
        <v>183</v>
      </c>
      <c r="BE199" s="216">
        <f t="shared" si="34"/>
        <v>0</v>
      </c>
      <c r="BF199" s="216">
        <f t="shared" si="35"/>
        <v>0</v>
      </c>
      <c r="BG199" s="216">
        <f t="shared" si="36"/>
        <v>0</v>
      </c>
      <c r="BH199" s="216">
        <f t="shared" si="37"/>
        <v>0</v>
      </c>
      <c r="BI199" s="216">
        <f t="shared" si="38"/>
        <v>0</v>
      </c>
      <c r="BJ199" s="25" t="s">
        <v>79</v>
      </c>
      <c r="BK199" s="216">
        <f t="shared" si="39"/>
        <v>0</v>
      </c>
      <c r="BL199" s="25" t="s">
        <v>292</v>
      </c>
      <c r="BM199" s="25" t="s">
        <v>2286</v>
      </c>
    </row>
    <row r="200" spans="2:65" s="1" customFormat="1" ht="22.5" customHeight="1">
      <c r="B200" s="42"/>
      <c r="C200" s="257" t="s">
        <v>745</v>
      </c>
      <c r="D200" s="257" t="s">
        <v>223</v>
      </c>
      <c r="E200" s="258" t="s">
        <v>2287</v>
      </c>
      <c r="F200" s="259" t="s">
        <v>3077</v>
      </c>
      <c r="G200" s="260" t="s">
        <v>626</v>
      </c>
      <c r="H200" s="261">
        <v>1</v>
      </c>
      <c r="I200" s="262"/>
      <c r="J200" s="263">
        <f t="shared" si="30"/>
        <v>0</v>
      </c>
      <c r="K200" s="259" t="s">
        <v>21</v>
      </c>
      <c r="L200" s="264"/>
      <c r="M200" s="265" t="s">
        <v>21</v>
      </c>
      <c r="N200" s="266" t="s">
        <v>46</v>
      </c>
      <c r="O200" s="43"/>
      <c r="P200" s="214">
        <f t="shared" si="31"/>
        <v>0</v>
      </c>
      <c r="Q200" s="214">
        <v>0</v>
      </c>
      <c r="R200" s="214">
        <f t="shared" si="32"/>
        <v>0</v>
      </c>
      <c r="S200" s="214">
        <v>0</v>
      </c>
      <c r="T200" s="215">
        <f t="shared" si="33"/>
        <v>0</v>
      </c>
      <c r="AR200" s="25" t="s">
        <v>393</v>
      </c>
      <c r="AT200" s="25" t="s">
        <v>223</v>
      </c>
      <c r="AU200" s="25" t="s">
        <v>83</v>
      </c>
      <c r="AY200" s="25" t="s">
        <v>183</v>
      </c>
      <c r="BE200" s="216">
        <f t="shared" si="34"/>
        <v>0</v>
      </c>
      <c r="BF200" s="216">
        <f t="shared" si="35"/>
        <v>0</v>
      </c>
      <c r="BG200" s="216">
        <f t="shared" si="36"/>
        <v>0</v>
      </c>
      <c r="BH200" s="216">
        <f t="shared" si="37"/>
        <v>0</v>
      </c>
      <c r="BI200" s="216">
        <f t="shared" si="38"/>
        <v>0</v>
      </c>
      <c r="BJ200" s="25" t="s">
        <v>79</v>
      </c>
      <c r="BK200" s="216">
        <f t="shared" si="39"/>
        <v>0</v>
      </c>
      <c r="BL200" s="25" t="s">
        <v>292</v>
      </c>
      <c r="BM200" s="25" t="s">
        <v>2288</v>
      </c>
    </row>
    <row r="201" spans="2:65" s="1" customFormat="1" ht="22.5" customHeight="1">
      <c r="B201" s="42"/>
      <c r="C201" s="257" t="s">
        <v>749</v>
      </c>
      <c r="D201" s="257" t="s">
        <v>223</v>
      </c>
      <c r="E201" s="258" t="s">
        <v>2289</v>
      </c>
      <c r="F201" s="259" t="s">
        <v>2115</v>
      </c>
      <c r="G201" s="260" t="s">
        <v>188</v>
      </c>
      <c r="H201" s="261">
        <v>18</v>
      </c>
      <c r="I201" s="262"/>
      <c r="J201" s="263">
        <f t="shared" si="30"/>
        <v>0</v>
      </c>
      <c r="K201" s="259" t="s">
        <v>21</v>
      </c>
      <c r="L201" s="264"/>
      <c r="M201" s="265" t="s">
        <v>21</v>
      </c>
      <c r="N201" s="266" t="s">
        <v>46</v>
      </c>
      <c r="O201" s="43"/>
      <c r="P201" s="214">
        <f t="shared" si="31"/>
        <v>0</v>
      </c>
      <c r="Q201" s="214">
        <v>0</v>
      </c>
      <c r="R201" s="214">
        <f t="shared" si="32"/>
        <v>0</v>
      </c>
      <c r="S201" s="214">
        <v>0</v>
      </c>
      <c r="T201" s="215">
        <f t="shared" si="33"/>
        <v>0</v>
      </c>
      <c r="AR201" s="25" t="s">
        <v>393</v>
      </c>
      <c r="AT201" s="25" t="s">
        <v>223</v>
      </c>
      <c r="AU201" s="25" t="s">
        <v>83</v>
      </c>
      <c r="AY201" s="25" t="s">
        <v>183</v>
      </c>
      <c r="BE201" s="216">
        <f t="shared" si="34"/>
        <v>0</v>
      </c>
      <c r="BF201" s="216">
        <f t="shared" si="35"/>
        <v>0</v>
      </c>
      <c r="BG201" s="216">
        <f t="shared" si="36"/>
        <v>0</v>
      </c>
      <c r="BH201" s="216">
        <f t="shared" si="37"/>
        <v>0</v>
      </c>
      <c r="BI201" s="216">
        <f t="shared" si="38"/>
        <v>0</v>
      </c>
      <c r="BJ201" s="25" t="s">
        <v>79</v>
      </c>
      <c r="BK201" s="216">
        <f t="shared" si="39"/>
        <v>0</v>
      </c>
      <c r="BL201" s="25" t="s">
        <v>292</v>
      </c>
      <c r="BM201" s="25" t="s">
        <v>3100</v>
      </c>
    </row>
    <row r="202" spans="2:65" s="1" customFormat="1" ht="22.5" customHeight="1">
      <c r="B202" s="42"/>
      <c r="C202" s="257" t="s">
        <v>757</v>
      </c>
      <c r="D202" s="257" t="s">
        <v>223</v>
      </c>
      <c r="E202" s="258" t="s">
        <v>2291</v>
      </c>
      <c r="F202" s="259" t="s">
        <v>2118</v>
      </c>
      <c r="G202" s="260" t="s">
        <v>188</v>
      </c>
      <c r="H202" s="261">
        <v>1</v>
      </c>
      <c r="I202" s="262"/>
      <c r="J202" s="263">
        <f t="shared" si="30"/>
        <v>0</v>
      </c>
      <c r="K202" s="259" t="s">
        <v>21</v>
      </c>
      <c r="L202" s="264"/>
      <c r="M202" s="265" t="s">
        <v>21</v>
      </c>
      <c r="N202" s="266" t="s">
        <v>46</v>
      </c>
      <c r="O202" s="43"/>
      <c r="P202" s="214">
        <f t="shared" si="31"/>
        <v>0</v>
      </c>
      <c r="Q202" s="214">
        <v>0</v>
      </c>
      <c r="R202" s="214">
        <f t="shared" si="32"/>
        <v>0</v>
      </c>
      <c r="S202" s="214">
        <v>0</v>
      </c>
      <c r="T202" s="215">
        <f t="shared" si="33"/>
        <v>0</v>
      </c>
      <c r="AR202" s="25" t="s">
        <v>393</v>
      </c>
      <c r="AT202" s="25" t="s">
        <v>223</v>
      </c>
      <c r="AU202" s="25" t="s">
        <v>83</v>
      </c>
      <c r="AY202" s="25" t="s">
        <v>183</v>
      </c>
      <c r="BE202" s="216">
        <f t="shared" si="34"/>
        <v>0</v>
      </c>
      <c r="BF202" s="216">
        <f t="shared" si="35"/>
        <v>0</v>
      </c>
      <c r="BG202" s="216">
        <f t="shared" si="36"/>
        <v>0</v>
      </c>
      <c r="BH202" s="216">
        <f t="shared" si="37"/>
        <v>0</v>
      </c>
      <c r="BI202" s="216">
        <f t="shared" si="38"/>
        <v>0</v>
      </c>
      <c r="BJ202" s="25" t="s">
        <v>79</v>
      </c>
      <c r="BK202" s="216">
        <f t="shared" si="39"/>
        <v>0</v>
      </c>
      <c r="BL202" s="25" t="s">
        <v>292</v>
      </c>
      <c r="BM202" s="25" t="s">
        <v>2292</v>
      </c>
    </row>
    <row r="203" spans="2:65" s="1" customFormat="1" ht="22.5" customHeight="1">
      <c r="B203" s="42"/>
      <c r="C203" s="257" t="s">
        <v>764</v>
      </c>
      <c r="D203" s="257" t="s">
        <v>223</v>
      </c>
      <c r="E203" s="258" t="s">
        <v>2293</v>
      </c>
      <c r="F203" s="259" t="s">
        <v>2121</v>
      </c>
      <c r="G203" s="260" t="s">
        <v>188</v>
      </c>
      <c r="H203" s="261">
        <v>11</v>
      </c>
      <c r="I203" s="262"/>
      <c r="J203" s="263">
        <f t="shared" si="30"/>
        <v>0</v>
      </c>
      <c r="K203" s="259" t="s">
        <v>21</v>
      </c>
      <c r="L203" s="264"/>
      <c r="M203" s="265" t="s">
        <v>21</v>
      </c>
      <c r="N203" s="266" t="s">
        <v>46</v>
      </c>
      <c r="O203" s="43"/>
      <c r="P203" s="214">
        <f t="shared" si="31"/>
        <v>0</v>
      </c>
      <c r="Q203" s="214">
        <v>0</v>
      </c>
      <c r="R203" s="214">
        <f t="shared" si="32"/>
        <v>0</v>
      </c>
      <c r="S203" s="214">
        <v>0</v>
      </c>
      <c r="T203" s="215">
        <f t="shared" si="33"/>
        <v>0</v>
      </c>
      <c r="AR203" s="25" t="s">
        <v>393</v>
      </c>
      <c r="AT203" s="25" t="s">
        <v>223</v>
      </c>
      <c r="AU203" s="25" t="s">
        <v>83</v>
      </c>
      <c r="AY203" s="25" t="s">
        <v>183</v>
      </c>
      <c r="BE203" s="216">
        <f t="shared" si="34"/>
        <v>0</v>
      </c>
      <c r="BF203" s="216">
        <f t="shared" si="35"/>
        <v>0</v>
      </c>
      <c r="BG203" s="216">
        <f t="shared" si="36"/>
        <v>0</v>
      </c>
      <c r="BH203" s="216">
        <f t="shared" si="37"/>
        <v>0</v>
      </c>
      <c r="BI203" s="216">
        <f t="shared" si="38"/>
        <v>0</v>
      </c>
      <c r="BJ203" s="25" t="s">
        <v>79</v>
      </c>
      <c r="BK203" s="216">
        <f t="shared" si="39"/>
        <v>0</v>
      </c>
      <c r="BL203" s="25" t="s">
        <v>292</v>
      </c>
      <c r="BM203" s="25" t="s">
        <v>2294</v>
      </c>
    </row>
    <row r="204" spans="2:65" s="1" customFormat="1" ht="22.5" customHeight="1">
      <c r="B204" s="42"/>
      <c r="C204" s="257" t="s">
        <v>1452</v>
      </c>
      <c r="D204" s="257" t="s">
        <v>223</v>
      </c>
      <c r="E204" s="258" t="s">
        <v>3101</v>
      </c>
      <c r="F204" s="259" t="s">
        <v>2124</v>
      </c>
      <c r="G204" s="260" t="s">
        <v>626</v>
      </c>
      <c r="H204" s="261">
        <v>2</v>
      </c>
      <c r="I204" s="262"/>
      <c r="J204" s="263">
        <f t="shared" si="30"/>
        <v>0</v>
      </c>
      <c r="K204" s="259" t="s">
        <v>21</v>
      </c>
      <c r="L204" s="264"/>
      <c r="M204" s="265" t="s">
        <v>21</v>
      </c>
      <c r="N204" s="266" t="s">
        <v>46</v>
      </c>
      <c r="O204" s="43"/>
      <c r="P204" s="214">
        <f t="shared" si="31"/>
        <v>0</v>
      </c>
      <c r="Q204" s="214">
        <v>0</v>
      </c>
      <c r="R204" s="214">
        <f t="shared" si="32"/>
        <v>0</v>
      </c>
      <c r="S204" s="214">
        <v>0</v>
      </c>
      <c r="T204" s="215">
        <f t="shared" si="33"/>
        <v>0</v>
      </c>
      <c r="AR204" s="25" t="s">
        <v>393</v>
      </c>
      <c r="AT204" s="25" t="s">
        <v>223</v>
      </c>
      <c r="AU204" s="25" t="s">
        <v>83</v>
      </c>
      <c r="AY204" s="25" t="s">
        <v>183</v>
      </c>
      <c r="BE204" s="216">
        <f t="shared" si="34"/>
        <v>0</v>
      </c>
      <c r="BF204" s="216">
        <f t="shared" si="35"/>
        <v>0</v>
      </c>
      <c r="BG204" s="216">
        <f t="shared" si="36"/>
        <v>0</v>
      </c>
      <c r="BH204" s="216">
        <f t="shared" si="37"/>
        <v>0</v>
      </c>
      <c r="BI204" s="216">
        <f t="shared" si="38"/>
        <v>0</v>
      </c>
      <c r="BJ204" s="25" t="s">
        <v>79</v>
      </c>
      <c r="BK204" s="216">
        <f t="shared" si="39"/>
        <v>0</v>
      </c>
      <c r="BL204" s="25" t="s">
        <v>292</v>
      </c>
      <c r="BM204" s="25" t="s">
        <v>3102</v>
      </c>
    </row>
    <row r="205" spans="2:65" s="1" customFormat="1" ht="22.5" customHeight="1">
      <c r="B205" s="42"/>
      <c r="C205" s="257" t="s">
        <v>1456</v>
      </c>
      <c r="D205" s="257" t="s">
        <v>223</v>
      </c>
      <c r="E205" s="258" t="s">
        <v>2299</v>
      </c>
      <c r="F205" s="259" t="s">
        <v>2133</v>
      </c>
      <c r="G205" s="260" t="s">
        <v>626</v>
      </c>
      <c r="H205" s="261">
        <v>4</v>
      </c>
      <c r="I205" s="262"/>
      <c r="J205" s="263">
        <f t="shared" si="30"/>
        <v>0</v>
      </c>
      <c r="K205" s="259" t="s">
        <v>21</v>
      </c>
      <c r="L205" s="264"/>
      <c r="M205" s="265" t="s">
        <v>21</v>
      </c>
      <c r="N205" s="266" t="s">
        <v>46</v>
      </c>
      <c r="O205" s="43"/>
      <c r="P205" s="214">
        <f t="shared" si="31"/>
        <v>0</v>
      </c>
      <c r="Q205" s="214">
        <v>0</v>
      </c>
      <c r="R205" s="214">
        <f t="shared" si="32"/>
        <v>0</v>
      </c>
      <c r="S205" s="214">
        <v>0</v>
      </c>
      <c r="T205" s="215">
        <f t="shared" si="33"/>
        <v>0</v>
      </c>
      <c r="AR205" s="25" t="s">
        <v>393</v>
      </c>
      <c r="AT205" s="25" t="s">
        <v>223</v>
      </c>
      <c r="AU205" s="25" t="s">
        <v>83</v>
      </c>
      <c r="AY205" s="25" t="s">
        <v>183</v>
      </c>
      <c r="BE205" s="216">
        <f t="shared" si="34"/>
        <v>0</v>
      </c>
      <c r="BF205" s="216">
        <f t="shared" si="35"/>
        <v>0</v>
      </c>
      <c r="BG205" s="216">
        <f t="shared" si="36"/>
        <v>0</v>
      </c>
      <c r="BH205" s="216">
        <f t="shared" si="37"/>
        <v>0</v>
      </c>
      <c r="BI205" s="216">
        <f t="shared" si="38"/>
        <v>0</v>
      </c>
      <c r="BJ205" s="25" t="s">
        <v>79</v>
      </c>
      <c r="BK205" s="216">
        <f t="shared" si="39"/>
        <v>0</v>
      </c>
      <c r="BL205" s="25" t="s">
        <v>292</v>
      </c>
      <c r="BM205" s="25" t="s">
        <v>2300</v>
      </c>
    </row>
    <row r="206" spans="2:65" s="1" customFormat="1" ht="22.5" customHeight="1">
      <c r="B206" s="42"/>
      <c r="C206" s="257" t="s">
        <v>1460</v>
      </c>
      <c r="D206" s="257" t="s">
        <v>223</v>
      </c>
      <c r="E206" s="258" t="s">
        <v>2301</v>
      </c>
      <c r="F206" s="259" t="s">
        <v>2136</v>
      </c>
      <c r="G206" s="260" t="s">
        <v>626</v>
      </c>
      <c r="H206" s="261">
        <v>8</v>
      </c>
      <c r="I206" s="262"/>
      <c r="J206" s="263">
        <f t="shared" si="30"/>
        <v>0</v>
      </c>
      <c r="K206" s="259" t="s">
        <v>21</v>
      </c>
      <c r="L206" s="264"/>
      <c r="M206" s="265" t="s">
        <v>21</v>
      </c>
      <c r="N206" s="266" t="s">
        <v>46</v>
      </c>
      <c r="O206" s="43"/>
      <c r="P206" s="214">
        <f t="shared" si="31"/>
        <v>0</v>
      </c>
      <c r="Q206" s="214">
        <v>0</v>
      </c>
      <c r="R206" s="214">
        <f t="shared" si="32"/>
        <v>0</v>
      </c>
      <c r="S206" s="214">
        <v>0</v>
      </c>
      <c r="T206" s="215">
        <f t="shared" si="33"/>
        <v>0</v>
      </c>
      <c r="AR206" s="25" t="s">
        <v>393</v>
      </c>
      <c r="AT206" s="25" t="s">
        <v>223</v>
      </c>
      <c r="AU206" s="25" t="s">
        <v>83</v>
      </c>
      <c r="AY206" s="25" t="s">
        <v>183</v>
      </c>
      <c r="BE206" s="216">
        <f t="shared" si="34"/>
        <v>0</v>
      </c>
      <c r="BF206" s="216">
        <f t="shared" si="35"/>
        <v>0</v>
      </c>
      <c r="BG206" s="216">
        <f t="shared" si="36"/>
        <v>0</v>
      </c>
      <c r="BH206" s="216">
        <f t="shared" si="37"/>
        <v>0</v>
      </c>
      <c r="BI206" s="216">
        <f t="shared" si="38"/>
        <v>0</v>
      </c>
      <c r="BJ206" s="25" t="s">
        <v>79</v>
      </c>
      <c r="BK206" s="216">
        <f t="shared" si="39"/>
        <v>0</v>
      </c>
      <c r="BL206" s="25" t="s">
        <v>292</v>
      </c>
      <c r="BM206" s="25" t="s">
        <v>2302</v>
      </c>
    </row>
    <row r="207" spans="2:65" s="1" customFormat="1" ht="22.5" customHeight="1">
      <c r="B207" s="42"/>
      <c r="C207" s="257" t="s">
        <v>1464</v>
      </c>
      <c r="D207" s="257" t="s">
        <v>223</v>
      </c>
      <c r="E207" s="258" t="s">
        <v>2303</v>
      </c>
      <c r="F207" s="259" t="s">
        <v>2139</v>
      </c>
      <c r="G207" s="260" t="s">
        <v>626</v>
      </c>
      <c r="H207" s="261">
        <v>1</v>
      </c>
      <c r="I207" s="262"/>
      <c r="J207" s="263">
        <f t="shared" si="30"/>
        <v>0</v>
      </c>
      <c r="K207" s="259" t="s">
        <v>21</v>
      </c>
      <c r="L207" s="264"/>
      <c r="M207" s="265" t="s">
        <v>21</v>
      </c>
      <c r="N207" s="266" t="s">
        <v>46</v>
      </c>
      <c r="O207" s="43"/>
      <c r="P207" s="214">
        <f t="shared" si="31"/>
        <v>0</v>
      </c>
      <c r="Q207" s="214">
        <v>0</v>
      </c>
      <c r="R207" s="214">
        <f t="shared" si="32"/>
        <v>0</v>
      </c>
      <c r="S207" s="214">
        <v>0</v>
      </c>
      <c r="T207" s="215">
        <f t="shared" si="33"/>
        <v>0</v>
      </c>
      <c r="AR207" s="25" t="s">
        <v>393</v>
      </c>
      <c r="AT207" s="25" t="s">
        <v>223</v>
      </c>
      <c r="AU207" s="25" t="s">
        <v>83</v>
      </c>
      <c r="AY207" s="25" t="s">
        <v>183</v>
      </c>
      <c r="BE207" s="216">
        <f t="shared" si="34"/>
        <v>0</v>
      </c>
      <c r="BF207" s="216">
        <f t="shared" si="35"/>
        <v>0</v>
      </c>
      <c r="BG207" s="216">
        <f t="shared" si="36"/>
        <v>0</v>
      </c>
      <c r="BH207" s="216">
        <f t="shared" si="37"/>
        <v>0</v>
      </c>
      <c r="BI207" s="216">
        <f t="shared" si="38"/>
        <v>0</v>
      </c>
      <c r="BJ207" s="25" t="s">
        <v>79</v>
      </c>
      <c r="BK207" s="216">
        <f t="shared" si="39"/>
        <v>0</v>
      </c>
      <c r="BL207" s="25" t="s">
        <v>292</v>
      </c>
      <c r="BM207" s="25" t="s">
        <v>2304</v>
      </c>
    </row>
    <row r="208" spans="2:65" s="1" customFormat="1" ht="22.5" customHeight="1">
      <c r="B208" s="42"/>
      <c r="C208" s="257" t="s">
        <v>1468</v>
      </c>
      <c r="D208" s="257" t="s">
        <v>223</v>
      </c>
      <c r="E208" s="258" t="s">
        <v>2305</v>
      </c>
      <c r="F208" s="259" t="s">
        <v>2142</v>
      </c>
      <c r="G208" s="260" t="s">
        <v>626</v>
      </c>
      <c r="H208" s="261">
        <v>6</v>
      </c>
      <c r="I208" s="262"/>
      <c r="J208" s="263">
        <f t="shared" si="30"/>
        <v>0</v>
      </c>
      <c r="K208" s="259" t="s">
        <v>21</v>
      </c>
      <c r="L208" s="264"/>
      <c r="M208" s="265" t="s">
        <v>21</v>
      </c>
      <c r="N208" s="266" t="s">
        <v>46</v>
      </c>
      <c r="O208" s="43"/>
      <c r="P208" s="214">
        <f t="shared" si="31"/>
        <v>0</v>
      </c>
      <c r="Q208" s="214">
        <v>0</v>
      </c>
      <c r="R208" s="214">
        <f t="shared" si="32"/>
        <v>0</v>
      </c>
      <c r="S208" s="214">
        <v>0</v>
      </c>
      <c r="T208" s="215">
        <f t="shared" si="33"/>
        <v>0</v>
      </c>
      <c r="AR208" s="25" t="s">
        <v>393</v>
      </c>
      <c r="AT208" s="25" t="s">
        <v>223</v>
      </c>
      <c r="AU208" s="25" t="s">
        <v>83</v>
      </c>
      <c r="AY208" s="25" t="s">
        <v>183</v>
      </c>
      <c r="BE208" s="216">
        <f t="shared" si="34"/>
        <v>0</v>
      </c>
      <c r="BF208" s="216">
        <f t="shared" si="35"/>
        <v>0</v>
      </c>
      <c r="BG208" s="216">
        <f t="shared" si="36"/>
        <v>0</v>
      </c>
      <c r="BH208" s="216">
        <f t="shared" si="37"/>
        <v>0</v>
      </c>
      <c r="BI208" s="216">
        <f t="shared" si="38"/>
        <v>0</v>
      </c>
      <c r="BJ208" s="25" t="s">
        <v>79</v>
      </c>
      <c r="BK208" s="216">
        <f t="shared" si="39"/>
        <v>0</v>
      </c>
      <c r="BL208" s="25" t="s">
        <v>292</v>
      </c>
      <c r="BM208" s="25" t="s">
        <v>2306</v>
      </c>
    </row>
    <row r="209" spans="2:65" s="1" customFormat="1" ht="22.5" customHeight="1">
      <c r="B209" s="42"/>
      <c r="C209" s="257" t="s">
        <v>1472</v>
      </c>
      <c r="D209" s="257" t="s">
        <v>223</v>
      </c>
      <c r="E209" s="258" t="s">
        <v>2307</v>
      </c>
      <c r="F209" s="259" t="s">
        <v>2145</v>
      </c>
      <c r="G209" s="260" t="s">
        <v>626</v>
      </c>
      <c r="H209" s="261">
        <v>4</v>
      </c>
      <c r="I209" s="262"/>
      <c r="J209" s="263">
        <f t="shared" si="30"/>
        <v>0</v>
      </c>
      <c r="K209" s="259" t="s">
        <v>21</v>
      </c>
      <c r="L209" s="264"/>
      <c r="M209" s="265" t="s">
        <v>21</v>
      </c>
      <c r="N209" s="266" t="s">
        <v>46</v>
      </c>
      <c r="O209" s="43"/>
      <c r="P209" s="214">
        <f t="shared" si="31"/>
        <v>0</v>
      </c>
      <c r="Q209" s="214">
        <v>0</v>
      </c>
      <c r="R209" s="214">
        <f t="shared" si="32"/>
        <v>0</v>
      </c>
      <c r="S209" s="214">
        <v>0</v>
      </c>
      <c r="T209" s="215">
        <f t="shared" si="33"/>
        <v>0</v>
      </c>
      <c r="AR209" s="25" t="s">
        <v>393</v>
      </c>
      <c r="AT209" s="25" t="s">
        <v>223</v>
      </c>
      <c r="AU209" s="25" t="s">
        <v>83</v>
      </c>
      <c r="AY209" s="25" t="s">
        <v>183</v>
      </c>
      <c r="BE209" s="216">
        <f t="shared" si="34"/>
        <v>0</v>
      </c>
      <c r="BF209" s="216">
        <f t="shared" si="35"/>
        <v>0</v>
      </c>
      <c r="BG209" s="216">
        <f t="shared" si="36"/>
        <v>0</v>
      </c>
      <c r="BH209" s="216">
        <f t="shared" si="37"/>
        <v>0</v>
      </c>
      <c r="BI209" s="216">
        <f t="shared" si="38"/>
        <v>0</v>
      </c>
      <c r="BJ209" s="25" t="s">
        <v>79</v>
      </c>
      <c r="BK209" s="216">
        <f t="shared" si="39"/>
        <v>0</v>
      </c>
      <c r="BL209" s="25" t="s">
        <v>292</v>
      </c>
      <c r="BM209" s="25" t="s">
        <v>2308</v>
      </c>
    </row>
    <row r="210" spans="2:65" s="1" customFormat="1" ht="22.5" customHeight="1">
      <c r="B210" s="42"/>
      <c r="C210" s="257" t="s">
        <v>1476</v>
      </c>
      <c r="D210" s="257" t="s">
        <v>223</v>
      </c>
      <c r="E210" s="258" t="s">
        <v>2309</v>
      </c>
      <c r="F210" s="259" t="s">
        <v>2148</v>
      </c>
      <c r="G210" s="260" t="s">
        <v>626</v>
      </c>
      <c r="H210" s="261">
        <v>2</v>
      </c>
      <c r="I210" s="262"/>
      <c r="J210" s="263">
        <f t="shared" si="30"/>
        <v>0</v>
      </c>
      <c r="K210" s="259" t="s">
        <v>21</v>
      </c>
      <c r="L210" s="264"/>
      <c r="M210" s="265" t="s">
        <v>21</v>
      </c>
      <c r="N210" s="266" t="s">
        <v>46</v>
      </c>
      <c r="O210" s="43"/>
      <c r="P210" s="214">
        <f t="shared" si="31"/>
        <v>0</v>
      </c>
      <c r="Q210" s="214">
        <v>0</v>
      </c>
      <c r="R210" s="214">
        <f t="shared" si="32"/>
        <v>0</v>
      </c>
      <c r="S210" s="214">
        <v>0</v>
      </c>
      <c r="T210" s="215">
        <f t="shared" si="33"/>
        <v>0</v>
      </c>
      <c r="AR210" s="25" t="s">
        <v>393</v>
      </c>
      <c r="AT210" s="25" t="s">
        <v>223</v>
      </c>
      <c r="AU210" s="25" t="s">
        <v>83</v>
      </c>
      <c r="AY210" s="25" t="s">
        <v>183</v>
      </c>
      <c r="BE210" s="216">
        <f t="shared" si="34"/>
        <v>0</v>
      </c>
      <c r="BF210" s="216">
        <f t="shared" si="35"/>
        <v>0</v>
      </c>
      <c r="BG210" s="216">
        <f t="shared" si="36"/>
        <v>0</v>
      </c>
      <c r="BH210" s="216">
        <f t="shared" si="37"/>
        <v>0</v>
      </c>
      <c r="BI210" s="216">
        <f t="shared" si="38"/>
        <v>0</v>
      </c>
      <c r="BJ210" s="25" t="s">
        <v>79</v>
      </c>
      <c r="BK210" s="216">
        <f t="shared" si="39"/>
        <v>0</v>
      </c>
      <c r="BL210" s="25" t="s">
        <v>292</v>
      </c>
      <c r="BM210" s="25" t="s">
        <v>2310</v>
      </c>
    </row>
    <row r="211" spans="2:65" s="1" customFormat="1" ht="22.5" customHeight="1">
      <c r="B211" s="42"/>
      <c r="C211" s="257" t="s">
        <v>1483</v>
      </c>
      <c r="D211" s="257" t="s">
        <v>223</v>
      </c>
      <c r="E211" s="258" t="s">
        <v>3103</v>
      </c>
      <c r="F211" s="259" t="s">
        <v>3069</v>
      </c>
      <c r="G211" s="260" t="s">
        <v>626</v>
      </c>
      <c r="H211" s="261">
        <v>1</v>
      </c>
      <c r="I211" s="262"/>
      <c r="J211" s="263">
        <f t="shared" si="30"/>
        <v>0</v>
      </c>
      <c r="K211" s="259" t="s">
        <v>21</v>
      </c>
      <c r="L211" s="264"/>
      <c r="M211" s="265" t="s">
        <v>21</v>
      </c>
      <c r="N211" s="266" t="s">
        <v>46</v>
      </c>
      <c r="O211" s="43"/>
      <c r="P211" s="214">
        <f t="shared" si="31"/>
        <v>0</v>
      </c>
      <c r="Q211" s="214">
        <v>0</v>
      </c>
      <c r="R211" s="214">
        <f t="shared" si="32"/>
        <v>0</v>
      </c>
      <c r="S211" s="214">
        <v>0</v>
      </c>
      <c r="T211" s="215">
        <f t="shared" si="33"/>
        <v>0</v>
      </c>
      <c r="AR211" s="25" t="s">
        <v>393</v>
      </c>
      <c r="AT211" s="25" t="s">
        <v>223</v>
      </c>
      <c r="AU211" s="25" t="s">
        <v>83</v>
      </c>
      <c r="AY211" s="25" t="s">
        <v>183</v>
      </c>
      <c r="BE211" s="216">
        <f t="shared" si="34"/>
        <v>0</v>
      </c>
      <c r="BF211" s="216">
        <f t="shared" si="35"/>
        <v>0</v>
      </c>
      <c r="BG211" s="216">
        <f t="shared" si="36"/>
        <v>0</v>
      </c>
      <c r="BH211" s="216">
        <f t="shared" si="37"/>
        <v>0</v>
      </c>
      <c r="BI211" s="216">
        <f t="shared" si="38"/>
        <v>0</v>
      </c>
      <c r="BJ211" s="25" t="s">
        <v>79</v>
      </c>
      <c r="BK211" s="216">
        <f t="shared" si="39"/>
        <v>0</v>
      </c>
      <c r="BL211" s="25" t="s">
        <v>292</v>
      </c>
      <c r="BM211" s="25" t="s">
        <v>3104</v>
      </c>
    </row>
    <row r="212" spans="2:65" s="1" customFormat="1" ht="22.5" customHeight="1">
      <c r="B212" s="42"/>
      <c r="C212" s="257" t="s">
        <v>1487</v>
      </c>
      <c r="D212" s="257" t="s">
        <v>223</v>
      </c>
      <c r="E212" s="258" t="s">
        <v>2313</v>
      </c>
      <c r="F212" s="259" t="s">
        <v>2154</v>
      </c>
      <c r="G212" s="260" t="s">
        <v>626</v>
      </c>
      <c r="H212" s="261">
        <v>2</v>
      </c>
      <c r="I212" s="262"/>
      <c r="J212" s="263">
        <f t="shared" si="30"/>
        <v>0</v>
      </c>
      <c r="K212" s="259" t="s">
        <v>21</v>
      </c>
      <c r="L212" s="264"/>
      <c r="M212" s="265" t="s">
        <v>21</v>
      </c>
      <c r="N212" s="266" t="s">
        <v>46</v>
      </c>
      <c r="O212" s="43"/>
      <c r="P212" s="214">
        <f t="shared" si="31"/>
        <v>0</v>
      </c>
      <c r="Q212" s="214">
        <v>0</v>
      </c>
      <c r="R212" s="214">
        <f t="shared" si="32"/>
        <v>0</v>
      </c>
      <c r="S212" s="214">
        <v>0</v>
      </c>
      <c r="T212" s="215">
        <f t="shared" si="33"/>
        <v>0</v>
      </c>
      <c r="AR212" s="25" t="s">
        <v>393</v>
      </c>
      <c r="AT212" s="25" t="s">
        <v>223</v>
      </c>
      <c r="AU212" s="25" t="s">
        <v>83</v>
      </c>
      <c r="AY212" s="25" t="s">
        <v>183</v>
      </c>
      <c r="BE212" s="216">
        <f t="shared" si="34"/>
        <v>0</v>
      </c>
      <c r="BF212" s="216">
        <f t="shared" si="35"/>
        <v>0</v>
      </c>
      <c r="BG212" s="216">
        <f t="shared" si="36"/>
        <v>0</v>
      </c>
      <c r="BH212" s="216">
        <f t="shared" si="37"/>
        <v>0</v>
      </c>
      <c r="BI212" s="216">
        <f t="shared" si="38"/>
        <v>0</v>
      </c>
      <c r="BJ212" s="25" t="s">
        <v>79</v>
      </c>
      <c r="BK212" s="216">
        <f t="shared" si="39"/>
        <v>0</v>
      </c>
      <c r="BL212" s="25" t="s">
        <v>292</v>
      </c>
      <c r="BM212" s="25" t="s">
        <v>2314</v>
      </c>
    </row>
    <row r="213" spans="2:65" s="1" customFormat="1" ht="31.5" customHeight="1">
      <c r="B213" s="42"/>
      <c r="C213" s="257" t="s">
        <v>1490</v>
      </c>
      <c r="D213" s="257" t="s">
        <v>223</v>
      </c>
      <c r="E213" s="258" t="s">
        <v>2315</v>
      </c>
      <c r="F213" s="259" t="s">
        <v>2157</v>
      </c>
      <c r="G213" s="260" t="s">
        <v>199</v>
      </c>
      <c r="H213" s="261">
        <v>9</v>
      </c>
      <c r="I213" s="262"/>
      <c r="J213" s="263">
        <f t="shared" si="30"/>
        <v>0</v>
      </c>
      <c r="K213" s="259" t="s">
        <v>21</v>
      </c>
      <c r="L213" s="264"/>
      <c r="M213" s="265" t="s">
        <v>21</v>
      </c>
      <c r="N213" s="266" t="s">
        <v>46</v>
      </c>
      <c r="O213" s="43"/>
      <c r="P213" s="214">
        <f t="shared" si="31"/>
        <v>0</v>
      </c>
      <c r="Q213" s="214">
        <v>0</v>
      </c>
      <c r="R213" s="214">
        <f t="shared" si="32"/>
        <v>0</v>
      </c>
      <c r="S213" s="214">
        <v>0</v>
      </c>
      <c r="T213" s="215">
        <f t="shared" si="33"/>
        <v>0</v>
      </c>
      <c r="AR213" s="25" t="s">
        <v>393</v>
      </c>
      <c r="AT213" s="25" t="s">
        <v>223</v>
      </c>
      <c r="AU213" s="25" t="s">
        <v>83</v>
      </c>
      <c r="AY213" s="25" t="s">
        <v>183</v>
      </c>
      <c r="BE213" s="216">
        <f t="shared" si="34"/>
        <v>0</v>
      </c>
      <c r="BF213" s="216">
        <f t="shared" si="35"/>
        <v>0</v>
      </c>
      <c r="BG213" s="216">
        <f t="shared" si="36"/>
        <v>0</v>
      </c>
      <c r="BH213" s="216">
        <f t="shared" si="37"/>
        <v>0</v>
      </c>
      <c r="BI213" s="216">
        <f t="shared" si="38"/>
        <v>0</v>
      </c>
      <c r="BJ213" s="25" t="s">
        <v>79</v>
      </c>
      <c r="BK213" s="216">
        <f t="shared" si="39"/>
        <v>0</v>
      </c>
      <c r="BL213" s="25" t="s">
        <v>292</v>
      </c>
      <c r="BM213" s="25" t="s">
        <v>2316</v>
      </c>
    </row>
    <row r="214" spans="2:65" s="11" customFormat="1" ht="29.85" customHeight="1">
      <c r="B214" s="188"/>
      <c r="C214" s="189"/>
      <c r="D214" s="202" t="s">
        <v>74</v>
      </c>
      <c r="E214" s="203" t="s">
        <v>2317</v>
      </c>
      <c r="F214" s="203" t="s">
        <v>2318</v>
      </c>
      <c r="G214" s="189"/>
      <c r="H214" s="189"/>
      <c r="I214" s="192"/>
      <c r="J214" s="204">
        <f>BK214</f>
        <v>0</v>
      </c>
      <c r="K214" s="189"/>
      <c r="L214" s="194"/>
      <c r="M214" s="195"/>
      <c r="N214" s="196"/>
      <c r="O214" s="196"/>
      <c r="P214" s="197">
        <f>SUM(P215:P216)</f>
        <v>0</v>
      </c>
      <c r="Q214" s="196"/>
      <c r="R214" s="197">
        <f>SUM(R215:R216)</f>
        <v>0</v>
      </c>
      <c r="S214" s="196"/>
      <c r="T214" s="198">
        <f>SUM(T215:T216)</f>
        <v>0</v>
      </c>
      <c r="AR214" s="199" t="s">
        <v>83</v>
      </c>
      <c r="AT214" s="200" t="s">
        <v>74</v>
      </c>
      <c r="AU214" s="200" t="s">
        <v>79</v>
      </c>
      <c r="AY214" s="199" t="s">
        <v>183</v>
      </c>
      <c r="BK214" s="201">
        <f>SUM(BK215:BK216)</f>
        <v>0</v>
      </c>
    </row>
    <row r="215" spans="2:65" s="1" customFormat="1" ht="31.5" customHeight="1">
      <c r="B215" s="42"/>
      <c r="C215" s="257" t="s">
        <v>1494</v>
      </c>
      <c r="D215" s="257" t="s">
        <v>223</v>
      </c>
      <c r="E215" s="258" t="s">
        <v>2319</v>
      </c>
      <c r="F215" s="259" t="s">
        <v>2320</v>
      </c>
      <c r="G215" s="260" t="s">
        <v>837</v>
      </c>
      <c r="H215" s="261">
        <v>250</v>
      </c>
      <c r="I215" s="262"/>
      <c r="J215" s="263">
        <f>ROUND(I215*H215,2)</f>
        <v>0</v>
      </c>
      <c r="K215" s="259" t="s">
        <v>21</v>
      </c>
      <c r="L215" s="264"/>
      <c r="M215" s="265" t="s">
        <v>21</v>
      </c>
      <c r="N215" s="266" t="s">
        <v>46</v>
      </c>
      <c r="O215" s="43"/>
      <c r="P215" s="214">
        <f>O215*H215</f>
        <v>0</v>
      </c>
      <c r="Q215" s="214">
        <v>0</v>
      </c>
      <c r="R215" s="214">
        <f>Q215*H215</f>
        <v>0</v>
      </c>
      <c r="S215" s="214">
        <v>0</v>
      </c>
      <c r="T215" s="215">
        <f>S215*H215</f>
        <v>0</v>
      </c>
      <c r="AR215" s="25" t="s">
        <v>393</v>
      </c>
      <c r="AT215" s="25" t="s">
        <v>223</v>
      </c>
      <c r="AU215" s="25" t="s">
        <v>83</v>
      </c>
      <c r="AY215" s="25" t="s">
        <v>183</v>
      </c>
      <c r="BE215" s="216">
        <f>IF(N215="základní",J215,0)</f>
        <v>0</v>
      </c>
      <c r="BF215" s="216">
        <f>IF(N215="snížená",J215,0)</f>
        <v>0</v>
      </c>
      <c r="BG215" s="216">
        <f>IF(N215="zákl. přenesená",J215,0)</f>
        <v>0</v>
      </c>
      <c r="BH215" s="216">
        <f>IF(N215="sníž. přenesená",J215,0)</f>
        <v>0</v>
      </c>
      <c r="BI215" s="216">
        <f>IF(N215="nulová",J215,0)</f>
        <v>0</v>
      </c>
      <c r="BJ215" s="25" t="s">
        <v>79</v>
      </c>
      <c r="BK215" s="216">
        <f>ROUND(I215*H215,2)</f>
        <v>0</v>
      </c>
      <c r="BL215" s="25" t="s">
        <v>292</v>
      </c>
      <c r="BM215" s="25" t="s">
        <v>2321</v>
      </c>
    </row>
    <row r="216" spans="2:65" s="1" customFormat="1" ht="22.5" customHeight="1">
      <c r="B216" s="42"/>
      <c r="C216" s="257" t="s">
        <v>1498</v>
      </c>
      <c r="D216" s="257" t="s">
        <v>223</v>
      </c>
      <c r="E216" s="258" t="s">
        <v>2322</v>
      </c>
      <c r="F216" s="259" t="s">
        <v>2323</v>
      </c>
      <c r="G216" s="260" t="s">
        <v>626</v>
      </c>
      <c r="H216" s="261">
        <v>10</v>
      </c>
      <c r="I216" s="262"/>
      <c r="J216" s="263">
        <f>ROUND(I216*H216,2)</f>
        <v>0</v>
      </c>
      <c r="K216" s="259" t="s">
        <v>21</v>
      </c>
      <c r="L216" s="264"/>
      <c r="M216" s="265" t="s">
        <v>21</v>
      </c>
      <c r="N216" s="292" t="s">
        <v>46</v>
      </c>
      <c r="O216" s="284"/>
      <c r="P216" s="285">
        <f>O216*H216</f>
        <v>0</v>
      </c>
      <c r="Q216" s="285">
        <v>0</v>
      </c>
      <c r="R216" s="285">
        <f>Q216*H216</f>
        <v>0</v>
      </c>
      <c r="S216" s="285">
        <v>0</v>
      </c>
      <c r="T216" s="286">
        <f>S216*H216</f>
        <v>0</v>
      </c>
      <c r="AR216" s="25" t="s">
        <v>393</v>
      </c>
      <c r="AT216" s="25" t="s">
        <v>223</v>
      </c>
      <c r="AU216" s="25" t="s">
        <v>83</v>
      </c>
      <c r="AY216" s="25" t="s">
        <v>183</v>
      </c>
      <c r="BE216" s="216">
        <f>IF(N216="základní",J216,0)</f>
        <v>0</v>
      </c>
      <c r="BF216" s="216">
        <f>IF(N216="snížená",J216,0)</f>
        <v>0</v>
      </c>
      <c r="BG216" s="216">
        <f>IF(N216="zákl. přenesená",J216,0)</f>
        <v>0</v>
      </c>
      <c r="BH216" s="216">
        <f>IF(N216="sníž. přenesená",J216,0)</f>
        <v>0</v>
      </c>
      <c r="BI216" s="216">
        <f>IF(N216="nulová",J216,0)</f>
        <v>0</v>
      </c>
      <c r="BJ216" s="25" t="s">
        <v>79</v>
      </c>
      <c r="BK216" s="216">
        <f>ROUND(I216*H216,2)</f>
        <v>0</v>
      </c>
      <c r="BL216" s="25" t="s">
        <v>292</v>
      </c>
      <c r="BM216" s="25" t="s">
        <v>2324</v>
      </c>
    </row>
    <row r="217" spans="2:65" s="1" customFormat="1" ht="6.95" customHeight="1">
      <c r="B217" s="57"/>
      <c r="C217" s="58"/>
      <c r="D217" s="58"/>
      <c r="E217" s="58"/>
      <c r="F217" s="58"/>
      <c r="G217" s="58"/>
      <c r="H217" s="58"/>
      <c r="I217" s="149"/>
      <c r="J217" s="58"/>
      <c r="K217" s="58"/>
      <c r="L217" s="62"/>
    </row>
  </sheetData>
  <sheetProtection password="CC35" sheet="1" objects="1" scenarios="1" formatCells="0" formatColumns="0" formatRows="0" sort="0" autoFilter="0"/>
  <autoFilter ref="C96:K216"/>
  <mergeCells count="15">
    <mergeCell ref="E87:H87"/>
    <mergeCell ref="E85:H85"/>
    <mergeCell ref="E89:H89"/>
    <mergeCell ref="G1:H1"/>
    <mergeCell ref="L2:V2"/>
    <mergeCell ref="E49:H49"/>
    <mergeCell ref="E53:H53"/>
    <mergeCell ref="E51:H51"/>
    <mergeCell ref="E55:H55"/>
    <mergeCell ref="E83:H83"/>
    <mergeCell ref="E7:H7"/>
    <mergeCell ref="E11:H11"/>
    <mergeCell ref="E9:H9"/>
    <mergeCell ref="E13:H13"/>
    <mergeCell ref="E28:H28"/>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132</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2412</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3105</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ROUND(SUM(BE93:BE121), 2)</f>
        <v>0</v>
      </c>
      <c r="G34" s="43"/>
      <c r="H34" s="43"/>
      <c r="I34" s="141">
        <v>0.21</v>
      </c>
      <c r="J34" s="140">
        <f>ROUND(ROUND((SUM(BE93:BE121)), 2)*I34, 2)</f>
        <v>0</v>
      </c>
      <c r="K34" s="46"/>
    </row>
    <row r="35" spans="2:11" s="1" customFormat="1" ht="14.45" customHeight="1">
      <c r="B35" s="42"/>
      <c r="C35" s="43"/>
      <c r="D35" s="43"/>
      <c r="E35" s="50" t="s">
        <v>47</v>
      </c>
      <c r="F35" s="140">
        <f>ROUND(SUM(BF93:BF121), 2)</f>
        <v>0</v>
      </c>
      <c r="G35" s="43"/>
      <c r="H35" s="43"/>
      <c r="I35" s="141">
        <v>0.15</v>
      </c>
      <c r="J35" s="140">
        <f>ROUND(ROUND((SUM(BF93:BF121)), 2)*I35, 2)</f>
        <v>0</v>
      </c>
      <c r="K35" s="46"/>
    </row>
    <row r="36" spans="2:11" s="1" customFormat="1" ht="14.45" hidden="1" customHeight="1">
      <c r="B36" s="42"/>
      <c r="C36" s="43"/>
      <c r="D36" s="43"/>
      <c r="E36" s="50" t="s">
        <v>48</v>
      </c>
      <c r="F36" s="140">
        <f>ROUND(SUM(BG93:BG121), 2)</f>
        <v>0</v>
      </c>
      <c r="G36" s="43"/>
      <c r="H36" s="43"/>
      <c r="I36" s="141">
        <v>0.21</v>
      </c>
      <c r="J36" s="140">
        <v>0</v>
      </c>
      <c r="K36" s="46"/>
    </row>
    <row r="37" spans="2:11" s="1" customFormat="1" ht="14.45" hidden="1" customHeight="1">
      <c r="B37" s="42"/>
      <c r="C37" s="43"/>
      <c r="D37" s="43"/>
      <c r="E37" s="50" t="s">
        <v>49</v>
      </c>
      <c r="F37" s="140">
        <f>ROUND(SUM(BH93:BH121), 2)</f>
        <v>0</v>
      </c>
      <c r="G37" s="43"/>
      <c r="H37" s="43"/>
      <c r="I37" s="141">
        <v>0.15</v>
      </c>
      <c r="J37" s="140">
        <v>0</v>
      </c>
      <c r="K37" s="46"/>
    </row>
    <row r="38" spans="2:11" s="1" customFormat="1" ht="14.45" hidden="1" customHeight="1">
      <c r="B38" s="42"/>
      <c r="C38" s="43"/>
      <c r="D38" s="43"/>
      <c r="E38" s="50" t="s">
        <v>50</v>
      </c>
      <c r="F38" s="140">
        <f>ROUND(SUM(BI93:BI121),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2412</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D.1-04.1.4.2 - Elektro silnoproud - připojení VZT - pavilon jesle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159</v>
      </c>
      <c r="E65" s="162"/>
      <c r="F65" s="162"/>
      <c r="G65" s="162"/>
      <c r="H65" s="162"/>
      <c r="I65" s="163"/>
      <c r="J65" s="164">
        <f>J94</f>
        <v>0</v>
      </c>
      <c r="K65" s="165"/>
    </row>
    <row r="66" spans="2:12" s="9" customFormat="1" ht="19.899999999999999" customHeight="1">
      <c r="B66" s="166"/>
      <c r="C66" s="167"/>
      <c r="D66" s="168" t="s">
        <v>2326</v>
      </c>
      <c r="E66" s="169"/>
      <c r="F66" s="169"/>
      <c r="G66" s="169"/>
      <c r="H66" s="169"/>
      <c r="I66" s="170"/>
      <c r="J66" s="171">
        <f>J95</f>
        <v>0</v>
      </c>
      <c r="K66" s="172"/>
    </row>
    <row r="67" spans="2:12" s="9" customFormat="1" ht="19.899999999999999" customHeight="1">
      <c r="B67" s="166"/>
      <c r="C67" s="167"/>
      <c r="D67" s="168" t="s">
        <v>2327</v>
      </c>
      <c r="E67" s="169"/>
      <c r="F67" s="169"/>
      <c r="G67" s="169"/>
      <c r="H67" s="169"/>
      <c r="I67" s="170"/>
      <c r="J67" s="171">
        <f>J102</f>
        <v>0</v>
      </c>
      <c r="K67" s="172"/>
    </row>
    <row r="68" spans="2:12" s="9" customFormat="1" ht="19.899999999999999" customHeight="1">
      <c r="B68" s="166"/>
      <c r="C68" s="167"/>
      <c r="D68" s="168" t="s">
        <v>2328</v>
      </c>
      <c r="E68" s="169"/>
      <c r="F68" s="169"/>
      <c r="G68" s="169"/>
      <c r="H68" s="169"/>
      <c r="I68" s="170"/>
      <c r="J68" s="171">
        <f>J110</f>
        <v>0</v>
      </c>
      <c r="K68" s="172"/>
    </row>
    <row r="69" spans="2:12" s="9" customFormat="1" ht="19.899999999999999" customHeight="1">
      <c r="B69" s="166"/>
      <c r="C69" s="167"/>
      <c r="D69" s="168" t="s">
        <v>2329</v>
      </c>
      <c r="E69" s="169"/>
      <c r="F69" s="169"/>
      <c r="G69" s="169"/>
      <c r="H69" s="169"/>
      <c r="I69" s="170"/>
      <c r="J69" s="171">
        <f>J116</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2412</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D.1-04.1.4.2 - Elektro silnoproud - připojení VZT - pavilon jesle - Doplněk 1</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11.09.2017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531</v>
      </c>
      <c r="F94" s="191" t="s">
        <v>532</v>
      </c>
      <c r="G94" s="189"/>
      <c r="H94" s="189"/>
      <c r="I94" s="192"/>
      <c r="J94" s="193">
        <f>BK94</f>
        <v>0</v>
      </c>
      <c r="K94" s="189"/>
      <c r="L94" s="194"/>
      <c r="M94" s="195"/>
      <c r="N94" s="196"/>
      <c r="O94" s="196"/>
      <c r="P94" s="197">
        <f>P95+P102+P110+P116</f>
        <v>0</v>
      </c>
      <c r="Q94" s="196"/>
      <c r="R94" s="197">
        <f>R95+R102+R110+R116</f>
        <v>0</v>
      </c>
      <c r="S94" s="196"/>
      <c r="T94" s="198">
        <f>T95+T102+T110+T116</f>
        <v>0</v>
      </c>
      <c r="AR94" s="199" t="s">
        <v>83</v>
      </c>
      <c r="AT94" s="200" t="s">
        <v>74</v>
      </c>
      <c r="AU94" s="200" t="s">
        <v>75</v>
      </c>
      <c r="AY94" s="199" t="s">
        <v>183</v>
      </c>
      <c r="BK94" s="201">
        <f>BK95+BK102+BK110+BK116</f>
        <v>0</v>
      </c>
    </row>
    <row r="95" spans="2:65" s="11" customFormat="1" ht="19.899999999999999" customHeight="1">
      <c r="B95" s="188"/>
      <c r="C95" s="189"/>
      <c r="D95" s="202" t="s">
        <v>74</v>
      </c>
      <c r="E95" s="203" t="s">
        <v>2330</v>
      </c>
      <c r="F95" s="203" t="s">
        <v>2331</v>
      </c>
      <c r="G95" s="189"/>
      <c r="H95" s="189"/>
      <c r="I95" s="192"/>
      <c r="J95" s="204">
        <f>BK95</f>
        <v>0</v>
      </c>
      <c r="K95" s="189"/>
      <c r="L95" s="194"/>
      <c r="M95" s="195"/>
      <c r="N95" s="196"/>
      <c r="O95" s="196"/>
      <c r="P95" s="197">
        <f>SUM(P96:P101)</f>
        <v>0</v>
      </c>
      <c r="Q95" s="196"/>
      <c r="R95" s="197">
        <f>SUM(R96:R101)</f>
        <v>0</v>
      </c>
      <c r="S95" s="196"/>
      <c r="T95" s="198">
        <f>SUM(T96:T101)</f>
        <v>0</v>
      </c>
      <c r="AR95" s="199" t="s">
        <v>83</v>
      </c>
      <c r="AT95" s="200" t="s">
        <v>74</v>
      </c>
      <c r="AU95" s="200" t="s">
        <v>79</v>
      </c>
      <c r="AY95" s="199" t="s">
        <v>183</v>
      </c>
      <c r="BK95" s="201">
        <f>SUM(BK96:BK101)</f>
        <v>0</v>
      </c>
    </row>
    <row r="96" spans="2:65" s="1" customFormat="1" ht="22.5" customHeight="1">
      <c r="B96" s="42"/>
      <c r="C96" s="257" t="s">
        <v>79</v>
      </c>
      <c r="D96" s="257" t="s">
        <v>223</v>
      </c>
      <c r="E96" s="258" t="s">
        <v>2332</v>
      </c>
      <c r="F96" s="259" t="s">
        <v>2333</v>
      </c>
      <c r="G96" s="260" t="s">
        <v>188</v>
      </c>
      <c r="H96" s="261">
        <v>120</v>
      </c>
      <c r="I96" s="262"/>
      <c r="J96" s="263">
        <f t="shared" ref="J96:J101" si="0">ROUND(I96*H96,2)</f>
        <v>0</v>
      </c>
      <c r="K96" s="259" t="s">
        <v>21</v>
      </c>
      <c r="L96" s="264"/>
      <c r="M96" s="265" t="s">
        <v>21</v>
      </c>
      <c r="N96" s="266" t="s">
        <v>46</v>
      </c>
      <c r="O96" s="43"/>
      <c r="P96" s="214">
        <f t="shared" ref="P96:P101" si="1">O96*H96</f>
        <v>0</v>
      </c>
      <c r="Q96" s="214">
        <v>0</v>
      </c>
      <c r="R96" s="214">
        <f t="shared" ref="R96:R101" si="2">Q96*H96</f>
        <v>0</v>
      </c>
      <c r="S96" s="214">
        <v>0</v>
      </c>
      <c r="T96" s="215">
        <f t="shared" ref="T96:T101" si="3">S96*H96</f>
        <v>0</v>
      </c>
      <c r="AR96" s="25" t="s">
        <v>393</v>
      </c>
      <c r="AT96" s="25" t="s">
        <v>223</v>
      </c>
      <c r="AU96" s="25" t="s">
        <v>83</v>
      </c>
      <c r="AY96" s="25" t="s">
        <v>183</v>
      </c>
      <c r="BE96" s="216">
        <f t="shared" ref="BE96:BE101" si="4">IF(N96="základní",J96,0)</f>
        <v>0</v>
      </c>
      <c r="BF96" s="216">
        <f t="shared" ref="BF96:BF101" si="5">IF(N96="snížená",J96,0)</f>
        <v>0</v>
      </c>
      <c r="BG96" s="216">
        <f t="shared" ref="BG96:BG101" si="6">IF(N96="zákl. přenesená",J96,0)</f>
        <v>0</v>
      </c>
      <c r="BH96" s="216">
        <f t="shared" ref="BH96:BH101" si="7">IF(N96="sníž. přenesená",J96,0)</f>
        <v>0</v>
      </c>
      <c r="BI96" s="216">
        <f t="shared" ref="BI96:BI101" si="8">IF(N96="nulová",J96,0)</f>
        <v>0</v>
      </c>
      <c r="BJ96" s="25" t="s">
        <v>79</v>
      </c>
      <c r="BK96" s="216">
        <f t="shared" ref="BK96:BK101" si="9">ROUND(I96*H96,2)</f>
        <v>0</v>
      </c>
      <c r="BL96" s="25" t="s">
        <v>292</v>
      </c>
      <c r="BM96" s="25" t="s">
        <v>2334</v>
      </c>
    </row>
    <row r="97" spans="2:65" s="1" customFormat="1" ht="22.5" customHeight="1">
      <c r="B97" s="42"/>
      <c r="C97" s="257" t="s">
        <v>83</v>
      </c>
      <c r="D97" s="257" t="s">
        <v>223</v>
      </c>
      <c r="E97" s="258" t="s">
        <v>2335</v>
      </c>
      <c r="F97" s="259" t="s">
        <v>2336</v>
      </c>
      <c r="G97" s="260" t="s">
        <v>188</v>
      </c>
      <c r="H97" s="261">
        <v>30</v>
      </c>
      <c r="I97" s="262"/>
      <c r="J97" s="263">
        <f t="shared" si="0"/>
        <v>0</v>
      </c>
      <c r="K97" s="259" t="s">
        <v>21</v>
      </c>
      <c r="L97" s="264"/>
      <c r="M97" s="265" t="s">
        <v>21</v>
      </c>
      <c r="N97" s="266" t="s">
        <v>46</v>
      </c>
      <c r="O97" s="43"/>
      <c r="P97" s="214">
        <f t="shared" si="1"/>
        <v>0</v>
      </c>
      <c r="Q97" s="214">
        <v>0</v>
      </c>
      <c r="R97" s="214">
        <f t="shared" si="2"/>
        <v>0</v>
      </c>
      <c r="S97" s="214">
        <v>0</v>
      </c>
      <c r="T97" s="215">
        <f t="shared" si="3"/>
        <v>0</v>
      </c>
      <c r="AR97" s="25" t="s">
        <v>393</v>
      </c>
      <c r="AT97" s="25" t="s">
        <v>223</v>
      </c>
      <c r="AU97" s="25" t="s">
        <v>83</v>
      </c>
      <c r="AY97" s="25" t="s">
        <v>183</v>
      </c>
      <c r="BE97" s="216">
        <f t="shared" si="4"/>
        <v>0</v>
      </c>
      <c r="BF97" s="216">
        <f t="shared" si="5"/>
        <v>0</v>
      </c>
      <c r="BG97" s="216">
        <f t="shared" si="6"/>
        <v>0</v>
      </c>
      <c r="BH97" s="216">
        <f t="shared" si="7"/>
        <v>0</v>
      </c>
      <c r="BI97" s="216">
        <f t="shared" si="8"/>
        <v>0</v>
      </c>
      <c r="BJ97" s="25" t="s">
        <v>79</v>
      </c>
      <c r="BK97" s="216">
        <f t="shared" si="9"/>
        <v>0</v>
      </c>
      <c r="BL97" s="25" t="s">
        <v>292</v>
      </c>
      <c r="BM97" s="25" t="s">
        <v>2337</v>
      </c>
    </row>
    <row r="98" spans="2:65" s="1" customFormat="1" ht="22.5" customHeight="1">
      <c r="B98" s="42"/>
      <c r="C98" s="257" t="s">
        <v>91</v>
      </c>
      <c r="D98" s="257" t="s">
        <v>223</v>
      </c>
      <c r="E98" s="258" t="s">
        <v>2338</v>
      </c>
      <c r="F98" s="259" t="s">
        <v>2339</v>
      </c>
      <c r="G98" s="260" t="s">
        <v>188</v>
      </c>
      <c r="H98" s="261">
        <v>90</v>
      </c>
      <c r="I98" s="262"/>
      <c r="J98" s="263">
        <f t="shared" si="0"/>
        <v>0</v>
      </c>
      <c r="K98" s="259" t="s">
        <v>21</v>
      </c>
      <c r="L98" s="264"/>
      <c r="M98" s="265" t="s">
        <v>21</v>
      </c>
      <c r="N98" s="266" t="s">
        <v>46</v>
      </c>
      <c r="O98" s="43"/>
      <c r="P98" s="214">
        <f t="shared" si="1"/>
        <v>0</v>
      </c>
      <c r="Q98" s="214">
        <v>0</v>
      </c>
      <c r="R98" s="214">
        <f t="shared" si="2"/>
        <v>0</v>
      </c>
      <c r="S98" s="214">
        <v>0</v>
      </c>
      <c r="T98" s="215">
        <f t="shared" si="3"/>
        <v>0</v>
      </c>
      <c r="AR98" s="25" t="s">
        <v>393</v>
      </c>
      <c r="AT98" s="25" t="s">
        <v>223</v>
      </c>
      <c r="AU98" s="25" t="s">
        <v>83</v>
      </c>
      <c r="AY98" s="25" t="s">
        <v>183</v>
      </c>
      <c r="BE98" s="216">
        <f t="shared" si="4"/>
        <v>0</v>
      </c>
      <c r="BF98" s="216">
        <f t="shared" si="5"/>
        <v>0</v>
      </c>
      <c r="BG98" s="216">
        <f t="shared" si="6"/>
        <v>0</v>
      </c>
      <c r="BH98" s="216">
        <f t="shared" si="7"/>
        <v>0</v>
      </c>
      <c r="BI98" s="216">
        <f t="shared" si="8"/>
        <v>0</v>
      </c>
      <c r="BJ98" s="25" t="s">
        <v>79</v>
      </c>
      <c r="BK98" s="216">
        <f t="shared" si="9"/>
        <v>0</v>
      </c>
      <c r="BL98" s="25" t="s">
        <v>292</v>
      </c>
      <c r="BM98" s="25" t="s">
        <v>2340</v>
      </c>
    </row>
    <row r="99" spans="2:65" s="1" customFormat="1" ht="22.5" customHeight="1">
      <c r="B99" s="42"/>
      <c r="C99" s="257" t="s">
        <v>189</v>
      </c>
      <c r="D99" s="257" t="s">
        <v>223</v>
      </c>
      <c r="E99" s="258" t="s">
        <v>2341</v>
      </c>
      <c r="F99" s="259" t="s">
        <v>2342</v>
      </c>
      <c r="G99" s="260" t="s">
        <v>626</v>
      </c>
      <c r="H99" s="261">
        <v>3</v>
      </c>
      <c r="I99" s="262"/>
      <c r="J99" s="263">
        <f t="shared" si="0"/>
        <v>0</v>
      </c>
      <c r="K99" s="259" t="s">
        <v>21</v>
      </c>
      <c r="L99" s="264"/>
      <c r="M99" s="265" t="s">
        <v>21</v>
      </c>
      <c r="N99" s="266" t="s">
        <v>46</v>
      </c>
      <c r="O99" s="43"/>
      <c r="P99" s="214">
        <f t="shared" si="1"/>
        <v>0</v>
      </c>
      <c r="Q99" s="214">
        <v>0</v>
      </c>
      <c r="R99" s="214">
        <f t="shared" si="2"/>
        <v>0</v>
      </c>
      <c r="S99" s="214">
        <v>0</v>
      </c>
      <c r="T99" s="215">
        <f t="shared" si="3"/>
        <v>0</v>
      </c>
      <c r="AR99" s="25" t="s">
        <v>393</v>
      </c>
      <c r="AT99" s="25" t="s">
        <v>223</v>
      </c>
      <c r="AU99" s="25" t="s">
        <v>83</v>
      </c>
      <c r="AY99" s="25" t="s">
        <v>183</v>
      </c>
      <c r="BE99" s="216">
        <f t="shared" si="4"/>
        <v>0</v>
      </c>
      <c r="BF99" s="216">
        <f t="shared" si="5"/>
        <v>0</v>
      </c>
      <c r="BG99" s="216">
        <f t="shared" si="6"/>
        <v>0</v>
      </c>
      <c r="BH99" s="216">
        <f t="shared" si="7"/>
        <v>0</v>
      </c>
      <c r="BI99" s="216">
        <f t="shared" si="8"/>
        <v>0</v>
      </c>
      <c r="BJ99" s="25" t="s">
        <v>79</v>
      </c>
      <c r="BK99" s="216">
        <f t="shared" si="9"/>
        <v>0</v>
      </c>
      <c r="BL99" s="25" t="s">
        <v>292</v>
      </c>
      <c r="BM99" s="25" t="s">
        <v>2343</v>
      </c>
    </row>
    <row r="100" spans="2:65" s="1" customFormat="1" ht="22.5" customHeight="1">
      <c r="B100" s="42"/>
      <c r="C100" s="257" t="s">
        <v>222</v>
      </c>
      <c r="D100" s="257" t="s">
        <v>223</v>
      </c>
      <c r="E100" s="258" t="s">
        <v>2344</v>
      </c>
      <c r="F100" s="259" t="s">
        <v>2345</v>
      </c>
      <c r="G100" s="260" t="s">
        <v>626</v>
      </c>
      <c r="H100" s="261">
        <v>9</v>
      </c>
      <c r="I100" s="262"/>
      <c r="J100" s="263">
        <f t="shared" si="0"/>
        <v>0</v>
      </c>
      <c r="K100" s="259" t="s">
        <v>21</v>
      </c>
      <c r="L100" s="264"/>
      <c r="M100" s="265" t="s">
        <v>21</v>
      </c>
      <c r="N100" s="266" t="s">
        <v>46</v>
      </c>
      <c r="O100" s="43"/>
      <c r="P100" s="214">
        <f t="shared" si="1"/>
        <v>0</v>
      </c>
      <c r="Q100" s="214">
        <v>0</v>
      </c>
      <c r="R100" s="214">
        <f t="shared" si="2"/>
        <v>0</v>
      </c>
      <c r="S100" s="214">
        <v>0</v>
      </c>
      <c r="T100" s="215">
        <f t="shared" si="3"/>
        <v>0</v>
      </c>
      <c r="AR100" s="25" t="s">
        <v>393</v>
      </c>
      <c r="AT100" s="25" t="s">
        <v>223</v>
      </c>
      <c r="AU100" s="25" t="s">
        <v>83</v>
      </c>
      <c r="AY100" s="25" t="s">
        <v>183</v>
      </c>
      <c r="BE100" s="216">
        <f t="shared" si="4"/>
        <v>0</v>
      </c>
      <c r="BF100" s="216">
        <f t="shared" si="5"/>
        <v>0</v>
      </c>
      <c r="BG100" s="216">
        <f t="shared" si="6"/>
        <v>0</v>
      </c>
      <c r="BH100" s="216">
        <f t="shared" si="7"/>
        <v>0</v>
      </c>
      <c r="BI100" s="216">
        <f t="shared" si="8"/>
        <v>0</v>
      </c>
      <c r="BJ100" s="25" t="s">
        <v>79</v>
      </c>
      <c r="BK100" s="216">
        <f t="shared" si="9"/>
        <v>0</v>
      </c>
      <c r="BL100" s="25" t="s">
        <v>292</v>
      </c>
      <c r="BM100" s="25" t="s">
        <v>2346</v>
      </c>
    </row>
    <row r="101" spans="2:65" s="1" customFormat="1" ht="22.5" customHeight="1">
      <c r="B101" s="42"/>
      <c r="C101" s="257" t="s">
        <v>195</v>
      </c>
      <c r="D101" s="257" t="s">
        <v>223</v>
      </c>
      <c r="E101" s="258" t="s">
        <v>2347</v>
      </c>
      <c r="F101" s="259" t="s">
        <v>2348</v>
      </c>
      <c r="G101" s="260" t="s">
        <v>626</v>
      </c>
      <c r="H101" s="261">
        <v>4</v>
      </c>
      <c r="I101" s="262"/>
      <c r="J101" s="263">
        <f t="shared" si="0"/>
        <v>0</v>
      </c>
      <c r="K101" s="259" t="s">
        <v>21</v>
      </c>
      <c r="L101" s="264"/>
      <c r="M101" s="265" t="s">
        <v>21</v>
      </c>
      <c r="N101" s="266" t="s">
        <v>46</v>
      </c>
      <c r="O101" s="43"/>
      <c r="P101" s="214">
        <f t="shared" si="1"/>
        <v>0</v>
      </c>
      <c r="Q101" s="214">
        <v>0</v>
      </c>
      <c r="R101" s="214">
        <f t="shared" si="2"/>
        <v>0</v>
      </c>
      <c r="S101" s="214">
        <v>0</v>
      </c>
      <c r="T101" s="215">
        <f t="shared" si="3"/>
        <v>0</v>
      </c>
      <c r="AR101" s="25" t="s">
        <v>393</v>
      </c>
      <c r="AT101" s="25" t="s">
        <v>223</v>
      </c>
      <c r="AU101" s="25" t="s">
        <v>83</v>
      </c>
      <c r="AY101" s="25" t="s">
        <v>183</v>
      </c>
      <c r="BE101" s="216">
        <f t="shared" si="4"/>
        <v>0</v>
      </c>
      <c r="BF101" s="216">
        <f t="shared" si="5"/>
        <v>0</v>
      </c>
      <c r="BG101" s="216">
        <f t="shared" si="6"/>
        <v>0</v>
      </c>
      <c r="BH101" s="216">
        <f t="shared" si="7"/>
        <v>0</v>
      </c>
      <c r="BI101" s="216">
        <f t="shared" si="8"/>
        <v>0</v>
      </c>
      <c r="BJ101" s="25" t="s">
        <v>79</v>
      </c>
      <c r="BK101" s="216">
        <f t="shared" si="9"/>
        <v>0</v>
      </c>
      <c r="BL101" s="25" t="s">
        <v>292</v>
      </c>
      <c r="BM101" s="25" t="s">
        <v>2349</v>
      </c>
    </row>
    <row r="102" spans="2:65" s="11" customFormat="1" ht="29.85" customHeight="1">
      <c r="B102" s="188"/>
      <c r="C102" s="189"/>
      <c r="D102" s="202" t="s">
        <v>74</v>
      </c>
      <c r="E102" s="203" t="s">
        <v>2350</v>
      </c>
      <c r="F102" s="203" t="s">
        <v>2351</v>
      </c>
      <c r="G102" s="189"/>
      <c r="H102" s="189"/>
      <c r="I102" s="192"/>
      <c r="J102" s="204">
        <f>BK102</f>
        <v>0</v>
      </c>
      <c r="K102" s="189"/>
      <c r="L102" s="194"/>
      <c r="M102" s="195"/>
      <c r="N102" s="196"/>
      <c r="O102" s="196"/>
      <c r="P102" s="197">
        <f>SUM(P103:P109)</f>
        <v>0</v>
      </c>
      <c r="Q102" s="196"/>
      <c r="R102" s="197">
        <f>SUM(R103:R109)</f>
        <v>0</v>
      </c>
      <c r="S102" s="196"/>
      <c r="T102" s="198">
        <f>SUM(T103:T109)</f>
        <v>0</v>
      </c>
      <c r="AR102" s="199" t="s">
        <v>83</v>
      </c>
      <c r="AT102" s="200" t="s">
        <v>74</v>
      </c>
      <c r="AU102" s="200" t="s">
        <v>79</v>
      </c>
      <c r="AY102" s="199" t="s">
        <v>183</v>
      </c>
      <c r="BK102" s="201">
        <f>SUM(BK103:BK109)</f>
        <v>0</v>
      </c>
    </row>
    <row r="103" spans="2:65" s="1" customFormat="1" ht="22.5" customHeight="1">
      <c r="B103" s="42"/>
      <c r="C103" s="205" t="s">
        <v>233</v>
      </c>
      <c r="D103" s="205" t="s">
        <v>185</v>
      </c>
      <c r="E103" s="206" t="s">
        <v>2352</v>
      </c>
      <c r="F103" s="207" t="s">
        <v>2353</v>
      </c>
      <c r="G103" s="208" t="s">
        <v>188</v>
      </c>
      <c r="H103" s="209">
        <v>120</v>
      </c>
      <c r="I103" s="210"/>
      <c r="J103" s="211">
        <f t="shared" ref="J103:J109" si="10">ROUND(I103*H103,2)</f>
        <v>0</v>
      </c>
      <c r="K103" s="207" t="s">
        <v>21</v>
      </c>
      <c r="L103" s="62"/>
      <c r="M103" s="212" t="s">
        <v>21</v>
      </c>
      <c r="N103" s="213" t="s">
        <v>46</v>
      </c>
      <c r="O103" s="43"/>
      <c r="P103" s="214">
        <f t="shared" ref="P103:P109" si="11">O103*H103</f>
        <v>0</v>
      </c>
      <c r="Q103" s="214">
        <v>0</v>
      </c>
      <c r="R103" s="214">
        <f t="shared" ref="R103:R109" si="12">Q103*H103</f>
        <v>0</v>
      </c>
      <c r="S103" s="214">
        <v>0</v>
      </c>
      <c r="T103" s="215">
        <f t="shared" ref="T103:T109" si="13">S103*H103</f>
        <v>0</v>
      </c>
      <c r="AR103" s="25" t="s">
        <v>292</v>
      </c>
      <c r="AT103" s="25" t="s">
        <v>185</v>
      </c>
      <c r="AU103" s="25" t="s">
        <v>83</v>
      </c>
      <c r="AY103" s="25" t="s">
        <v>183</v>
      </c>
      <c r="BE103" s="216">
        <f t="shared" ref="BE103:BE109" si="14">IF(N103="základní",J103,0)</f>
        <v>0</v>
      </c>
      <c r="BF103" s="216">
        <f t="shared" ref="BF103:BF109" si="15">IF(N103="snížená",J103,0)</f>
        <v>0</v>
      </c>
      <c r="BG103" s="216">
        <f t="shared" ref="BG103:BG109" si="16">IF(N103="zákl. přenesená",J103,0)</f>
        <v>0</v>
      </c>
      <c r="BH103" s="216">
        <f t="shared" ref="BH103:BH109" si="17">IF(N103="sníž. přenesená",J103,0)</f>
        <v>0</v>
      </c>
      <c r="BI103" s="216">
        <f t="shared" ref="BI103:BI109" si="18">IF(N103="nulová",J103,0)</f>
        <v>0</v>
      </c>
      <c r="BJ103" s="25" t="s">
        <v>79</v>
      </c>
      <c r="BK103" s="216">
        <f t="shared" ref="BK103:BK109" si="19">ROUND(I103*H103,2)</f>
        <v>0</v>
      </c>
      <c r="BL103" s="25" t="s">
        <v>292</v>
      </c>
      <c r="BM103" s="25" t="s">
        <v>2354</v>
      </c>
    </row>
    <row r="104" spans="2:65" s="1" customFormat="1" ht="22.5" customHeight="1">
      <c r="B104" s="42"/>
      <c r="C104" s="205" t="s">
        <v>226</v>
      </c>
      <c r="D104" s="205" t="s">
        <v>185</v>
      </c>
      <c r="E104" s="206" t="s">
        <v>2355</v>
      </c>
      <c r="F104" s="207" t="s">
        <v>2356</v>
      </c>
      <c r="G104" s="208" t="s">
        <v>188</v>
      </c>
      <c r="H104" s="209">
        <v>30</v>
      </c>
      <c r="I104" s="210"/>
      <c r="J104" s="211">
        <f t="shared" si="10"/>
        <v>0</v>
      </c>
      <c r="K104" s="207" t="s">
        <v>21</v>
      </c>
      <c r="L104" s="62"/>
      <c r="M104" s="212" t="s">
        <v>21</v>
      </c>
      <c r="N104" s="213" t="s">
        <v>46</v>
      </c>
      <c r="O104" s="43"/>
      <c r="P104" s="214">
        <f t="shared" si="11"/>
        <v>0</v>
      </c>
      <c r="Q104" s="214">
        <v>0</v>
      </c>
      <c r="R104" s="214">
        <f t="shared" si="12"/>
        <v>0</v>
      </c>
      <c r="S104" s="214">
        <v>0</v>
      </c>
      <c r="T104" s="215">
        <f t="shared" si="13"/>
        <v>0</v>
      </c>
      <c r="AR104" s="25" t="s">
        <v>292</v>
      </c>
      <c r="AT104" s="25" t="s">
        <v>185</v>
      </c>
      <c r="AU104" s="25" t="s">
        <v>83</v>
      </c>
      <c r="AY104" s="25" t="s">
        <v>183</v>
      </c>
      <c r="BE104" s="216">
        <f t="shared" si="14"/>
        <v>0</v>
      </c>
      <c r="BF104" s="216">
        <f t="shared" si="15"/>
        <v>0</v>
      </c>
      <c r="BG104" s="216">
        <f t="shared" si="16"/>
        <v>0</v>
      </c>
      <c r="BH104" s="216">
        <f t="shared" si="17"/>
        <v>0</v>
      </c>
      <c r="BI104" s="216">
        <f t="shared" si="18"/>
        <v>0</v>
      </c>
      <c r="BJ104" s="25" t="s">
        <v>79</v>
      </c>
      <c r="BK104" s="216">
        <f t="shared" si="19"/>
        <v>0</v>
      </c>
      <c r="BL104" s="25" t="s">
        <v>292</v>
      </c>
      <c r="BM104" s="25" t="s">
        <v>2357</v>
      </c>
    </row>
    <row r="105" spans="2:65" s="1" customFormat="1" ht="22.5" customHeight="1">
      <c r="B105" s="42"/>
      <c r="C105" s="205" t="s">
        <v>240</v>
      </c>
      <c r="D105" s="205" t="s">
        <v>185</v>
      </c>
      <c r="E105" s="206" t="s">
        <v>2358</v>
      </c>
      <c r="F105" s="207" t="s">
        <v>2359</v>
      </c>
      <c r="G105" s="208" t="s">
        <v>188</v>
      </c>
      <c r="H105" s="209">
        <v>90</v>
      </c>
      <c r="I105" s="210"/>
      <c r="J105" s="211">
        <f t="shared" si="10"/>
        <v>0</v>
      </c>
      <c r="K105" s="207" t="s">
        <v>21</v>
      </c>
      <c r="L105" s="62"/>
      <c r="M105" s="212" t="s">
        <v>21</v>
      </c>
      <c r="N105" s="213" t="s">
        <v>46</v>
      </c>
      <c r="O105" s="43"/>
      <c r="P105" s="214">
        <f t="shared" si="11"/>
        <v>0</v>
      </c>
      <c r="Q105" s="214">
        <v>0</v>
      </c>
      <c r="R105" s="214">
        <f t="shared" si="12"/>
        <v>0</v>
      </c>
      <c r="S105" s="214">
        <v>0</v>
      </c>
      <c r="T105" s="215">
        <f t="shared" si="13"/>
        <v>0</v>
      </c>
      <c r="AR105" s="25" t="s">
        <v>292</v>
      </c>
      <c r="AT105" s="25" t="s">
        <v>185</v>
      </c>
      <c r="AU105" s="25" t="s">
        <v>83</v>
      </c>
      <c r="AY105" s="25" t="s">
        <v>183</v>
      </c>
      <c r="BE105" s="216">
        <f t="shared" si="14"/>
        <v>0</v>
      </c>
      <c r="BF105" s="216">
        <f t="shared" si="15"/>
        <v>0</v>
      </c>
      <c r="BG105" s="216">
        <f t="shared" si="16"/>
        <v>0</v>
      </c>
      <c r="BH105" s="216">
        <f t="shared" si="17"/>
        <v>0</v>
      </c>
      <c r="BI105" s="216">
        <f t="shared" si="18"/>
        <v>0</v>
      </c>
      <c r="BJ105" s="25" t="s">
        <v>79</v>
      </c>
      <c r="BK105" s="216">
        <f t="shared" si="19"/>
        <v>0</v>
      </c>
      <c r="BL105" s="25" t="s">
        <v>292</v>
      </c>
      <c r="BM105" s="25" t="s">
        <v>2360</v>
      </c>
    </row>
    <row r="106" spans="2:65" s="1" customFormat="1" ht="22.5" customHeight="1">
      <c r="B106" s="42"/>
      <c r="C106" s="205" t="s">
        <v>246</v>
      </c>
      <c r="D106" s="205" t="s">
        <v>185</v>
      </c>
      <c r="E106" s="206" t="s">
        <v>2361</v>
      </c>
      <c r="F106" s="207" t="s">
        <v>3106</v>
      </c>
      <c r="G106" s="208" t="s">
        <v>626</v>
      </c>
      <c r="H106" s="209">
        <v>3</v>
      </c>
      <c r="I106" s="210"/>
      <c r="J106" s="211">
        <f t="shared" si="10"/>
        <v>0</v>
      </c>
      <c r="K106" s="207" t="s">
        <v>21</v>
      </c>
      <c r="L106" s="62"/>
      <c r="M106" s="212" t="s">
        <v>21</v>
      </c>
      <c r="N106" s="213" t="s">
        <v>46</v>
      </c>
      <c r="O106" s="43"/>
      <c r="P106" s="214">
        <f t="shared" si="11"/>
        <v>0</v>
      </c>
      <c r="Q106" s="214">
        <v>0</v>
      </c>
      <c r="R106" s="214">
        <f t="shared" si="12"/>
        <v>0</v>
      </c>
      <c r="S106" s="214">
        <v>0</v>
      </c>
      <c r="T106" s="215">
        <f t="shared" si="13"/>
        <v>0</v>
      </c>
      <c r="AR106" s="25" t="s">
        <v>292</v>
      </c>
      <c r="AT106" s="25" t="s">
        <v>185</v>
      </c>
      <c r="AU106" s="25" t="s">
        <v>83</v>
      </c>
      <c r="AY106" s="25" t="s">
        <v>183</v>
      </c>
      <c r="BE106" s="216">
        <f t="shared" si="14"/>
        <v>0</v>
      </c>
      <c r="BF106" s="216">
        <f t="shared" si="15"/>
        <v>0</v>
      </c>
      <c r="BG106" s="216">
        <f t="shared" si="16"/>
        <v>0</v>
      </c>
      <c r="BH106" s="216">
        <f t="shared" si="17"/>
        <v>0</v>
      </c>
      <c r="BI106" s="216">
        <f t="shared" si="18"/>
        <v>0</v>
      </c>
      <c r="BJ106" s="25" t="s">
        <v>79</v>
      </c>
      <c r="BK106" s="216">
        <f t="shared" si="19"/>
        <v>0</v>
      </c>
      <c r="BL106" s="25" t="s">
        <v>292</v>
      </c>
      <c r="BM106" s="25" t="s">
        <v>2363</v>
      </c>
    </row>
    <row r="107" spans="2:65" s="1" customFormat="1" ht="22.5" customHeight="1">
      <c r="B107" s="42"/>
      <c r="C107" s="205" t="s">
        <v>251</v>
      </c>
      <c r="D107" s="205" t="s">
        <v>185</v>
      </c>
      <c r="E107" s="206" t="s">
        <v>2364</v>
      </c>
      <c r="F107" s="207" t="s">
        <v>2365</v>
      </c>
      <c r="G107" s="208" t="s">
        <v>626</v>
      </c>
      <c r="H107" s="209">
        <v>4</v>
      </c>
      <c r="I107" s="210"/>
      <c r="J107" s="211">
        <f t="shared" si="10"/>
        <v>0</v>
      </c>
      <c r="K107" s="207" t="s">
        <v>21</v>
      </c>
      <c r="L107" s="62"/>
      <c r="M107" s="212" t="s">
        <v>21</v>
      </c>
      <c r="N107" s="213" t="s">
        <v>46</v>
      </c>
      <c r="O107" s="43"/>
      <c r="P107" s="214">
        <f t="shared" si="11"/>
        <v>0</v>
      </c>
      <c r="Q107" s="214">
        <v>0</v>
      </c>
      <c r="R107" s="214">
        <f t="shared" si="12"/>
        <v>0</v>
      </c>
      <c r="S107" s="214">
        <v>0</v>
      </c>
      <c r="T107" s="215">
        <f t="shared" si="13"/>
        <v>0</v>
      </c>
      <c r="AR107" s="25" t="s">
        <v>292</v>
      </c>
      <c r="AT107" s="25" t="s">
        <v>185</v>
      </c>
      <c r="AU107" s="25" t="s">
        <v>83</v>
      </c>
      <c r="AY107" s="25" t="s">
        <v>183</v>
      </c>
      <c r="BE107" s="216">
        <f t="shared" si="14"/>
        <v>0</v>
      </c>
      <c r="BF107" s="216">
        <f t="shared" si="15"/>
        <v>0</v>
      </c>
      <c r="BG107" s="216">
        <f t="shared" si="16"/>
        <v>0</v>
      </c>
      <c r="BH107" s="216">
        <f t="shared" si="17"/>
        <v>0</v>
      </c>
      <c r="BI107" s="216">
        <f t="shared" si="18"/>
        <v>0</v>
      </c>
      <c r="BJ107" s="25" t="s">
        <v>79</v>
      </c>
      <c r="BK107" s="216">
        <f t="shared" si="19"/>
        <v>0</v>
      </c>
      <c r="BL107" s="25" t="s">
        <v>292</v>
      </c>
      <c r="BM107" s="25" t="s">
        <v>2366</v>
      </c>
    </row>
    <row r="108" spans="2:65" s="1" customFormat="1" ht="22.5" customHeight="1">
      <c r="B108" s="42"/>
      <c r="C108" s="205" t="s">
        <v>271</v>
      </c>
      <c r="D108" s="205" t="s">
        <v>185</v>
      </c>
      <c r="E108" s="206" t="s">
        <v>2367</v>
      </c>
      <c r="F108" s="207" t="s">
        <v>2368</v>
      </c>
      <c r="G108" s="208" t="s">
        <v>626</v>
      </c>
      <c r="H108" s="209">
        <v>24</v>
      </c>
      <c r="I108" s="210"/>
      <c r="J108" s="211">
        <f t="shared" si="10"/>
        <v>0</v>
      </c>
      <c r="K108" s="207" t="s">
        <v>21</v>
      </c>
      <c r="L108" s="62"/>
      <c r="M108" s="212" t="s">
        <v>21</v>
      </c>
      <c r="N108" s="213" t="s">
        <v>46</v>
      </c>
      <c r="O108" s="43"/>
      <c r="P108" s="214">
        <f t="shared" si="11"/>
        <v>0</v>
      </c>
      <c r="Q108" s="214">
        <v>0</v>
      </c>
      <c r="R108" s="214">
        <f t="shared" si="12"/>
        <v>0</v>
      </c>
      <c r="S108" s="214">
        <v>0</v>
      </c>
      <c r="T108" s="215">
        <f t="shared" si="13"/>
        <v>0</v>
      </c>
      <c r="AR108" s="25" t="s">
        <v>292</v>
      </c>
      <c r="AT108" s="25" t="s">
        <v>185</v>
      </c>
      <c r="AU108" s="25" t="s">
        <v>83</v>
      </c>
      <c r="AY108" s="25" t="s">
        <v>183</v>
      </c>
      <c r="BE108" s="216">
        <f t="shared" si="14"/>
        <v>0</v>
      </c>
      <c r="BF108" s="216">
        <f t="shared" si="15"/>
        <v>0</v>
      </c>
      <c r="BG108" s="216">
        <f t="shared" si="16"/>
        <v>0</v>
      </c>
      <c r="BH108" s="216">
        <f t="shared" si="17"/>
        <v>0</v>
      </c>
      <c r="BI108" s="216">
        <f t="shared" si="18"/>
        <v>0</v>
      </c>
      <c r="BJ108" s="25" t="s">
        <v>79</v>
      </c>
      <c r="BK108" s="216">
        <f t="shared" si="19"/>
        <v>0</v>
      </c>
      <c r="BL108" s="25" t="s">
        <v>292</v>
      </c>
      <c r="BM108" s="25" t="s">
        <v>2369</v>
      </c>
    </row>
    <row r="109" spans="2:65" s="1" customFormat="1" ht="22.5" customHeight="1">
      <c r="B109" s="42"/>
      <c r="C109" s="205" t="s">
        <v>274</v>
      </c>
      <c r="D109" s="205" t="s">
        <v>185</v>
      </c>
      <c r="E109" s="206" t="s">
        <v>2370</v>
      </c>
      <c r="F109" s="207" t="s">
        <v>2371</v>
      </c>
      <c r="G109" s="208" t="s">
        <v>626</v>
      </c>
      <c r="H109" s="209">
        <v>9</v>
      </c>
      <c r="I109" s="210"/>
      <c r="J109" s="211">
        <f t="shared" si="10"/>
        <v>0</v>
      </c>
      <c r="K109" s="207" t="s">
        <v>21</v>
      </c>
      <c r="L109" s="62"/>
      <c r="M109" s="212" t="s">
        <v>21</v>
      </c>
      <c r="N109" s="213" t="s">
        <v>46</v>
      </c>
      <c r="O109" s="43"/>
      <c r="P109" s="214">
        <f t="shared" si="11"/>
        <v>0</v>
      </c>
      <c r="Q109" s="214">
        <v>0</v>
      </c>
      <c r="R109" s="214">
        <f t="shared" si="12"/>
        <v>0</v>
      </c>
      <c r="S109" s="214">
        <v>0</v>
      </c>
      <c r="T109" s="215">
        <f t="shared" si="13"/>
        <v>0</v>
      </c>
      <c r="AR109" s="25" t="s">
        <v>292</v>
      </c>
      <c r="AT109" s="25" t="s">
        <v>185</v>
      </c>
      <c r="AU109" s="25" t="s">
        <v>83</v>
      </c>
      <c r="AY109" s="25" t="s">
        <v>183</v>
      </c>
      <c r="BE109" s="216">
        <f t="shared" si="14"/>
        <v>0</v>
      </c>
      <c r="BF109" s="216">
        <f t="shared" si="15"/>
        <v>0</v>
      </c>
      <c r="BG109" s="216">
        <f t="shared" si="16"/>
        <v>0</v>
      </c>
      <c r="BH109" s="216">
        <f t="shared" si="17"/>
        <v>0</v>
      </c>
      <c r="BI109" s="216">
        <f t="shared" si="18"/>
        <v>0</v>
      </c>
      <c r="BJ109" s="25" t="s">
        <v>79</v>
      </c>
      <c r="BK109" s="216">
        <f t="shared" si="19"/>
        <v>0</v>
      </c>
      <c r="BL109" s="25" t="s">
        <v>292</v>
      </c>
      <c r="BM109" s="25" t="s">
        <v>2372</v>
      </c>
    </row>
    <row r="110" spans="2:65" s="11" customFormat="1" ht="29.85" customHeight="1">
      <c r="B110" s="188"/>
      <c r="C110" s="189"/>
      <c r="D110" s="202" t="s">
        <v>74</v>
      </c>
      <c r="E110" s="203" t="s">
        <v>2373</v>
      </c>
      <c r="F110" s="203" t="s">
        <v>2374</v>
      </c>
      <c r="G110" s="189"/>
      <c r="H110" s="189"/>
      <c r="I110" s="192"/>
      <c r="J110" s="204">
        <f>BK110</f>
        <v>0</v>
      </c>
      <c r="K110" s="189"/>
      <c r="L110" s="194"/>
      <c r="M110" s="195"/>
      <c r="N110" s="196"/>
      <c r="O110" s="196"/>
      <c r="P110" s="197">
        <f>SUM(P111:P115)</f>
        <v>0</v>
      </c>
      <c r="Q110" s="196"/>
      <c r="R110" s="197">
        <f>SUM(R111:R115)</f>
        <v>0</v>
      </c>
      <c r="S110" s="196"/>
      <c r="T110" s="198">
        <f>SUM(T111:T115)</f>
        <v>0</v>
      </c>
      <c r="AR110" s="199" t="s">
        <v>83</v>
      </c>
      <c r="AT110" s="200" t="s">
        <v>74</v>
      </c>
      <c r="AU110" s="200" t="s">
        <v>79</v>
      </c>
      <c r="AY110" s="199" t="s">
        <v>183</v>
      </c>
      <c r="BK110" s="201">
        <f>SUM(BK111:BK115)</f>
        <v>0</v>
      </c>
    </row>
    <row r="111" spans="2:65" s="1" customFormat="1" ht="22.5" customHeight="1">
      <c r="B111" s="42"/>
      <c r="C111" s="205" t="s">
        <v>279</v>
      </c>
      <c r="D111" s="205" t="s">
        <v>185</v>
      </c>
      <c r="E111" s="206" t="s">
        <v>2375</v>
      </c>
      <c r="F111" s="207" t="s">
        <v>2376</v>
      </c>
      <c r="G111" s="208" t="s">
        <v>626</v>
      </c>
      <c r="H111" s="209">
        <v>10</v>
      </c>
      <c r="I111" s="210"/>
      <c r="J111" s="211">
        <f>ROUND(I111*H111,2)</f>
        <v>0</v>
      </c>
      <c r="K111" s="207" t="s">
        <v>21</v>
      </c>
      <c r="L111" s="62"/>
      <c r="M111" s="212" t="s">
        <v>21</v>
      </c>
      <c r="N111" s="213" t="s">
        <v>46</v>
      </c>
      <c r="O111" s="43"/>
      <c r="P111" s="214">
        <f>O111*H111</f>
        <v>0</v>
      </c>
      <c r="Q111" s="214">
        <v>0</v>
      </c>
      <c r="R111" s="214">
        <f>Q111*H111</f>
        <v>0</v>
      </c>
      <c r="S111" s="214">
        <v>0</v>
      </c>
      <c r="T111" s="215">
        <f>S111*H111</f>
        <v>0</v>
      </c>
      <c r="AR111" s="25" t="s">
        <v>292</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292</v>
      </c>
      <c r="BM111" s="25" t="s">
        <v>2377</v>
      </c>
    </row>
    <row r="112" spans="2:65" s="1" customFormat="1" ht="22.5" customHeight="1">
      <c r="B112" s="42"/>
      <c r="C112" s="205" t="s">
        <v>10</v>
      </c>
      <c r="D112" s="205" t="s">
        <v>185</v>
      </c>
      <c r="E112" s="206" t="s">
        <v>2378</v>
      </c>
      <c r="F112" s="207" t="s">
        <v>2379</v>
      </c>
      <c r="G112" s="208" t="s">
        <v>188</v>
      </c>
      <c r="H112" s="209">
        <v>110</v>
      </c>
      <c r="I112" s="210"/>
      <c r="J112" s="211">
        <f>ROUND(I112*H112,2)</f>
        <v>0</v>
      </c>
      <c r="K112" s="207" t="s">
        <v>21</v>
      </c>
      <c r="L112" s="62"/>
      <c r="M112" s="212" t="s">
        <v>21</v>
      </c>
      <c r="N112" s="213" t="s">
        <v>46</v>
      </c>
      <c r="O112" s="43"/>
      <c r="P112" s="214">
        <f>O112*H112</f>
        <v>0</v>
      </c>
      <c r="Q112" s="214">
        <v>0</v>
      </c>
      <c r="R112" s="214">
        <f>Q112*H112</f>
        <v>0</v>
      </c>
      <c r="S112" s="214">
        <v>0</v>
      </c>
      <c r="T112" s="215">
        <f>S112*H112</f>
        <v>0</v>
      </c>
      <c r="AR112" s="25" t="s">
        <v>292</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292</v>
      </c>
      <c r="BM112" s="25" t="s">
        <v>2380</v>
      </c>
    </row>
    <row r="113" spans="2:65" s="1" customFormat="1" ht="22.5" customHeight="1">
      <c r="B113" s="42"/>
      <c r="C113" s="205" t="s">
        <v>292</v>
      </c>
      <c r="D113" s="205" t="s">
        <v>185</v>
      </c>
      <c r="E113" s="206" t="s">
        <v>2381</v>
      </c>
      <c r="F113" s="207" t="s">
        <v>2382</v>
      </c>
      <c r="G113" s="208" t="s">
        <v>188</v>
      </c>
      <c r="H113" s="209">
        <v>110</v>
      </c>
      <c r="I113" s="210"/>
      <c r="J113" s="211">
        <f>ROUND(I113*H113,2)</f>
        <v>0</v>
      </c>
      <c r="K113" s="207" t="s">
        <v>21</v>
      </c>
      <c r="L113" s="62"/>
      <c r="M113" s="212" t="s">
        <v>21</v>
      </c>
      <c r="N113" s="213" t="s">
        <v>46</v>
      </c>
      <c r="O113" s="43"/>
      <c r="P113" s="214">
        <f>O113*H113</f>
        <v>0</v>
      </c>
      <c r="Q113" s="214">
        <v>0</v>
      </c>
      <c r="R113" s="214">
        <f>Q113*H113</f>
        <v>0</v>
      </c>
      <c r="S113" s="214">
        <v>0</v>
      </c>
      <c r="T113" s="215">
        <f>S113*H113</f>
        <v>0</v>
      </c>
      <c r="AR113" s="25" t="s">
        <v>292</v>
      </c>
      <c r="AT113" s="25" t="s">
        <v>185</v>
      </c>
      <c r="AU113" s="25" t="s">
        <v>83</v>
      </c>
      <c r="AY113" s="25" t="s">
        <v>183</v>
      </c>
      <c r="BE113" s="216">
        <f>IF(N113="základní",J113,0)</f>
        <v>0</v>
      </c>
      <c r="BF113" s="216">
        <f>IF(N113="snížená",J113,0)</f>
        <v>0</v>
      </c>
      <c r="BG113" s="216">
        <f>IF(N113="zákl. přenesená",J113,0)</f>
        <v>0</v>
      </c>
      <c r="BH113" s="216">
        <f>IF(N113="sníž. přenesená",J113,0)</f>
        <v>0</v>
      </c>
      <c r="BI113" s="216">
        <f>IF(N113="nulová",J113,0)</f>
        <v>0</v>
      </c>
      <c r="BJ113" s="25" t="s">
        <v>79</v>
      </c>
      <c r="BK113" s="216">
        <f>ROUND(I113*H113,2)</f>
        <v>0</v>
      </c>
      <c r="BL113" s="25" t="s">
        <v>292</v>
      </c>
      <c r="BM113" s="25" t="s">
        <v>2383</v>
      </c>
    </row>
    <row r="114" spans="2:65" s="1" customFormat="1" ht="22.5" customHeight="1">
      <c r="B114" s="42"/>
      <c r="C114" s="205" t="s">
        <v>299</v>
      </c>
      <c r="D114" s="205" t="s">
        <v>185</v>
      </c>
      <c r="E114" s="206" t="s">
        <v>2384</v>
      </c>
      <c r="F114" s="207" t="s">
        <v>2385</v>
      </c>
      <c r="G114" s="208" t="s">
        <v>188</v>
      </c>
      <c r="H114" s="209">
        <v>20</v>
      </c>
      <c r="I114" s="210"/>
      <c r="J114" s="211">
        <f>ROUND(I114*H114,2)</f>
        <v>0</v>
      </c>
      <c r="K114" s="207" t="s">
        <v>21</v>
      </c>
      <c r="L114" s="62"/>
      <c r="M114" s="212" t="s">
        <v>21</v>
      </c>
      <c r="N114" s="213" t="s">
        <v>46</v>
      </c>
      <c r="O114" s="43"/>
      <c r="P114" s="214">
        <f>O114*H114</f>
        <v>0</v>
      </c>
      <c r="Q114" s="214">
        <v>0</v>
      </c>
      <c r="R114" s="214">
        <f>Q114*H114</f>
        <v>0</v>
      </c>
      <c r="S114" s="214">
        <v>0</v>
      </c>
      <c r="T114" s="215">
        <f>S114*H114</f>
        <v>0</v>
      </c>
      <c r="AR114" s="25" t="s">
        <v>292</v>
      </c>
      <c r="AT114" s="25" t="s">
        <v>185</v>
      </c>
      <c r="AU114" s="25" t="s">
        <v>83</v>
      </c>
      <c r="AY114" s="25" t="s">
        <v>183</v>
      </c>
      <c r="BE114" s="216">
        <f>IF(N114="základní",J114,0)</f>
        <v>0</v>
      </c>
      <c r="BF114" s="216">
        <f>IF(N114="snížená",J114,0)</f>
        <v>0</v>
      </c>
      <c r="BG114" s="216">
        <f>IF(N114="zákl. přenesená",J114,0)</f>
        <v>0</v>
      </c>
      <c r="BH114" s="216">
        <f>IF(N114="sníž. přenesená",J114,0)</f>
        <v>0</v>
      </c>
      <c r="BI114" s="216">
        <f>IF(N114="nulová",J114,0)</f>
        <v>0</v>
      </c>
      <c r="BJ114" s="25" t="s">
        <v>79</v>
      </c>
      <c r="BK114" s="216">
        <f>ROUND(I114*H114,2)</f>
        <v>0</v>
      </c>
      <c r="BL114" s="25" t="s">
        <v>292</v>
      </c>
      <c r="BM114" s="25" t="s">
        <v>2386</v>
      </c>
    </row>
    <row r="115" spans="2:65" s="1" customFormat="1" ht="22.5" customHeight="1">
      <c r="B115" s="42"/>
      <c r="C115" s="205" t="s">
        <v>306</v>
      </c>
      <c r="D115" s="205" t="s">
        <v>185</v>
      </c>
      <c r="E115" s="206" t="s">
        <v>2387</v>
      </c>
      <c r="F115" s="207" t="s">
        <v>2388</v>
      </c>
      <c r="G115" s="208" t="s">
        <v>188</v>
      </c>
      <c r="H115" s="209">
        <v>20</v>
      </c>
      <c r="I115" s="210"/>
      <c r="J115" s="211">
        <f>ROUND(I115*H115,2)</f>
        <v>0</v>
      </c>
      <c r="K115" s="207" t="s">
        <v>21</v>
      </c>
      <c r="L115" s="62"/>
      <c r="M115" s="212" t="s">
        <v>21</v>
      </c>
      <c r="N115" s="213" t="s">
        <v>46</v>
      </c>
      <c r="O115" s="43"/>
      <c r="P115" s="214">
        <f>O115*H115</f>
        <v>0</v>
      </c>
      <c r="Q115" s="214">
        <v>0</v>
      </c>
      <c r="R115" s="214">
        <f>Q115*H115</f>
        <v>0</v>
      </c>
      <c r="S115" s="214">
        <v>0</v>
      </c>
      <c r="T115" s="215">
        <f>S115*H115</f>
        <v>0</v>
      </c>
      <c r="AR115" s="25" t="s">
        <v>292</v>
      </c>
      <c r="AT115" s="25" t="s">
        <v>185</v>
      </c>
      <c r="AU115" s="25" t="s">
        <v>83</v>
      </c>
      <c r="AY115" s="25" t="s">
        <v>183</v>
      </c>
      <c r="BE115" s="216">
        <f>IF(N115="základní",J115,0)</f>
        <v>0</v>
      </c>
      <c r="BF115" s="216">
        <f>IF(N115="snížená",J115,0)</f>
        <v>0</v>
      </c>
      <c r="BG115" s="216">
        <f>IF(N115="zákl. přenesená",J115,0)</f>
        <v>0</v>
      </c>
      <c r="BH115" s="216">
        <f>IF(N115="sníž. přenesená",J115,0)</f>
        <v>0</v>
      </c>
      <c r="BI115" s="216">
        <f>IF(N115="nulová",J115,0)</f>
        <v>0</v>
      </c>
      <c r="BJ115" s="25" t="s">
        <v>79</v>
      </c>
      <c r="BK115" s="216">
        <f>ROUND(I115*H115,2)</f>
        <v>0</v>
      </c>
      <c r="BL115" s="25" t="s">
        <v>292</v>
      </c>
      <c r="BM115" s="25" t="s">
        <v>2389</v>
      </c>
    </row>
    <row r="116" spans="2:65" s="11" customFormat="1" ht="29.85" customHeight="1">
      <c r="B116" s="188"/>
      <c r="C116" s="189"/>
      <c r="D116" s="202" t="s">
        <v>74</v>
      </c>
      <c r="E116" s="203" t="s">
        <v>2390</v>
      </c>
      <c r="F116" s="203" t="s">
        <v>2391</v>
      </c>
      <c r="G116" s="189"/>
      <c r="H116" s="189"/>
      <c r="I116" s="192"/>
      <c r="J116" s="204">
        <f>BK116</f>
        <v>0</v>
      </c>
      <c r="K116" s="189"/>
      <c r="L116" s="194"/>
      <c r="M116" s="195"/>
      <c r="N116" s="196"/>
      <c r="O116" s="196"/>
      <c r="P116" s="197">
        <f>SUM(P117:P121)</f>
        <v>0</v>
      </c>
      <c r="Q116" s="196"/>
      <c r="R116" s="197">
        <f>SUM(R117:R121)</f>
        <v>0</v>
      </c>
      <c r="S116" s="196"/>
      <c r="T116" s="198">
        <f>SUM(T117:T121)</f>
        <v>0</v>
      </c>
      <c r="AR116" s="199" t="s">
        <v>83</v>
      </c>
      <c r="AT116" s="200" t="s">
        <v>74</v>
      </c>
      <c r="AU116" s="200" t="s">
        <v>79</v>
      </c>
      <c r="AY116" s="199" t="s">
        <v>183</v>
      </c>
      <c r="BK116" s="201">
        <f>SUM(BK117:BK121)</f>
        <v>0</v>
      </c>
    </row>
    <row r="117" spans="2:65" s="1" customFormat="1" ht="22.5" customHeight="1">
      <c r="B117" s="42"/>
      <c r="C117" s="205" t="s">
        <v>311</v>
      </c>
      <c r="D117" s="205" t="s">
        <v>185</v>
      </c>
      <c r="E117" s="206" t="s">
        <v>2392</v>
      </c>
      <c r="F117" s="207" t="s">
        <v>2393</v>
      </c>
      <c r="G117" s="208" t="s">
        <v>547</v>
      </c>
      <c r="H117" s="209">
        <v>1</v>
      </c>
      <c r="I117" s="210"/>
      <c r="J117" s="211">
        <f>ROUND(I117*H117,2)</f>
        <v>0</v>
      </c>
      <c r="K117" s="207" t="s">
        <v>21</v>
      </c>
      <c r="L117" s="62"/>
      <c r="M117" s="212" t="s">
        <v>21</v>
      </c>
      <c r="N117" s="213" t="s">
        <v>46</v>
      </c>
      <c r="O117" s="43"/>
      <c r="P117" s="214">
        <f>O117*H117</f>
        <v>0</v>
      </c>
      <c r="Q117" s="214">
        <v>0</v>
      </c>
      <c r="R117" s="214">
        <f>Q117*H117</f>
        <v>0</v>
      </c>
      <c r="S117" s="214">
        <v>0</v>
      </c>
      <c r="T117" s="215">
        <f>S117*H117</f>
        <v>0</v>
      </c>
      <c r="AR117" s="25" t="s">
        <v>292</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292</v>
      </c>
      <c r="BM117" s="25" t="s">
        <v>2394</v>
      </c>
    </row>
    <row r="118" spans="2:65" s="1" customFormat="1" ht="22.5" customHeight="1">
      <c r="B118" s="42"/>
      <c r="C118" s="205" t="s">
        <v>316</v>
      </c>
      <c r="D118" s="205" t="s">
        <v>185</v>
      </c>
      <c r="E118" s="206" t="s">
        <v>2395</v>
      </c>
      <c r="F118" s="207" t="s">
        <v>2396</v>
      </c>
      <c r="G118" s="208" t="s">
        <v>547</v>
      </c>
      <c r="H118" s="209">
        <v>1</v>
      </c>
      <c r="I118" s="210"/>
      <c r="J118" s="211">
        <f>ROUND(I118*H118,2)</f>
        <v>0</v>
      </c>
      <c r="K118" s="207" t="s">
        <v>21</v>
      </c>
      <c r="L118" s="62"/>
      <c r="M118" s="212" t="s">
        <v>21</v>
      </c>
      <c r="N118" s="213" t="s">
        <v>46</v>
      </c>
      <c r="O118" s="43"/>
      <c r="P118" s="214">
        <f>O118*H118</f>
        <v>0</v>
      </c>
      <c r="Q118" s="214">
        <v>0</v>
      </c>
      <c r="R118" s="214">
        <f>Q118*H118</f>
        <v>0</v>
      </c>
      <c r="S118" s="214">
        <v>0</v>
      </c>
      <c r="T118" s="215">
        <f>S118*H118</f>
        <v>0</v>
      </c>
      <c r="AR118" s="25" t="s">
        <v>292</v>
      </c>
      <c r="AT118" s="25" t="s">
        <v>185</v>
      </c>
      <c r="AU118" s="25" t="s">
        <v>83</v>
      </c>
      <c r="AY118" s="25" t="s">
        <v>183</v>
      </c>
      <c r="BE118" s="216">
        <f>IF(N118="základní",J118,0)</f>
        <v>0</v>
      </c>
      <c r="BF118" s="216">
        <f>IF(N118="snížená",J118,0)</f>
        <v>0</v>
      </c>
      <c r="BG118" s="216">
        <f>IF(N118="zákl. přenesená",J118,0)</f>
        <v>0</v>
      </c>
      <c r="BH118" s="216">
        <f>IF(N118="sníž. přenesená",J118,0)</f>
        <v>0</v>
      </c>
      <c r="BI118" s="216">
        <f>IF(N118="nulová",J118,0)</f>
        <v>0</v>
      </c>
      <c r="BJ118" s="25" t="s">
        <v>79</v>
      </c>
      <c r="BK118" s="216">
        <f>ROUND(I118*H118,2)</f>
        <v>0</v>
      </c>
      <c r="BL118" s="25" t="s">
        <v>292</v>
      </c>
      <c r="BM118" s="25" t="s">
        <v>2397</v>
      </c>
    </row>
    <row r="119" spans="2:65" s="1" customFormat="1" ht="22.5" customHeight="1">
      <c r="B119" s="42"/>
      <c r="C119" s="205" t="s">
        <v>9</v>
      </c>
      <c r="D119" s="205" t="s">
        <v>185</v>
      </c>
      <c r="E119" s="206" t="s">
        <v>2398</v>
      </c>
      <c r="F119" s="207" t="s">
        <v>2399</v>
      </c>
      <c r="G119" s="208" t="s">
        <v>547</v>
      </c>
      <c r="H119" s="209">
        <v>1</v>
      </c>
      <c r="I119" s="210"/>
      <c r="J119" s="211">
        <f>ROUND(I119*H119,2)</f>
        <v>0</v>
      </c>
      <c r="K119" s="207" t="s">
        <v>21</v>
      </c>
      <c r="L119" s="62"/>
      <c r="M119" s="212" t="s">
        <v>21</v>
      </c>
      <c r="N119" s="213" t="s">
        <v>46</v>
      </c>
      <c r="O119" s="43"/>
      <c r="P119" s="214">
        <f>O119*H119</f>
        <v>0</v>
      </c>
      <c r="Q119" s="214">
        <v>0</v>
      </c>
      <c r="R119" s="214">
        <f>Q119*H119</f>
        <v>0</v>
      </c>
      <c r="S119" s="214">
        <v>0</v>
      </c>
      <c r="T119" s="215">
        <f>S119*H119</f>
        <v>0</v>
      </c>
      <c r="AR119" s="25" t="s">
        <v>292</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292</v>
      </c>
      <c r="BM119" s="25" t="s">
        <v>2400</v>
      </c>
    </row>
    <row r="120" spans="2:65" s="1" customFormat="1" ht="22.5" customHeight="1">
      <c r="B120" s="42"/>
      <c r="C120" s="205" t="s">
        <v>333</v>
      </c>
      <c r="D120" s="205" t="s">
        <v>185</v>
      </c>
      <c r="E120" s="206" t="s">
        <v>2401</v>
      </c>
      <c r="F120" s="207" t="s">
        <v>2402</v>
      </c>
      <c r="G120" s="208" t="s">
        <v>547</v>
      </c>
      <c r="H120" s="209">
        <v>1</v>
      </c>
      <c r="I120" s="210"/>
      <c r="J120" s="211">
        <f>ROUND(I120*H120,2)</f>
        <v>0</v>
      </c>
      <c r="K120" s="207" t="s">
        <v>21</v>
      </c>
      <c r="L120" s="62"/>
      <c r="M120" s="212" t="s">
        <v>21</v>
      </c>
      <c r="N120" s="213" t="s">
        <v>46</v>
      </c>
      <c r="O120" s="43"/>
      <c r="P120" s="214">
        <f>O120*H120</f>
        <v>0</v>
      </c>
      <c r="Q120" s="214">
        <v>0</v>
      </c>
      <c r="R120" s="214">
        <f>Q120*H120</f>
        <v>0</v>
      </c>
      <c r="S120" s="214">
        <v>0</v>
      </c>
      <c r="T120" s="215">
        <f>S120*H120</f>
        <v>0</v>
      </c>
      <c r="AR120" s="25" t="s">
        <v>292</v>
      </c>
      <c r="AT120" s="25" t="s">
        <v>185</v>
      </c>
      <c r="AU120" s="25" t="s">
        <v>83</v>
      </c>
      <c r="AY120" s="25" t="s">
        <v>183</v>
      </c>
      <c r="BE120" s="216">
        <f>IF(N120="základní",J120,0)</f>
        <v>0</v>
      </c>
      <c r="BF120" s="216">
        <f>IF(N120="snížená",J120,0)</f>
        <v>0</v>
      </c>
      <c r="BG120" s="216">
        <f>IF(N120="zákl. přenesená",J120,0)</f>
        <v>0</v>
      </c>
      <c r="BH120" s="216">
        <f>IF(N120="sníž. přenesená",J120,0)</f>
        <v>0</v>
      </c>
      <c r="BI120" s="216">
        <f>IF(N120="nulová",J120,0)</f>
        <v>0</v>
      </c>
      <c r="BJ120" s="25" t="s">
        <v>79</v>
      </c>
      <c r="BK120" s="216">
        <f>ROUND(I120*H120,2)</f>
        <v>0</v>
      </c>
      <c r="BL120" s="25" t="s">
        <v>292</v>
      </c>
      <c r="BM120" s="25" t="s">
        <v>2403</v>
      </c>
    </row>
    <row r="121" spans="2:65" s="1" customFormat="1" ht="22.5" customHeight="1">
      <c r="B121" s="42"/>
      <c r="C121" s="205" t="s">
        <v>338</v>
      </c>
      <c r="D121" s="205" t="s">
        <v>185</v>
      </c>
      <c r="E121" s="206" t="s">
        <v>2404</v>
      </c>
      <c r="F121" s="207" t="s">
        <v>2405</v>
      </c>
      <c r="G121" s="208" t="s">
        <v>547</v>
      </c>
      <c r="H121" s="209">
        <v>1</v>
      </c>
      <c r="I121" s="210"/>
      <c r="J121" s="211">
        <f>ROUND(I121*H121,2)</f>
        <v>0</v>
      </c>
      <c r="K121" s="207" t="s">
        <v>21</v>
      </c>
      <c r="L121" s="62"/>
      <c r="M121" s="212" t="s">
        <v>21</v>
      </c>
      <c r="N121" s="283" t="s">
        <v>46</v>
      </c>
      <c r="O121" s="284"/>
      <c r="P121" s="285">
        <f>O121*H121</f>
        <v>0</v>
      </c>
      <c r="Q121" s="285">
        <v>0</v>
      </c>
      <c r="R121" s="285">
        <f>Q121*H121</f>
        <v>0</v>
      </c>
      <c r="S121" s="285">
        <v>0</v>
      </c>
      <c r="T121" s="286">
        <f>S121*H121</f>
        <v>0</v>
      </c>
      <c r="AR121" s="25" t="s">
        <v>292</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292</v>
      </c>
      <c r="BM121" s="25" t="s">
        <v>2406</v>
      </c>
    </row>
    <row r="122" spans="2:65" s="1" customFormat="1" ht="6.95" customHeight="1">
      <c r="B122" s="57"/>
      <c r="C122" s="58"/>
      <c r="D122" s="58"/>
      <c r="E122" s="58"/>
      <c r="F122" s="58"/>
      <c r="G122" s="58"/>
      <c r="H122" s="58"/>
      <c r="I122" s="149"/>
      <c r="J122" s="58"/>
      <c r="K122" s="58"/>
      <c r="L122" s="62"/>
    </row>
  </sheetData>
  <sheetProtection password="CC35" sheet="1" objects="1" scenarios="1" formatCells="0" formatColumns="0" formatRows="0" sort="0" autoFilter="0"/>
  <autoFilter ref="C92:K121"/>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135</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2412</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3107</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ROUND(SUM(BE93:BE103), 2)</f>
        <v>0</v>
      </c>
      <c r="G34" s="43"/>
      <c r="H34" s="43"/>
      <c r="I34" s="141">
        <v>0.21</v>
      </c>
      <c r="J34" s="140">
        <f>ROUND(ROUND((SUM(BE93:BE103)), 2)*I34, 2)</f>
        <v>0</v>
      </c>
      <c r="K34" s="46"/>
    </row>
    <row r="35" spans="2:11" s="1" customFormat="1" ht="14.45" customHeight="1">
      <c r="B35" s="42"/>
      <c r="C35" s="43"/>
      <c r="D35" s="43"/>
      <c r="E35" s="50" t="s">
        <v>47</v>
      </c>
      <c r="F35" s="140">
        <f>ROUND(SUM(BF93:BF103), 2)</f>
        <v>0</v>
      </c>
      <c r="G35" s="43"/>
      <c r="H35" s="43"/>
      <c r="I35" s="141">
        <v>0.15</v>
      </c>
      <c r="J35" s="140">
        <f>ROUND(ROUND((SUM(BF93:BF103)), 2)*I35, 2)</f>
        <v>0</v>
      </c>
      <c r="K35" s="46"/>
    </row>
    <row r="36" spans="2:11" s="1" customFormat="1" ht="14.45" hidden="1" customHeight="1">
      <c r="B36" s="42"/>
      <c r="C36" s="43"/>
      <c r="D36" s="43"/>
      <c r="E36" s="50" t="s">
        <v>48</v>
      </c>
      <c r="F36" s="140">
        <f>ROUND(SUM(BG93:BG103), 2)</f>
        <v>0</v>
      </c>
      <c r="G36" s="43"/>
      <c r="H36" s="43"/>
      <c r="I36" s="141">
        <v>0.21</v>
      </c>
      <c r="J36" s="140">
        <v>0</v>
      </c>
      <c r="K36" s="46"/>
    </row>
    <row r="37" spans="2:11" s="1" customFormat="1" ht="14.45" hidden="1" customHeight="1">
      <c r="B37" s="42"/>
      <c r="C37" s="43"/>
      <c r="D37" s="43"/>
      <c r="E37" s="50" t="s">
        <v>49</v>
      </c>
      <c r="F37" s="140">
        <f>ROUND(SUM(BH93:BH103), 2)</f>
        <v>0</v>
      </c>
      <c r="G37" s="43"/>
      <c r="H37" s="43"/>
      <c r="I37" s="141">
        <v>0.15</v>
      </c>
      <c r="J37" s="140">
        <v>0</v>
      </c>
      <c r="K37" s="46"/>
    </row>
    <row r="38" spans="2:11" s="1" customFormat="1" ht="14.45" hidden="1" customHeight="1">
      <c r="B38" s="42"/>
      <c r="C38" s="43"/>
      <c r="D38" s="43"/>
      <c r="E38" s="50" t="s">
        <v>50</v>
      </c>
      <c r="F38" s="140">
        <f>ROUND(SUM(BI93:BI103),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2412</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99_04 - Vedlejší a ostatní náklady - jesle</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1013</v>
      </c>
      <c r="E65" s="162"/>
      <c r="F65" s="162"/>
      <c r="G65" s="162"/>
      <c r="H65" s="162"/>
      <c r="I65" s="163"/>
      <c r="J65" s="164">
        <f>J94</f>
        <v>0</v>
      </c>
      <c r="K65" s="165"/>
    </row>
    <row r="66" spans="2:12" s="9" customFormat="1" ht="19.899999999999999" customHeight="1">
      <c r="B66" s="166"/>
      <c r="C66" s="167"/>
      <c r="D66" s="168" t="s">
        <v>1014</v>
      </c>
      <c r="E66" s="169"/>
      <c r="F66" s="169"/>
      <c r="G66" s="169"/>
      <c r="H66" s="169"/>
      <c r="I66" s="170"/>
      <c r="J66" s="171">
        <f>J95</f>
        <v>0</v>
      </c>
      <c r="K66" s="172"/>
    </row>
    <row r="67" spans="2:12" s="9" customFormat="1" ht="19.899999999999999" customHeight="1">
      <c r="B67" s="166"/>
      <c r="C67" s="167"/>
      <c r="D67" s="168" t="s">
        <v>1015</v>
      </c>
      <c r="E67" s="169"/>
      <c r="F67" s="169"/>
      <c r="G67" s="169"/>
      <c r="H67" s="169"/>
      <c r="I67" s="170"/>
      <c r="J67" s="171">
        <f>J97</f>
        <v>0</v>
      </c>
      <c r="K67" s="172"/>
    </row>
    <row r="68" spans="2:12" s="9" customFormat="1" ht="19.899999999999999" customHeight="1">
      <c r="B68" s="166"/>
      <c r="C68" s="167"/>
      <c r="D68" s="168" t="s">
        <v>1016</v>
      </c>
      <c r="E68" s="169"/>
      <c r="F68" s="169"/>
      <c r="G68" s="169"/>
      <c r="H68" s="169"/>
      <c r="I68" s="170"/>
      <c r="J68" s="171">
        <f>J99</f>
        <v>0</v>
      </c>
      <c r="K68" s="172"/>
    </row>
    <row r="69" spans="2:12" s="9" customFormat="1" ht="19.899999999999999" customHeight="1">
      <c r="B69" s="166"/>
      <c r="C69" s="167"/>
      <c r="D69" s="168" t="s">
        <v>1017</v>
      </c>
      <c r="E69" s="169"/>
      <c r="F69" s="169"/>
      <c r="G69" s="169"/>
      <c r="H69" s="169"/>
      <c r="I69" s="170"/>
      <c r="J69" s="171">
        <f>J102</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2412</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99_04 - Vedlejší a ostatní náklady - jesle</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11.09.2017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1018</v>
      </c>
      <c r="F94" s="191" t="s">
        <v>1019</v>
      </c>
      <c r="G94" s="189"/>
      <c r="H94" s="189"/>
      <c r="I94" s="192"/>
      <c r="J94" s="193">
        <f>BK94</f>
        <v>0</v>
      </c>
      <c r="K94" s="189"/>
      <c r="L94" s="194"/>
      <c r="M94" s="195"/>
      <c r="N94" s="196"/>
      <c r="O94" s="196"/>
      <c r="P94" s="197">
        <f>P95+P97+P99+P102</f>
        <v>0</v>
      </c>
      <c r="Q94" s="196"/>
      <c r="R94" s="197">
        <f>R95+R97+R99+R102</f>
        <v>0</v>
      </c>
      <c r="S94" s="196"/>
      <c r="T94" s="198">
        <f>T95+T97+T99+T102</f>
        <v>0</v>
      </c>
      <c r="AR94" s="199" t="s">
        <v>222</v>
      </c>
      <c r="AT94" s="200" t="s">
        <v>74</v>
      </c>
      <c r="AU94" s="200" t="s">
        <v>75</v>
      </c>
      <c r="AY94" s="199" t="s">
        <v>183</v>
      </c>
      <c r="BK94" s="201">
        <f>BK95+BK97+BK99+BK102</f>
        <v>0</v>
      </c>
    </row>
    <row r="95" spans="2:65" s="11" customFormat="1" ht="19.899999999999999" customHeight="1">
      <c r="B95" s="188"/>
      <c r="C95" s="189"/>
      <c r="D95" s="202" t="s">
        <v>74</v>
      </c>
      <c r="E95" s="203" t="s">
        <v>1020</v>
      </c>
      <c r="F95" s="203" t="s">
        <v>1021</v>
      </c>
      <c r="G95" s="189"/>
      <c r="H95" s="189"/>
      <c r="I95" s="192"/>
      <c r="J95" s="204">
        <f>BK95</f>
        <v>0</v>
      </c>
      <c r="K95" s="189"/>
      <c r="L95" s="194"/>
      <c r="M95" s="195"/>
      <c r="N95" s="196"/>
      <c r="O95" s="196"/>
      <c r="P95" s="197">
        <f>P96</f>
        <v>0</v>
      </c>
      <c r="Q95" s="196"/>
      <c r="R95" s="197">
        <f>R96</f>
        <v>0</v>
      </c>
      <c r="S95" s="196"/>
      <c r="T95" s="198">
        <f>T96</f>
        <v>0</v>
      </c>
      <c r="AR95" s="199" t="s">
        <v>222</v>
      </c>
      <c r="AT95" s="200" t="s">
        <v>74</v>
      </c>
      <c r="AU95" s="200" t="s">
        <v>79</v>
      </c>
      <c r="AY95" s="199" t="s">
        <v>183</v>
      </c>
      <c r="BK95" s="201">
        <f>BK96</f>
        <v>0</v>
      </c>
    </row>
    <row r="96" spans="2:65" s="1" customFormat="1" ht="22.5" customHeight="1">
      <c r="B96" s="42"/>
      <c r="C96" s="205" t="s">
        <v>79</v>
      </c>
      <c r="D96" s="205" t="s">
        <v>185</v>
      </c>
      <c r="E96" s="206" t="s">
        <v>1022</v>
      </c>
      <c r="F96" s="207" t="s">
        <v>1023</v>
      </c>
      <c r="G96" s="208" t="s">
        <v>547</v>
      </c>
      <c r="H96" s="209">
        <v>1</v>
      </c>
      <c r="I96" s="210"/>
      <c r="J96" s="211">
        <f>ROUND(I96*H96,2)</f>
        <v>0</v>
      </c>
      <c r="K96" s="207" t="s">
        <v>1024</v>
      </c>
      <c r="L96" s="62"/>
      <c r="M96" s="212" t="s">
        <v>21</v>
      </c>
      <c r="N96" s="213" t="s">
        <v>46</v>
      </c>
      <c r="O96" s="43"/>
      <c r="P96" s="214">
        <f>O96*H96</f>
        <v>0</v>
      </c>
      <c r="Q96" s="214">
        <v>0</v>
      </c>
      <c r="R96" s="214">
        <f>Q96*H96</f>
        <v>0</v>
      </c>
      <c r="S96" s="214">
        <v>0</v>
      </c>
      <c r="T96" s="215">
        <f>S96*H96</f>
        <v>0</v>
      </c>
      <c r="AR96" s="25" t="s">
        <v>1025</v>
      </c>
      <c r="AT96" s="25" t="s">
        <v>185</v>
      </c>
      <c r="AU96" s="25" t="s">
        <v>83</v>
      </c>
      <c r="AY96" s="25" t="s">
        <v>183</v>
      </c>
      <c r="BE96" s="216">
        <f>IF(N96="základní",J96,0)</f>
        <v>0</v>
      </c>
      <c r="BF96" s="216">
        <f>IF(N96="snížená",J96,0)</f>
        <v>0</v>
      </c>
      <c r="BG96" s="216">
        <f>IF(N96="zákl. přenesená",J96,0)</f>
        <v>0</v>
      </c>
      <c r="BH96" s="216">
        <f>IF(N96="sníž. přenesená",J96,0)</f>
        <v>0</v>
      </c>
      <c r="BI96" s="216">
        <f>IF(N96="nulová",J96,0)</f>
        <v>0</v>
      </c>
      <c r="BJ96" s="25" t="s">
        <v>79</v>
      </c>
      <c r="BK96" s="216">
        <f>ROUND(I96*H96,2)</f>
        <v>0</v>
      </c>
      <c r="BL96" s="25" t="s">
        <v>1025</v>
      </c>
      <c r="BM96" s="25" t="s">
        <v>3108</v>
      </c>
    </row>
    <row r="97" spans="2:65" s="11" customFormat="1" ht="29.85" customHeight="1">
      <c r="B97" s="188"/>
      <c r="C97" s="189"/>
      <c r="D97" s="202" t="s">
        <v>74</v>
      </c>
      <c r="E97" s="203" t="s">
        <v>1027</v>
      </c>
      <c r="F97" s="203" t="s">
        <v>1028</v>
      </c>
      <c r="G97" s="189"/>
      <c r="H97" s="189"/>
      <c r="I97" s="192"/>
      <c r="J97" s="204">
        <f>BK97</f>
        <v>0</v>
      </c>
      <c r="K97" s="189"/>
      <c r="L97" s="194"/>
      <c r="M97" s="195"/>
      <c r="N97" s="196"/>
      <c r="O97" s="196"/>
      <c r="P97" s="197">
        <f>P98</f>
        <v>0</v>
      </c>
      <c r="Q97" s="196"/>
      <c r="R97" s="197">
        <f>R98</f>
        <v>0</v>
      </c>
      <c r="S97" s="196"/>
      <c r="T97" s="198">
        <f>T98</f>
        <v>0</v>
      </c>
      <c r="AR97" s="199" t="s">
        <v>222</v>
      </c>
      <c r="AT97" s="200" t="s">
        <v>74</v>
      </c>
      <c r="AU97" s="200" t="s">
        <v>79</v>
      </c>
      <c r="AY97" s="199" t="s">
        <v>183</v>
      </c>
      <c r="BK97" s="201">
        <f>BK98</f>
        <v>0</v>
      </c>
    </row>
    <row r="98" spans="2:65" s="1" customFormat="1" ht="22.5" customHeight="1">
      <c r="B98" s="42"/>
      <c r="C98" s="205" t="s">
        <v>83</v>
      </c>
      <c r="D98" s="205" t="s">
        <v>185</v>
      </c>
      <c r="E98" s="206" t="s">
        <v>1029</v>
      </c>
      <c r="F98" s="207" t="s">
        <v>1030</v>
      </c>
      <c r="G98" s="208" t="s">
        <v>645</v>
      </c>
      <c r="H98" s="282"/>
      <c r="I98" s="210"/>
      <c r="J98" s="211">
        <f>ROUND(I98*H98,2)</f>
        <v>0</v>
      </c>
      <c r="K98" s="207" t="s">
        <v>200</v>
      </c>
      <c r="L98" s="62"/>
      <c r="M98" s="212" t="s">
        <v>21</v>
      </c>
      <c r="N98" s="213" t="s">
        <v>46</v>
      </c>
      <c r="O98" s="43"/>
      <c r="P98" s="214">
        <f>O98*H98</f>
        <v>0</v>
      </c>
      <c r="Q98" s="214">
        <v>0</v>
      </c>
      <c r="R98" s="214">
        <f>Q98*H98</f>
        <v>0</v>
      </c>
      <c r="S98" s="214">
        <v>0</v>
      </c>
      <c r="T98" s="215">
        <f>S98*H98</f>
        <v>0</v>
      </c>
      <c r="AR98" s="25" t="s">
        <v>1025</v>
      </c>
      <c r="AT98" s="25" t="s">
        <v>185</v>
      </c>
      <c r="AU98" s="25" t="s">
        <v>83</v>
      </c>
      <c r="AY98" s="25" t="s">
        <v>183</v>
      </c>
      <c r="BE98" s="216">
        <f>IF(N98="základní",J98,0)</f>
        <v>0</v>
      </c>
      <c r="BF98" s="216">
        <f>IF(N98="snížená",J98,0)</f>
        <v>0</v>
      </c>
      <c r="BG98" s="216">
        <f>IF(N98="zákl. přenesená",J98,0)</f>
        <v>0</v>
      </c>
      <c r="BH98" s="216">
        <f>IF(N98="sníž. přenesená",J98,0)</f>
        <v>0</v>
      </c>
      <c r="BI98" s="216">
        <f>IF(N98="nulová",J98,0)</f>
        <v>0</v>
      </c>
      <c r="BJ98" s="25" t="s">
        <v>79</v>
      </c>
      <c r="BK98" s="216">
        <f>ROUND(I98*H98,2)</f>
        <v>0</v>
      </c>
      <c r="BL98" s="25" t="s">
        <v>1025</v>
      </c>
      <c r="BM98" s="25" t="s">
        <v>3109</v>
      </c>
    </row>
    <row r="99" spans="2:65" s="11" customFormat="1" ht="29.85" customHeight="1">
      <c r="B99" s="188"/>
      <c r="C99" s="189"/>
      <c r="D99" s="202" t="s">
        <v>74</v>
      </c>
      <c r="E99" s="203" t="s">
        <v>1032</v>
      </c>
      <c r="F99" s="203" t="s">
        <v>1033</v>
      </c>
      <c r="G99" s="189"/>
      <c r="H99" s="189"/>
      <c r="I99" s="192"/>
      <c r="J99" s="204">
        <f>BK99</f>
        <v>0</v>
      </c>
      <c r="K99" s="189"/>
      <c r="L99" s="194"/>
      <c r="M99" s="195"/>
      <c r="N99" s="196"/>
      <c r="O99" s="196"/>
      <c r="P99" s="197">
        <f>SUM(P100:P101)</f>
        <v>0</v>
      </c>
      <c r="Q99" s="196"/>
      <c r="R99" s="197">
        <f>SUM(R100:R101)</f>
        <v>0</v>
      </c>
      <c r="S99" s="196"/>
      <c r="T99" s="198">
        <f>SUM(T100:T101)</f>
        <v>0</v>
      </c>
      <c r="AR99" s="199" t="s">
        <v>222</v>
      </c>
      <c r="AT99" s="200" t="s">
        <v>74</v>
      </c>
      <c r="AU99" s="200" t="s">
        <v>79</v>
      </c>
      <c r="AY99" s="199" t="s">
        <v>183</v>
      </c>
      <c r="BK99" s="201">
        <f>SUM(BK100:BK101)</f>
        <v>0</v>
      </c>
    </row>
    <row r="100" spans="2:65" s="1" customFormat="1" ht="22.5" customHeight="1">
      <c r="B100" s="42"/>
      <c r="C100" s="205" t="s">
        <v>91</v>
      </c>
      <c r="D100" s="205" t="s">
        <v>185</v>
      </c>
      <c r="E100" s="206" t="s">
        <v>1034</v>
      </c>
      <c r="F100" s="207" t="s">
        <v>1035</v>
      </c>
      <c r="G100" s="208" t="s">
        <v>547</v>
      </c>
      <c r="H100" s="209">
        <v>1</v>
      </c>
      <c r="I100" s="210"/>
      <c r="J100" s="211">
        <f>ROUND(I100*H100,2)</f>
        <v>0</v>
      </c>
      <c r="K100" s="207" t="s">
        <v>200</v>
      </c>
      <c r="L100" s="62"/>
      <c r="M100" s="212" t="s">
        <v>21</v>
      </c>
      <c r="N100" s="213" t="s">
        <v>46</v>
      </c>
      <c r="O100" s="43"/>
      <c r="P100" s="214">
        <f>O100*H100</f>
        <v>0</v>
      </c>
      <c r="Q100" s="214">
        <v>0</v>
      </c>
      <c r="R100" s="214">
        <f>Q100*H100</f>
        <v>0</v>
      </c>
      <c r="S100" s="214">
        <v>0</v>
      </c>
      <c r="T100" s="215">
        <f>S100*H100</f>
        <v>0</v>
      </c>
      <c r="AR100" s="25" t="s">
        <v>1025</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1025</v>
      </c>
      <c r="BM100" s="25" t="s">
        <v>3110</v>
      </c>
    </row>
    <row r="101" spans="2:65" s="1" customFormat="1" ht="40.5">
      <c r="B101" s="42"/>
      <c r="C101" s="64"/>
      <c r="D101" s="217" t="s">
        <v>540</v>
      </c>
      <c r="E101" s="64"/>
      <c r="F101" s="218" t="s">
        <v>1037</v>
      </c>
      <c r="G101" s="64"/>
      <c r="H101" s="64"/>
      <c r="I101" s="173"/>
      <c r="J101" s="64"/>
      <c r="K101" s="64"/>
      <c r="L101" s="62"/>
      <c r="M101" s="219"/>
      <c r="N101" s="43"/>
      <c r="O101" s="43"/>
      <c r="P101" s="43"/>
      <c r="Q101" s="43"/>
      <c r="R101" s="43"/>
      <c r="S101" s="43"/>
      <c r="T101" s="79"/>
      <c r="AT101" s="25" t="s">
        <v>540</v>
      </c>
      <c r="AU101" s="25" t="s">
        <v>83</v>
      </c>
    </row>
    <row r="102" spans="2:65" s="11" customFormat="1" ht="29.85" customHeight="1">
      <c r="B102" s="188"/>
      <c r="C102" s="189"/>
      <c r="D102" s="202" t="s">
        <v>74</v>
      </c>
      <c r="E102" s="203" t="s">
        <v>1038</v>
      </c>
      <c r="F102" s="203" t="s">
        <v>1039</v>
      </c>
      <c r="G102" s="189"/>
      <c r="H102" s="189"/>
      <c r="I102" s="192"/>
      <c r="J102" s="204">
        <f>BK102</f>
        <v>0</v>
      </c>
      <c r="K102" s="189"/>
      <c r="L102" s="194"/>
      <c r="M102" s="195"/>
      <c r="N102" s="196"/>
      <c r="O102" s="196"/>
      <c r="P102" s="197">
        <f>P103</f>
        <v>0</v>
      </c>
      <c r="Q102" s="196"/>
      <c r="R102" s="197">
        <f>R103</f>
        <v>0</v>
      </c>
      <c r="S102" s="196"/>
      <c r="T102" s="198">
        <f>T103</f>
        <v>0</v>
      </c>
      <c r="AR102" s="199" t="s">
        <v>222</v>
      </c>
      <c r="AT102" s="200" t="s">
        <v>74</v>
      </c>
      <c r="AU102" s="200" t="s">
        <v>79</v>
      </c>
      <c r="AY102" s="199" t="s">
        <v>183</v>
      </c>
      <c r="BK102" s="201">
        <f>BK103</f>
        <v>0</v>
      </c>
    </row>
    <row r="103" spans="2:65" s="1" customFormat="1" ht="22.5" customHeight="1">
      <c r="B103" s="42"/>
      <c r="C103" s="205" t="s">
        <v>189</v>
      </c>
      <c r="D103" s="205" t="s">
        <v>185</v>
      </c>
      <c r="E103" s="206" t="s">
        <v>1040</v>
      </c>
      <c r="F103" s="207" t="s">
        <v>1041</v>
      </c>
      <c r="G103" s="208" t="s">
        <v>645</v>
      </c>
      <c r="H103" s="282"/>
      <c r="I103" s="210"/>
      <c r="J103" s="211">
        <f>ROUND(I103*H103,2)</f>
        <v>0</v>
      </c>
      <c r="K103" s="207" t="s">
        <v>200</v>
      </c>
      <c r="L103" s="62"/>
      <c r="M103" s="212" t="s">
        <v>21</v>
      </c>
      <c r="N103" s="283" t="s">
        <v>46</v>
      </c>
      <c r="O103" s="284"/>
      <c r="P103" s="285">
        <f>O103*H103</f>
        <v>0</v>
      </c>
      <c r="Q103" s="285">
        <v>0</v>
      </c>
      <c r="R103" s="285">
        <f>Q103*H103</f>
        <v>0</v>
      </c>
      <c r="S103" s="285">
        <v>0</v>
      </c>
      <c r="T103" s="286">
        <f>S103*H103</f>
        <v>0</v>
      </c>
      <c r="AR103" s="25" t="s">
        <v>1025</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1025</v>
      </c>
      <c r="BM103" s="25" t="s">
        <v>3111</v>
      </c>
    </row>
    <row r="104" spans="2:65" s="1" customFormat="1" ht="6.95" customHeight="1">
      <c r="B104" s="57"/>
      <c r="C104" s="58"/>
      <c r="D104" s="58"/>
      <c r="E104" s="58"/>
      <c r="F104" s="58"/>
      <c r="G104" s="58"/>
      <c r="H104" s="58"/>
      <c r="I104" s="149"/>
      <c r="J104" s="58"/>
      <c r="K104" s="58"/>
      <c r="L104" s="62"/>
    </row>
  </sheetData>
  <sheetProtection password="CC35" sheet="1" objects="1" scenarios="1" formatCells="0" formatColumns="0" formatRows="0" sort="0" autoFilter="0"/>
  <autoFilter ref="C92:K103"/>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3" customWidth="1"/>
    <col min="2" max="2" width="1.6640625" style="293" customWidth="1"/>
    <col min="3" max="4" width="5" style="293" customWidth="1"/>
    <col min="5" max="5" width="11.6640625" style="293" customWidth="1"/>
    <col min="6" max="6" width="9.1640625" style="293" customWidth="1"/>
    <col min="7" max="7" width="5" style="293" customWidth="1"/>
    <col min="8" max="8" width="77.83203125" style="293" customWidth="1"/>
    <col min="9" max="10" width="20" style="293" customWidth="1"/>
    <col min="11" max="11" width="1.6640625" style="293" customWidth="1"/>
  </cols>
  <sheetData>
    <row r="1" spans="2:11" ht="37.5" customHeight="1"/>
    <row r="2" spans="2:11" ht="7.5" customHeight="1">
      <c r="B2" s="294"/>
      <c r="C2" s="295"/>
      <c r="D2" s="295"/>
      <c r="E2" s="295"/>
      <c r="F2" s="295"/>
      <c r="G2" s="295"/>
      <c r="H2" s="295"/>
      <c r="I2" s="295"/>
      <c r="J2" s="295"/>
      <c r="K2" s="296"/>
    </row>
    <row r="3" spans="2:11" s="16" customFormat="1" ht="45" customHeight="1">
      <c r="B3" s="297"/>
      <c r="C3" s="427" t="s">
        <v>3112</v>
      </c>
      <c r="D3" s="427"/>
      <c r="E3" s="427"/>
      <c r="F3" s="427"/>
      <c r="G3" s="427"/>
      <c r="H3" s="427"/>
      <c r="I3" s="427"/>
      <c r="J3" s="427"/>
      <c r="K3" s="298"/>
    </row>
    <row r="4" spans="2:11" ht="25.5" customHeight="1">
      <c r="B4" s="299"/>
      <c r="C4" s="431" t="s">
        <v>3113</v>
      </c>
      <c r="D4" s="431"/>
      <c r="E4" s="431"/>
      <c r="F4" s="431"/>
      <c r="G4" s="431"/>
      <c r="H4" s="431"/>
      <c r="I4" s="431"/>
      <c r="J4" s="431"/>
      <c r="K4" s="300"/>
    </row>
    <row r="5" spans="2:11" ht="5.25" customHeight="1">
      <c r="B5" s="299"/>
      <c r="C5" s="301"/>
      <c r="D5" s="301"/>
      <c r="E5" s="301"/>
      <c r="F5" s="301"/>
      <c r="G5" s="301"/>
      <c r="H5" s="301"/>
      <c r="I5" s="301"/>
      <c r="J5" s="301"/>
      <c r="K5" s="300"/>
    </row>
    <row r="6" spans="2:11" ht="15" customHeight="1">
      <c r="B6" s="299"/>
      <c r="C6" s="430" t="s">
        <v>3114</v>
      </c>
      <c r="D6" s="430"/>
      <c r="E6" s="430"/>
      <c r="F6" s="430"/>
      <c r="G6" s="430"/>
      <c r="H6" s="430"/>
      <c r="I6" s="430"/>
      <c r="J6" s="430"/>
      <c r="K6" s="300"/>
    </row>
    <row r="7" spans="2:11" ht="15" customHeight="1">
      <c r="B7" s="303"/>
      <c r="C7" s="430" t="s">
        <v>3115</v>
      </c>
      <c r="D7" s="430"/>
      <c r="E7" s="430"/>
      <c r="F7" s="430"/>
      <c r="G7" s="430"/>
      <c r="H7" s="430"/>
      <c r="I7" s="430"/>
      <c r="J7" s="430"/>
      <c r="K7" s="300"/>
    </row>
    <row r="8" spans="2:11" ht="12.75" customHeight="1">
      <c r="B8" s="303"/>
      <c r="C8" s="302"/>
      <c r="D8" s="302"/>
      <c r="E8" s="302"/>
      <c r="F8" s="302"/>
      <c r="G8" s="302"/>
      <c r="H8" s="302"/>
      <c r="I8" s="302"/>
      <c r="J8" s="302"/>
      <c r="K8" s="300"/>
    </row>
    <row r="9" spans="2:11" ht="15" customHeight="1">
      <c r="B9" s="303"/>
      <c r="C9" s="430" t="s">
        <v>3116</v>
      </c>
      <c r="D9" s="430"/>
      <c r="E9" s="430"/>
      <c r="F9" s="430"/>
      <c r="G9" s="430"/>
      <c r="H9" s="430"/>
      <c r="I9" s="430"/>
      <c r="J9" s="430"/>
      <c r="K9" s="300"/>
    </row>
    <row r="10" spans="2:11" ht="15" customHeight="1">
      <c r="B10" s="303"/>
      <c r="C10" s="302"/>
      <c r="D10" s="430" t="s">
        <v>3117</v>
      </c>
      <c r="E10" s="430"/>
      <c r="F10" s="430"/>
      <c r="G10" s="430"/>
      <c r="H10" s="430"/>
      <c r="I10" s="430"/>
      <c r="J10" s="430"/>
      <c r="K10" s="300"/>
    </row>
    <row r="11" spans="2:11" ht="15" customHeight="1">
      <c r="B11" s="303"/>
      <c r="C11" s="304"/>
      <c r="D11" s="430" t="s">
        <v>3118</v>
      </c>
      <c r="E11" s="430"/>
      <c r="F11" s="430"/>
      <c r="G11" s="430"/>
      <c r="H11" s="430"/>
      <c r="I11" s="430"/>
      <c r="J11" s="430"/>
      <c r="K11" s="300"/>
    </row>
    <row r="12" spans="2:11" ht="12.75" customHeight="1">
      <c r="B12" s="303"/>
      <c r="C12" s="304"/>
      <c r="D12" s="304"/>
      <c r="E12" s="304"/>
      <c r="F12" s="304"/>
      <c r="G12" s="304"/>
      <c r="H12" s="304"/>
      <c r="I12" s="304"/>
      <c r="J12" s="304"/>
      <c r="K12" s="300"/>
    </row>
    <row r="13" spans="2:11" ht="15" customHeight="1">
      <c r="B13" s="303"/>
      <c r="C13" s="304"/>
      <c r="D13" s="430" t="s">
        <v>3119</v>
      </c>
      <c r="E13" s="430"/>
      <c r="F13" s="430"/>
      <c r="G13" s="430"/>
      <c r="H13" s="430"/>
      <c r="I13" s="430"/>
      <c r="J13" s="430"/>
      <c r="K13" s="300"/>
    </row>
    <row r="14" spans="2:11" ht="15" customHeight="1">
      <c r="B14" s="303"/>
      <c r="C14" s="304"/>
      <c r="D14" s="430" t="s">
        <v>3120</v>
      </c>
      <c r="E14" s="430"/>
      <c r="F14" s="430"/>
      <c r="G14" s="430"/>
      <c r="H14" s="430"/>
      <c r="I14" s="430"/>
      <c r="J14" s="430"/>
      <c r="K14" s="300"/>
    </row>
    <row r="15" spans="2:11" ht="15" customHeight="1">
      <c r="B15" s="303"/>
      <c r="C15" s="304"/>
      <c r="D15" s="430" t="s">
        <v>3121</v>
      </c>
      <c r="E15" s="430"/>
      <c r="F15" s="430"/>
      <c r="G15" s="430"/>
      <c r="H15" s="430"/>
      <c r="I15" s="430"/>
      <c r="J15" s="430"/>
      <c r="K15" s="300"/>
    </row>
    <row r="16" spans="2:11" ht="15" customHeight="1">
      <c r="B16" s="303"/>
      <c r="C16" s="304"/>
      <c r="D16" s="304"/>
      <c r="E16" s="305" t="s">
        <v>81</v>
      </c>
      <c r="F16" s="430" t="s">
        <v>3122</v>
      </c>
      <c r="G16" s="430"/>
      <c r="H16" s="430"/>
      <c r="I16" s="430"/>
      <c r="J16" s="430"/>
      <c r="K16" s="300"/>
    </row>
    <row r="17" spans="2:11" ht="15" customHeight="1">
      <c r="B17" s="303"/>
      <c r="C17" s="304"/>
      <c r="D17" s="304"/>
      <c r="E17" s="305" t="s">
        <v>3123</v>
      </c>
      <c r="F17" s="430" t="s">
        <v>3124</v>
      </c>
      <c r="G17" s="430"/>
      <c r="H17" s="430"/>
      <c r="I17" s="430"/>
      <c r="J17" s="430"/>
      <c r="K17" s="300"/>
    </row>
    <row r="18" spans="2:11" ht="15" customHeight="1">
      <c r="B18" s="303"/>
      <c r="C18" s="304"/>
      <c r="D18" s="304"/>
      <c r="E18" s="305" t="s">
        <v>3125</v>
      </c>
      <c r="F18" s="430" t="s">
        <v>3126</v>
      </c>
      <c r="G18" s="430"/>
      <c r="H18" s="430"/>
      <c r="I18" s="430"/>
      <c r="J18" s="430"/>
      <c r="K18" s="300"/>
    </row>
    <row r="19" spans="2:11" ht="15" customHeight="1">
      <c r="B19" s="303"/>
      <c r="C19" s="304"/>
      <c r="D19" s="304"/>
      <c r="E19" s="305" t="s">
        <v>3127</v>
      </c>
      <c r="F19" s="430" t="s">
        <v>3128</v>
      </c>
      <c r="G19" s="430"/>
      <c r="H19" s="430"/>
      <c r="I19" s="430"/>
      <c r="J19" s="430"/>
      <c r="K19" s="300"/>
    </row>
    <row r="20" spans="2:11" ht="15" customHeight="1">
      <c r="B20" s="303"/>
      <c r="C20" s="304"/>
      <c r="D20" s="304"/>
      <c r="E20" s="305" t="s">
        <v>3129</v>
      </c>
      <c r="F20" s="430" t="s">
        <v>3130</v>
      </c>
      <c r="G20" s="430"/>
      <c r="H20" s="430"/>
      <c r="I20" s="430"/>
      <c r="J20" s="430"/>
      <c r="K20" s="300"/>
    </row>
    <row r="21" spans="2:11" ht="15" customHeight="1">
      <c r="B21" s="303"/>
      <c r="C21" s="304"/>
      <c r="D21" s="304"/>
      <c r="E21" s="305" t="s">
        <v>86</v>
      </c>
      <c r="F21" s="430" t="s">
        <v>3131</v>
      </c>
      <c r="G21" s="430"/>
      <c r="H21" s="430"/>
      <c r="I21" s="430"/>
      <c r="J21" s="430"/>
      <c r="K21" s="300"/>
    </row>
    <row r="22" spans="2:11" ht="12.75" customHeight="1">
      <c r="B22" s="303"/>
      <c r="C22" s="304"/>
      <c r="D22" s="304"/>
      <c r="E22" s="304"/>
      <c r="F22" s="304"/>
      <c r="G22" s="304"/>
      <c r="H22" s="304"/>
      <c r="I22" s="304"/>
      <c r="J22" s="304"/>
      <c r="K22" s="300"/>
    </row>
    <row r="23" spans="2:11" ht="15" customHeight="1">
      <c r="B23" s="303"/>
      <c r="C23" s="430" t="s">
        <v>3132</v>
      </c>
      <c r="D23" s="430"/>
      <c r="E23" s="430"/>
      <c r="F23" s="430"/>
      <c r="G23" s="430"/>
      <c r="H23" s="430"/>
      <c r="I23" s="430"/>
      <c r="J23" s="430"/>
      <c r="K23" s="300"/>
    </row>
    <row r="24" spans="2:11" ht="15" customHeight="1">
      <c r="B24" s="303"/>
      <c r="C24" s="430" t="s">
        <v>3133</v>
      </c>
      <c r="D24" s="430"/>
      <c r="E24" s="430"/>
      <c r="F24" s="430"/>
      <c r="G24" s="430"/>
      <c r="H24" s="430"/>
      <c r="I24" s="430"/>
      <c r="J24" s="430"/>
      <c r="K24" s="300"/>
    </row>
    <row r="25" spans="2:11" ht="15" customHeight="1">
      <c r="B25" s="303"/>
      <c r="C25" s="302"/>
      <c r="D25" s="430" t="s">
        <v>3134</v>
      </c>
      <c r="E25" s="430"/>
      <c r="F25" s="430"/>
      <c r="G25" s="430"/>
      <c r="H25" s="430"/>
      <c r="I25" s="430"/>
      <c r="J25" s="430"/>
      <c r="K25" s="300"/>
    </row>
    <row r="26" spans="2:11" ht="15" customHeight="1">
      <c r="B26" s="303"/>
      <c r="C26" s="304"/>
      <c r="D26" s="430" t="s">
        <v>3135</v>
      </c>
      <c r="E26" s="430"/>
      <c r="F26" s="430"/>
      <c r="G26" s="430"/>
      <c r="H26" s="430"/>
      <c r="I26" s="430"/>
      <c r="J26" s="430"/>
      <c r="K26" s="300"/>
    </row>
    <row r="27" spans="2:11" ht="12.75" customHeight="1">
      <c r="B27" s="303"/>
      <c r="C27" s="304"/>
      <c r="D27" s="304"/>
      <c r="E27" s="304"/>
      <c r="F27" s="304"/>
      <c r="G27" s="304"/>
      <c r="H27" s="304"/>
      <c r="I27" s="304"/>
      <c r="J27" s="304"/>
      <c r="K27" s="300"/>
    </row>
    <row r="28" spans="2:11" ht="15" customHeight="1">
      <c r="B28" s="303"/>
      <c r="C28" s="304"/>
      <c r="D28" s="430" t="s">
        <v>3136</v>
      </c>
      <c r="E28" s="430"/>
      <c r="F28" s="430"/>
      <c r="G28" s="430"/>
      <c r="H28" s="430"/>
      <c r="I28" s="430"/>
      <c r="J28" s="430"/>
      <c r="K28" s="300"/>
    </row>
    <row r="29" spans="2:11" ht="15" customHeight="1">
      <c r="B29" s="303"/>
      <c r="C29" s="304"/>
      <c r="D29" s="430" t="s">
        <v>3137</v>
      </c>
      <c r="E29" s="430"/>
      <c r="F29" s="430"/>
      <c r="G29" s="430"/>
      <c r="H29" s="430"/>
      <c r="I29" s="430"/>
      <c r="J29" s="430"/>
      <c r="K29" s="300"/>
    </row>
    <row r="30" spans="2:11" ht="12.75" customHeight="1">
      <c r="B30" s="303"/>
      <c r="C30" s="304"/>
      <c r="D30" s="304"/>
      <c r="E30" s="304"/>
      <c r="F30" s="304"/>
      <c r="G30" s="304"/>
      <c r="H30" s="304"/>
      <c r="I30" s="304"/>
      <c r="J30" s="304"/>
      <c r="K30" s="300"/>
    </row>
    <row r="31" spans="2:11" ht="15" customHeight="1">
      <c r="B31" s="303"/>
      <c r="C31" s="304"/>
      <c r="D31" s="430" t="s">
        <v>3138</v>
      </c>
      <c r="E31" s="430"/>
      <c r="F31" s="430"/>
      <c r="G31" s="430"/>
      <c r="H31" s="430"/>
      <c r="I31" s="430"/>
      <c r="J31" s="430"/>
      <c r="K31" s="300"/>
    </row>
    <row r="32" spans="2:11" ht="15" customHeight="1">
      <c r="B32" s="303"/>
      <c r="C32" s="304"/>
      <c r="D32" s="430" t="s">
        <v>3139</v>
      </c>
      <c r="E32" s="430"/>
      <c r="F32" s="430"/>
      <c r="G32" s="430"/>
      <c r="H32" s="430"/>
      <c r="I32" s="430"/>
      <c r="J32" s="430"/>
      <c r="K32" s="300"/>
    </row>
    <row r="33" spans="2:11" ht="15" customHeight="1">
      <c r="B33" s="303"/>
      <c r="C33" s="304"/>
      <c r="D33" s="430" t="s">
        <v>3140</v>
      </c>
      <c r="E33" s="430"/>
      <c r="F33" s="430"/>
      <c r="G33" s="430"/>
      <c r="H33" s="430"/>
      <c r="I33" s="430"/>
      <c r="J33" s="430"/>
      <c r="K33" s="300"/>
    </row>
    <row r="34" spans="2:11" ht="15" customHeight="1">
      <c r="B34" s="303"/>
      <c r="C34" s="304"/>
      <c r="D34" s="302"/>
      <c r="E34" s="306" t="s">
        <v>168</v>
      </c>
      <c r="F34" s="302"/>
      <c r="G34" s="430" t="s">
        <v>3141</v>
      </c>
      <c r="H34" s="430"/>
      <c r="I34" s="430"/>
      <c r="J34" s="430"/>
      <c r="K34" s="300"/>
    </row>
    <row r="35" spans="2:11" ht="30.75" customHeight="1">
      <c r="B35" s="303"/>
      <c r="C35" s="304"/>
      <c r="D35" s="302"/>
      <c r="E35" s="306" t="s">
        <v>3142</v>
      </c>
      <c r="F35" s="302"/>
      <c r="G35" s="430" t="s">
        <v>3143</v>
      </c>
      <c r="H35" s="430"/>
      <c r="I35" s="430"/>
      <c r="J35" s="430"/>
      <c r="K35" s="300"/>
    </row>
    <row r="36" spans="2:11" ht="15" customHeight="1">
      <c r="B36" s="303"/>
      <c r="C36" s="304"/>
      <c r="D36" s="302"/>
      <c r="E36" s="306" t="s">
        <v>56</v>
      </c>
      <c r="F36" s="302"/>
      <c r="G36" s="430" t="s">
        <v>3144</v>
      </c>
      <c r="H36" s="430"/>
      <c r="I36" s="430"/>
      <c r="J36" s="430"/>
      <c r="K36" s="300"/>
    </row>
    <row r="37" spans="2:11" ht="15" customHeight="1">
      <c r="B37" s="303"/>
      <c r="C37" s="304"/>
      <c r="D37" s="302"/>
      <c r="E37" s="306" t="s">
        <v>169</v>
      </c>
      <c r="F37" s="302"/>
      <c r="G37" s="430" t="s">
        <v>3145</v>
      </c>
      <c r="H37" s="430"/>
      <c r="I37" s="430"/>
      <c r="J37" s="430"/>
      <c r="K37" s="300"/>
    </row>
    <row r="38" spans="2:11" ht="15" customHeight="1">
      <c r="B38" s="303"/>
      <c r="C38" s="304"/>
      <c r="D38" s="302"/>
      <c r="E38" s="306" t="s">
        <v>170</v>
      </c>
      <c r="F38" s="302"/>
      <c r="G38" s="430" t="s">
        <v>3146</v>
      </c>
      <c r="H38" s="430"/>
      <c r="I38" s="430"/>
      <c r="J38" s="430"/>
      <c r="K38" s="300"/>
    </row>
    <row r="39" spans="2:11" ht="15" customHeight="1">
      <c r="B39" s="303"/>
      <c r="C39" s="304"/>
      <c r="D39" s="302"/>
      <c r="E39" s="306" t="s">
        <v>171</v>
      </c>
      <c r="F39" s="302"/>
      <c r="G39" s="430" t="s">
        <v>3147</v>
      </c>
      <c r="H39" s="430"/>
      <c r="I39" s="430"/>
      <c r="J39" s="430"/>
      <c r="K39" s="300"/>
    </row>
    <row r="40" spans="2:11" ht="15" customHeight="1">
      <c r="B40" s="303"/>
      <c r="C40" s="304"/>
      <c r="D40" s="302"/>
      <c r="E40" s="306" t="s">
        <v>3148</v>
      </c>
      <c r="F40" s="302"/>
      <c r="G40" s="430" t="s">
        <v>3149</v>
      </c>
      <c r="H40" s="430"/>
      <c r="I40" s="430"/>
      <c r="J40" s="430"/>
      <c r="K40" s="300"/>
    </row>
    <row r="41" spans="2:11" ht="15" customHeight="1">
      <c r="B41" s="303"/>
      <c r="C41" s="304"/>
      <c r="D41" s="302"/>
      <c r="E41" s="306"/>
      <c r="F41" s="302"/>
      <c r="G41" s="430" t="s">
        <v>3150</v>
      </c>
      <c r="H41" s="430"/>
      <c r="I41" s="430"/>
      <c r="J41" s="430"/>
      <c r="K41" s="300"/>
    </row>
    <row r="42" spans="2:11" ht="15" customHeight="1">
      <c r="B42" s="303"/>
      <c r="C42" s="304"/>
      <c r="D42" s="302"/>
      <c r="E42" s="306" t="s">
        <v>3151</v>
      </c>
      <c r="F42" s="302"/>
      <c r="G42" s="430" t="s">
        <v>3152</v>
      </c>
      <c r="H42" s="430"/>
      <c r="I42" s="430"/>
      <c r="J42" s="430"/>
      <c r="K42" s="300"/>
    </row>
    <row r="43" spans="2:11" ht="15" customHeight="1">
      <c r="B43" s="303"/>
      <c r="C43" s="304"/>
      <c r="D43" s="302"/>
      <c r="E43" s="306" t="s">
        <v>173</v>
      </c>
      <c r="F43" s="302"/>
      <c r="G43" s="430" t="s">
        <v>3153</v>
      </c>
      <c r="H43" s="430"/>
      <c r="I43" s="430"/>
      <c r="J43" s="430"/>
      <c r="K43" s="300"/>
    </row>
    <row r="44" spans="2:11" ht="12.75" customHeight="1">
      <c r="B44" s="303"/>
      <c r="C44" s="304"/>
      <c r="D44" s="302"/>
      <c r="E44" s="302"/>
      <c r="F44" s="302"/>
      <c r="G44" s="302"/>
      <c r="H44" s="302"/>
      <c r="I44" s="302"/>
      <c r="J44" s="302"/>
      <c r="K44" s="300"/>
    </row>
    <row r="45" spans="2:11" ht="15" customHeight="1">
      <c r="B45" s="303"/>
      <c r="C45" s="304"/>
      <c r="D45" s="430" t="s">
        <v>3154</v>
      </c>
      <c r="E45" s="430"/>
      <c r="F45" s="430"/>
      <c r="G45" s="430"/>
      <c r="H45" s="430"/>
      <c r="I45" s="430"/>
      <c r="J45" s="430"/>
      <c r="K45" s="300"/>
    </row>
    <row r="46" spans="2:11" ht="15" customHeight="1">
      <c r="B46" s="303"/>
      <c r="C46" s="304"/>
      <c r="D46" s="304"/>
      <c r="E46" s="430" t="s">
        <v>3155</v>
      </c>
      <c r="F46" s="430"/>
      <c r="G46" s="430"/>
      <c r="H46" s="430"/>
      <c r="I46" s="430"/>
      <c r="J46" s="430"/>
      <c r="K46" s="300"/>
    </row>
    <row r="47" spans="2:11" ht="15" customHeight="1">
      <c r="B47" s="303"/>
      <c r="C47" s="304"/>
      <c r="D47" s="304"/>
      <c r="E47" s="430" t="s">
        <v>3156</v>
      </c>
      <c r="F47" s="430"/>
      <c r="G47" s="430"/>
      <c r="H47" s="430"/>
      <c r="I47" s="430"/>
      <c r="J47" s="430"/>
      <c r="K47" s="300"/>
    </row>
    <row r="48" spans="2:11" ht="15" customHeight="1">
      <c r="B48" s="303"/>
      <c r="C48" s="304"/>
      <c r="D48" s="304"/>
      <c r="E48" s="430" t="s">
        <v>3157</v>
      </c>
      <c r="F48" s="430"/>
      <c r="G48" s="430"/>
      <c r="H48" s="430"/>
      <c r="I48" s="430"/>
      <c r="J48" s="430"/>
      <c r="K48" s="300"/>
    </row>
    <row r="49" spans="2:11" ht="15" customHeight="1">
      <c r="B49" s="303"/>
      <c r="C49" s="304"/>
      <c r="D49" s="430" t="s">
        <v>3158</v>
      </c>
      <c r="E49" s="430"/>
      <c r="F49" s="430"/>
      <c r="G49" s="430"/>
      <c r="H49" s="430"/>
      <c r="I49" s="430"/>
      <c r="J49" s="430"/>
      <c r="K49" s="300"/>
    </row>
    <row r="50" spans="2:11" ht="25.5" customHeight="1">
      <c r="B50" s="299"/>
      <c r="C50" s="431" t="s">
        <v>3159</v>
      </c>
      <c r="D50" s="431"/>
      <c r="E50" s="431"/>
      <c r="F50" s="431"/>
      <c r="G50" s="431"/>
      <c r="H50" s="431"/>
      <c r="I50" s="431"/>
      <c r="J50" s="431"/>
      <c r="K50" s="300"/>
    </row>
    <row r="51" spans="2:11" ht="5.25" customHeight="1">
      <c r="B51" s="299"/>
      <c r="C51" s="301"/>
      <c r="D51" s="301"/>
      <c r="E51" s="301"/>
      <c r="F51" s="301"/>
      <c r="G51" s="301"/>
      <c r="H51" s="301"/>
      <c r="I51" s="301"/>
      <c r="J51" s="301"/>
      <c r="K51" s="300"/>
    </row>
    <row r="52" spans="2:11" ht="15" customHeight="1">
      <c r="B52" s="299"/>
      <c r="C52" s="430" t="s">
        <v>3160</v>
      </c>
      <c r="D52" s="430"/>
      <c r="E52" s="430"/>
      <c r="F52" s="430"/>
      <c r="G52" s="430"/>
      <c r="H52" s="430"/>
      <c r="I52" s="430"/>
      <c r="J52" s="430"/>
      <c r="K52" s="300"/>
    </row>
    <row r="53" spans="2:11" ht="15" customHeight="1">
      <c r="B53" s="299"/>
      <c r="C53" s="430" t="s">
        <v>3161</v>
      </c>
      <c r="D53" s="430"/>
      <c r="E53" s="430"/>
      <c r="F53" s="430"/>
      <c r="G53" s="430"/>
      <c r="H53" s="430"/>
      <c r="I53" s="430"/>
      <c r="J53" s="430"/>
      <c r="K53" s="300"/>
    </row>
    <row r="54" spans="2:11" ht="12.75" customHeight="1">
      <c r="B54" s="299"/>
      <c r="C54" s="302"/>
      <c r="D54" s="302"/>
      <c r="E54" s="302"/>
      <c r="F54" s="302"/>
      <c r="G54" s="302"/>
      <c r="H54" s="302"/>
      <c r="I54" s="302"/>
      <c r="J54" s="302"/>
      <c r="K54" s="300"/>
    </row>
    <row r="55" spans="2:11" ht="15" customHeight="1">
      <c r="B55" s="299"/>
      <c r="C55" s="430" t="s">
        <v>3162</v>
      </c>
      <c r="D55" s="430"/>
      <c r="E55" s="430"/>
      <c r="F55" s="430"/>
      <c r="G55" s="430"/>
      <c r="H55" s="430"/>
      <c r="I55" s="430"/>
      <c r="J55" s="430"/>
      <c r="K55" s="300"/>
    </row>
    <row r="56" spans="2:11" ht="15" customHeight="1">
      <c r="B56" s="299"/>
      <c r="C56" s="304"/>
      <c r="D56" s="430" t="s">
        <v>3163</v>
      </c>
      <c r="E56" s="430"/>
      <c r="F56" s="430"/>
      <c r="G56" s="430"/>
      <c r="H56" s="430"/>
      <c r="I56" s="430"/>
      <c r="J56" s="430"/>
      <c r="K56" s="300"/>
    </row>
    <row r="57" spans="2:11" ht="15" customHeight="1">
      <c r="B57" s="299"/>
      <c r="C57" s="304"/>
      <c r="D57" s="430" t="s">
        <v>3164</v>
      </c>
      <c r="E57" s="430"/>
      <c r="F57" s="430"/>
      <c r="G57" s="430"/>
      <c r="H57" s="430"/>
      <c r="I57" s="430"/>
      <c r="J57" s="430"/>
      <c r="K57" s="300"/>
    </row>
    <row r="58" spans="2:11" ht="15" customHeight="1">
      <c r="B58" s="299"/>
      <c r="C58" s="304"/>
      <c r="D58" s="430" t="s">
        <v>3165</v>
      </c>
      <c r="E58" s="430"/>
      <c r="F58" s="430"/>
      <c r="G58" s="430"/>
      <c r="H58" s="430"/>
      <c r="I58" s="430"/>
      <c r="J58" s="430"/>
      <c r="K58" s="300"/>
    </row>
    <row r="59" spans="2:11" ht="15" customHeight="1">
      <c r="B59" s="299"/>
      <c r="C59" s="304"/>
      <c r="D59" s="430" t="s">
        <v>3166</v>
      </c>
      <c r="E59" s="430"/>
      <c r="F59" s="430"/>
      <c r="G59" s="430"/>
      <c r="H59" s="430"/>
      <c r="I59" s="430"/>
      <c r="J59" s="430"/>
      <c r="K59" s="300"/>
    </row>
    <row r="60" spans="2:11" ht="15" customHeight="1">
      <c r="B60" s="299"/>
      <c r="C60" s="304"/>
      <c r="D60" s="429" t="s">
        <v>3167</v>
      </c>
      <c r="E60" s="429"/>
      <c r="F60" s="429"/>
      <c r="G60" s="429"/>
      <c r="H60" s="429"/>
      <c r="I60" s="429"/>
      <c r="J60" s="429"/>
      <c r="K60" s="300"/>
    </row>
    <row r="61" spans="2:11" ht="15" customHeight="1">
      <c r="B61" s="299"/>
      <c r="C61" s="304"/>
      <c r="D61" s="430" t="s">
        <v>3168</v>
      </c>
      <c r="E61" s="430"/>
      <c r="F61" s="430"/>
      <c r="G61" s="430"/>
      <c r="H61" s="430"/>
      <c r="I61" s="430"/>
      <c r="J61" s="430"/>
      <c r="K61" s="300"/>
    </row>
    <row r="62" spans="2:11" ht="12.75" customHeight="1">
      <c r="B62" s="299"/>
      <c r="C62" s="304"/>
      <c r="D62" s="304"/>
      <c r="E62" s="307"/>
      <c r="F62" s="304"/>
      <c r="G62" s="304"/>
      <c r="H62" s="304"/>
      <c r="I62" s="304"/>
      <c r="J62" s="304"/>
      <c r="K62" s="300"/>
    </row>
    <row r="63" spans="2:11" ht="15" customHeight="1">
      <c r="B63" s="299"/>
      <c r="C63" s="304"/>
      <c r="D63" s="430" t="s">
        <v>3169</v>
      </c>
      <c r="E63" s="430"/>
      <c r="F63" s="430"/>
      <c r="G63" s="430"/>
      <c r="H63" s="430"/>
      <c r="I63" s="430"/>
      <c r="J63" s="430"/>
      <c r="K63" s="300"/>
    </row>
    <row r="64" spans="2:11" ht="15" customHeight="1">
      <c r="B64" s="299"/>
      <c r="C64" s="304"/>
      <c r="D64" s="429" t="s">
        <v>3170</v>
      </c>
      <c r="E64" s="429"/>
      <c r="F64" s="429"/>
      <c r="G64" s="429"/>
      <c r="H64" s="429"/>
      <c r="I64" s="429"/>
      <c r="J64" s="429"/>
      <c r="K64" s="300"/>
    </row>
    <row r="65" spans="2:11" ht="15" customHeight="1">
      <c r="B65" s="299"/>
      <c r="C65" s="304"/>
      <c r="D65" s="430" t="s">
        <v>3171</v>
      </c>
      <c r="E65" s="430"/>
      <c r="F65" s="430"/>
      <c r="G65" s="430"/>
      <c r="H65" s="430"/>
      <c r="I65" s="430"/>
      <c r="J65" s="430"/>
      <c r="K65" s="300"/>
    </row>
    <row r="66" spans="2:11" ht="15" customHeight="1">
      <c r="B66" s="299"/>
      <c r="C66" s="304"/>
      <c r="D66" s="430" t="s">
        <v>3172</v>
      </c>
      <c r="E66" s="430"/>
      <c r="F66" s="430"/>
      <c r="G66" s="430"/>
      <c r="H66" s="430"/>
      <c r="I66" s="430"/>
      <c r="J66" s="430"/>
      <c r="K66" s="300"/>
    </row>
    <row r="67" spans="2:11" ht="15" customHeight="1">
      <c r="B67" s="299"/>
      <c r="C67" s="304"/>
      <c r="D67" s="430" t="s">
        <v>3173</v>
      </c>
      <c r="E67" s="430"/>
      <c r="F67" s="430"/>
      <c r="G67" s="430"/>
      <c r="H67" s="430"/>
      <c r="I67" s="430"/>
      <c r="J67" s="430"/>
      <c r="K67" s="300"/>
    </row>
    <row r="68" spans="2:11" ht="15" customHeight="1">
      <c r="B68" s="299"/>
      <c r="C68" s="304"/>
      <c r="D68" s="430" t="s">
        <v>3174</v>
      </c>
      <c r="E68" s="430"/>
      <c r="F68" s="430"/>
      <c r="G68" s="430"/>
      <c r="H68" s="430"/>
      <c r="I68" s="430"/>
      <c r="J68" s="430"/>
      <c r="K68" s="300"/>
    </row>
    <row r="69" spans="2:11" ht="12.75" customHeight="1">
      <c r="B69" s="308"/>
      <c r="C69" s="309"/>
      <c r="D69" s="309"/>
      <c r="E69" s="309"/>
      <c r="F69" s="309"/>
      <c r="G69" s="309"/>
      <c r="H69" s="309"/>
      <c r="I69" s="309"/>
      <c r="J69" s="309"/>
      <c r="K69" s="310"/>
    </row>
    <row r="70" spans="2:11" ht="18.75" customHeight="1">
      <c r="B70" s="311"/>
      <c r="C70" s="311"/>
      <c r="D70" s="311"/>
      <c r="E70" s="311"/>
      <c r="F70" s="311"/>
      <c r="G70" s="311"/>
      <c r="H70" s="311"/>
      <c r="I70" s="311"/>
      <c r="J70" s="311"/>
      <c r="K70" s="312"/>
    </row>
    <row r="71" spans="2:11" ht="18.75" customHeight="1">
      <c r="B71" s="312"/>
      <c r="C71" s="312"/>
      <c r="D71" s="312"/>
      <c r="E71" s="312"/>
      <c r="F71" s="312"/>
      <c r="G71" s="312"/>
      <c r="H71" s="312"/>
      <c r="I71" s="312"/>
      <c r="J71" s="312"/>
      <c r="K71" s="312"/>
    </row>
    <row r="72" spans="2:11" ht="7.5" customHeight="1">
      <c r="B72" s="313"/>
      <c r="C72" s="314"/>
      <c r="D72" s="314"/>
      <c r="E72" s="314"/>
      <c r="F72" s="314"/>
      <c r="G72" s="314"/>
      <c r="H72" s="314"/>
      <c r="I72" s="314"/>
      <c r="J72" s="314"/>
      <c r="K72" s="315"/>
    </row>
    <row r="73" spans="2:11" ht="45" customHeight="1">
      <c r="B73" s="316"/>
      <c r="C73" s="428" t="s">
        <v>140</v>
      </c>
      <c r="D73" s="428"/>
      <c r="E73" s="428"/>
      <c r="F73" s="428"/>
      <c r="G73" s="428"/>
      <c r="H73" s="428"/>
      <c r="I73" s="428"/>
      <c r="J73" s="428"/>
      <c r="K73" s="317"/>
    </row>
    <row r="74" spans="2:11" ht="17.25" customHeight="1">
      <c r="B74" s="316"/>
      <c r="C74" s="318" t="s">
        <v>3175</v>
      </c>
      <c r="D74" s="318"/>
      <c r="E74" s="318"/>
      <c r="F74" s="318" t="s">
        <v>3176</v>
      </c>
      <c r="G74" s="319"/>
      <c r="H74" s="318" t="s">
        <v>169</v>
      </c>
      <c r="I74" s="318" t="s">
        <v>60</v>
      </c>
      <c r="J74" s="318" t="s">
        <v>3177</v>
      </c>
      <c r="K74" s="317"/>
    </row>
    <row r="75" spans="2:11" ht="17.25" customHeight="1">
      <c r="B75" s="316"/>
      <c r="C75" s="320" t="s">
        <v>3178</v>
      </c>
      <c r="D75" s="320"/>
      <c r="E75" s="320"/>
      <c r="F75" s="321" t="s">
        <v>3179</v>
      </c>
      <c r="G75" s="322"/>
      <c r="H75" s="320"/>
      <c r="I75" s="320"/>
      <c r="J75" s="320" t="s">
        <v>3180</v>
      </c>
      <c r="K75" s="317"/>
    </row>
    <row r="76" spans="2:11" ht="5.25" customHeight="1">
      <c r="B76" s="316"/>
      <c r="C76" s="323"/>
      <c r="D76" s="323"/>
      <c r="E76" s="323"/>
      <c r="F76" s="323"/>
      <c r="G76" s="324"/>
      <c r="H76" s="323"/>
      <c r="I76" s="323"/>
      <c r="J76" s="323"/>
      <c r="K76" s="317"/>
    </row>
    <row r="77" spans="2:11" ht="15" customHeight="1">
      <c r="B77" s="316"/>
      <c r="C77" s="306" t="s">
        <v>56</v>
      </c>
      <c r="D77" s="323"/>
      <c r="E77" s="323"/>
      <c r="F77" s="325" t="s">
        <v>3181</v>
      </c>
      <c r="G77" s="324"/>
      <c r="H77" s="306" t="s">
        <v>3182</v>
      </c>
      <c r="I77" s="306" t="s">
        <v>3183</v>
      </c>
      <c r="J77" s="306">
        <v>20</v>
      </c>
      <c r="K77" s="317"/>
    </row>
    <row r="78" spans="2:11" ht="15" customHeight="1">
      <c r="B78" s="316"/>
      <c r="C78" s="306" t="s">
        <v>3184</v>
      </c>
      <c r="D78" s="306"/>
      <c r="E78" s="306"/>
      <c r="F78" s="325" t="s">
        <v>3181</v>
      </c>
      <c r="G78" s="324"/>
      <c r="H78" s="306" t="s">
        <v>3185</v>
      </c>
      <c r="I78" s="306" t="s">
        <v>3183</v>
      </c>
      <c r="J78" s="306">
        <v>120</v>
      </c>
      <c r="K78" s="317"/>
    </row>
    <row r="79" spans="2:11" ht="15" customHeight="1">
      <c r="B79" s="326"/>
      <c r="C79" s="306" t="s">
        <v>3186</v>
      </c>
      <c r="D79" s="306"/>
      <c r="E79" s="306"/>
      <c r="F79" s="325" t="s">
        <v>3187</v>
      </c>
      <c r="G79" s="324"/>
      <c r="H79" s="306" t="s">
        <v>3188</v>
      </c>
      <c r="I79" s="306" t="s">
        <v>3183</v>
      </c>
      <c r="J79" s="306">
        <v>50</v>
      </c>
      <c r="K79" s="317"/>
    </row>
    <row r="80" spans="2:11" ht="15" customHeight="1">
      <c r="B80" s="326"/>
      <c r="C80" s="306" t="s">
        <v>3189</v>
      </c>
      <c r="D80" s="306"/>
      <c r="E80" s="306"/>
      <c r="F80" s="325" t="s">
        <v>3181</v>
      </c>
      <c r="G80" s="324"/>
      <c r="H80" s="306" t="s">
        <v>3190</v>
      </c>
      <c r="I80" s="306" t="s">
        <v>3191</v>
      </c>
      <c r="J80" s="306"/>
      <c r="K80" s="317"/>
    </row>
    <row r="81" spans="2:11" ht="15" customHeight="1">
      <c r="B81" s="326"/>
      <c r="C81" s="327" t="s">
        <v>3192</v>
      </c>
      <c r="D81" s="327"/>
      <c r="E81" s="327"/>
      <c r="F81" s="328" t="s">
        <v>3187</v>
      </c>
      <c r="G81" s="327"/>
      <c r="H81" s="327" t="s">
        <v>3193</v>
      </c>
      <c r="I81" s="327" t="s">
        <v>3183</v>
      </c>
      <c r="J81" s="327">
        <v>15</v>
      </c>
      <c r="K81" s="317"/>
    </row>
    <row r="82" spans="2:11" ht="15" customHeight="1">
      <c r="B82" s="326"/>
      <c r="C82" s="327" t="s">
        <v>3194</v>
      </c>
      <c r="D82" s="327"/>
      <c r="E82" s="327"/>
      <c r="F82" s="328" t="s">
        <v>3187</v>
      </c>
      <c r="G82" s="327"/>
      <c r="H82" s="327" t="s">
        <v>3195</v>
      </c>
      <c r="I82" s="327" t="s">
        <v>3183</v>
      </c>
      <c r="J82" s="327">
        <v>15</v>
      </c>
      <c r="K82" s="317"/>
    </row>
    <row r="83" spans="2:11" ht="15" customHeight="1">
      <c r="B83" s="326"/>
      <c r="C83" s="327" t="s">
        <v>3196</v>
      </c>
      <c r="D83" s="327"/>
      <c r="E83" s="327"/>
      <c r="F83" s="328" t="s">
        <v>3187</v>
      </c>
      <c r="G83" s="327"/>
      <c r="H83" s="327" t="s">
        <v>3197</v>
      </c>
      <c r="I83" s="327" t="s">
        <v>3183</v>
      </c>
      <c r="J83" s="327">
        <v>20</v>
      </c>
      <c r="K83" s="317"/>
    </row>
    <row r="84" spans="2:11" ht="15" customHeight="1">
      <c r="B84" s="326"/>
      <c r="C84" s="327" t="s">
        <v>3198</v>
      </c>
      <c r="D84" s="327"/>
      <c r="E84" s="327"/>
      <c r="F84" s="328" t="s">
        <v>3187</v>
      </c>
      <c r="G84" s="327"/>
      <c r="H84" s="327" t="s">
        <v>3199</v>
      </c>
      <c r="I84" s="327" t="s">
        <v>3183</v>
      </c>
      <c r="J84" s="327">
        <v>20</v>
      </c>
      <c r="K84" s="317"/>
    </row>
    <row r="85" spans="2:11" ht="15" customHeight="1">
      <c r="B85" s="326"/>
      <c r="C85" s="306" t="s">
        <v>3200</v>
      </c>
      <c r="D85" s="306"/>
      <c r="E85" s="306"/>
      <c r="F85" s="325" t="s">
        <v>3187</v>
      </c>
      <c r="G85" s="324"/>
      <c r="H85" s="306" t="s">
        <v>3201</v>
      </c>
      <c r="I85" s="306" t="s">
        <v>3183</v>
      </c>
      <c r="J85" s="306">
        <v>50</v>
      </c>
      <c r="K85" s="317"/>
    </row>
    <row r="86" spans="2:11" ht="15" customHeight="1">
      <c r="B86" s="326"/>
      <c r="C86" s="306" t="s">
        <v>3202</v>
      </c>
      <c r="D86" s="306"/>
      <c r="E86" s="306"/>
      <c r="F86" s="325" t="s">
        <v>3187</v>
      </c>
      <c r="G86" s="324"/>
      <c r="H86" s="306" t="s">
        <v>3203</v>
      </c>
      <c r="I86" s="306" t="s">
        <v>3183</v>
      </c>
      <c r="J86" s="306">
        <v>20</v>
      </c>
      <c r="K86" s="317"/>
    </row>
    <row r="87" spans="2:11" ht="15" customHeight="1">
      <c r="B87" s="326"/>
      <c r="C87" s="306" t="s">
        <v>3204</v>
      </c>
      <c r="D87" s="306"/>
      <c r="E87" s="306"/>
      <c r="F87" s="325" t="s">
        <v>3187</v>
      </c>
      <c r="G87" s="324"/>
      <c r="H87" s="306" t="s">
        <v>3205</v>
      </c>
      <c r="I87" s="306" t="s">
        <v>3183</v>
      </c>
      <c r="J87" s="306">
        <v>20</v>
      </c>
      <c r="K87" s="317"/>
    </row>
    <row r="88" spans="2:11" ht="15" customHeight="1">
      <c r="B88" s="326"/>
      <c r="C88" s="306" t="s">
        <v>3206</v>
      </c>
      <c r="D88" s="306"/>
      <c r="E88" s="306"/>
      <c r="F88" s="325" t="s">
        <v>3187</v>
      </c>
      <c r="G88" s="324"/>
      <c r="H88" s="306" t="s">
        <v>3207</v>
      </c>
      <c r="I88" s="306" t="s">
        <v>3183</v>
      </c>
      <c r="J88" s="306">
        <v>50</v>
      </c>
      <c r="K88" s="317"/>
    </row>
    <row r="89" spans="2:11" ht="15" customHeight="1">
      <c r="B89" s="326"/>
      <c r="C89" s="306" t="s">
        <v>3208</v>
      </c>
      <c r="D89" s="306"/>
      <c r="E89" s="306"/>
      <c r="F89" s="325" t="s">
        <v>3187</v>
      </c>
      <c r="G89" s="324"/>
      <c r="H89" s="306" t="s">
        <v>3208</v>
      </c>
      <c r="I89" s="306" t="s">
        <v>3183</v>
      </c>
      <c r="J89" s="306">
        <v>50</v>
      </c>
      <c r="K89" s="317"/>
    </row>
    <row r="90" spans="2:11" ht="15" customHeight="1">
      <c r="B90" s="326"/>
      <c r="C90" s="306" t="s">
        <v>174</v>
      </c>
      <c r="D90" s="306"/>
      <c r="E90" s="306"/>
      <c r="F90" s="325" t="s">
        <v>3187</v>
      </c>
      <c r="G90" s="324"/>
      <c r="H90" s="306" t="s">
        <v>3209</v>
      </c>
      <c r="I90" s="306" t="s">
        <v>3183</v>
      </c>
      <c r="J90" s="306">
        <v>255</v>
      </c>
      <c r="K90" s="317"/>
    </row>
    <row r="91" spans="2:11" ht="15" customHeight="1">
      <c r="B91" s="326"/>
      <c r="C91" s="306" t="s">
        <v>3210</v>
      </c>
      <c r="D91" s="306"/>
      <c r="E91" s="306"/>
      <c r="F91" s="325" t="s">
        <v>3181</v>
      </c>
      <c r="G91" s="324"/>
      <c r="H91" s="306" t="s">
        <v>3211</v>
      </c>
      <c r="I91" s="306" t="s">
        <v>3212</v>
      </c>
      <c r="J91" s="306"/>
      <c r="K91" s="317"/>
    </row>
    <row r="92" spans="2:11" ht="15" customHeight="1">
      <c r="B92" s="326"/>
      <c r="C92" s="306" t="s">
        <v>3213</v>
      </c>
      <c r="D92" s="306"/>
      <c r="E92" s="306"/>
      <c r="F92" s="325" t="s">
        <v>3181</v>
      </c>
      <c r="G92" s="324"/>
      <c r="H92" s="306" t="s">
        <v>3214</v>
      </c>
      <c r="I92" s="306" t="s">
        <v>3215</v>
      </c>
      <c r="J92" s="306"/>
      <c r="K92" s="317"/>
    </row>
    <row r="93" spans="2:11" ht="15" customHeight="1">
      <c r="B93" s="326"/>
      <c r="C93" s="306" t="s">
        <v>3216</v>
      </c>
      <c r="D93" s="306"/>
      <c r="E93" s="306"/>
      <c r="F93" s="325" t="s">
        <v>3181</v>
      </c>
      <c r="G93" s="324"/>
      <c r="H93" s="306" t="s">
        <v>3216</v>
      </c>
      <c r="I93" s="306" t="s">
        <v>3215</v>
      </c>
      <c r="J93" s="306"/>
      <c r="K93" s="317"/>
    </row>
    <row r="94" spans="2:11" ht="15" customHeight="1">
      <c r="B94" s="326"/>
      <c r="C94" s="306" t="s">
        <v>41</v>
      </c>
      <c r="D94" s="306"/>
      <c r="E94" s="306"/>
      <c r="F94" s="325" t="s">
        <v>3181</v>
      </c>
      <c r="G94" s="324"/>
      <c r="H94" s="306" t="s">
        <v>3217</v>
      </c>
      <c r="I94" s="306" t="s">
        <v>3215</v>
      </c>
      <c r="J94" s="306"/>
      <c r="K94" s="317"/>
    </row>
    <row r="95" spans="2:11" ht="15" customHeight="1">
      <c r="B95" s="326"/>
      <c r="C95" s="306" t="s">
        <v>51</v>
      </c>
      <c r="D95" s="306"/>
      <c r="E95" s="306"/>
      <c r="F95" s="325" t="s">
        <v>3181</v>
      </c>
      <c r="G95" s="324"/>
      <c r="H95" s="306" t="s">
        <v>3218</v>
      </c>
      <c r="I95" s="306" t="s">
        <v>3215</v>
      </c>
      <c r="J95" s="306"/>
      <c r="K95" s="317"/>
    </row>
    <row r="96" spans="2:11" ht="15" customHeight="1">
      <c r="B96" s="329"/>
      <c r="C96" s="330"/>
      <c r="D96" s="330"/>
      <c r="E96" s="330"/>
      <c r="F96" s="330"/>
      <c r="G96" s="330"/>
      <c r="H96" s="330"/>
      <c r="I96" s="330"/>
      <c r="J96" s="330"/>
      <c r="K96" s="331"/>
    </row>
    <row r="97" spans="2:11" ht="18.75" customHeight="1">
      <c r="B97" s="332"/>
      <c r="C97" s="333"/>
      <c r="D97" s="333"/>
      <c r="E97" s="333"/>
      <c r="F97" s="333"/>
      <c r="G97" s="333"/>
      <c r="H97" s="333"/>
      <c r="I97" s="333"/>
      <c r="J97" s="333"/>
      <c r="K97" s="332"/>
    </row>
    <row r="98" spans="2:11" ht="18.75" customHeight="1">
      <c r="B98" s="312"/>
      <c r="C98" s="312"/>
      <c r="D98" s="312"/>
      <c r="E98" s="312"/>
      <c r="F98" s="312"/>
      <c r="G98" s="312"/>
      <c r="H98" s="312"/>
      <c r="I98" s="312"/>
      <c r="J98" s="312"/>
      <c r="K98" s="312"/>
    </row>
    <row r="99" spans="2:11" ht="7.5" customHeight="1">
      <c r="B99" s="313"/>
      <c r="C99" s="314"/>
      <c r="D99" s="314"/>
      <c r="E99" s="314"/>
      <c r="F99" s="314"/>
      <c r="G99" s="314"/>
      <c r="H99" s="314"/>
      <c r="I99" s="314"/>
      <c r="J99" s="314"/>
      <c r="K99" s="315"/>
    </row>
    <row r="100" spans="2:11" ht="45" customHeight="1">
      <c r="B100" s="316"/>
      <c r="C100" s="428" t="s">
        <v>3219</v>
      </c>
      <c r="D100" s="428"/>
      <c r="E100" s="428"/>
      <c r="F100" s="428"/>
      <c r="G100" s="428"/>
      <c r="H100" s="428"/>
      <c r="I100" s="428"/>
      <c r="J100" s="428"/>
      <c r="K100" s="317"/>
    </row>
    <row r="101" spans="2:11" ht="17.25" customHeight="1">
      <c r="B101" s="316"/>
      <c r="C101" s="318" t="s">
        <v>3175</v>
      </c>
      <c r="D101" s="318"/>
      <c r="E101" s="318"/>
      <c r="F101" s="318" t="s">
        <v>3176</v>
      </c>
      <c r="G101" s="319"/>
      <c r="H101" s="318" t="s">
        <v>169</v>
      </c>
      <c r="I101" s="318" t="s">
        <v>60</v>
      </c>
      <c r="J101" s="318" t="s">
        <v>3177</v>
      </c>
      <c r="K101" s="317"/>
    </row>
    <row r="102" spans="2:11" ht="17.25" customHeight="1">
      <c r="B102" s="316"/>
      <c r="C102" s="320" t="s">
        <v>3178</v>
      </c>
      <c r="D102" s="320"/>
      <c r="E102" s="320"/>
      <c r="F102" s="321" t="s">
        <v>3179</v>
      </c>
      <c r="G102" s="322"/>
      <c r="H102" s="320"/>
      <c r="I102" s="320"/>
      <c r="J102" s="320" t="s">
        <v>3180</v>
      </c>
      <c r="K102" s="317"/>
    </row>
    <row r="103" spans="2:11" ht="5.25" customHeight="1">
      <c r="B103" s="316"/>
      <c r="C103" s="318"/>
      <c r="D103" s="318"/>
      <c r="E103" s="318"/>
      <c r="F103" s="318"/>
      <c r="G103" s="334"/>
      <c r="H103" s="318"/>
      <c r="I103" s="318"/>
      <c r="J103" s="318"/>
      <c r="K103" s="317"/>
    </row>
    <row r="104" spans="2:11" ht="15" customHeight="1">
      <c r="B104" s="316"/>
      <c r="C104" s="306" t="s">
        <v>56</v>
      </c>
      <c r="D104" s="323"/>
      <c r="E104" s="323"/>
      <c r="F104" s="325" t="s">
        <v>3181</v>
      </c>
      <c r="G104" s="334"/>
      <c r="H104" s="306" t="s">
        <v>3220</v>
      </c>
      <c r="I104" s="306" t="s">
        <v>3183</v>
      </c>
      <c r="J104" s="306">
        <v>20</v>
      </c>
      <c r="K104" s="317"/>
    </row>
    <row r="105" spans="2:11" ht="15" customHeight="1">
      <c r="B105" s="316"/>
      <c r="C105" s="306" t="s">
        <v>3184</v>
      </c>
      <c r="D105" s="306"/>
      <c r="E105" s="306"/>
      <c r="F105" s="325" t="s">
        <v>3181</v>
      </c>
      <c r="G105" s="306"/>
      <c r="H105" s="306" t="s">
        <v>3220</v>
      </c>
      <c r="I105" s="306" t="s">
        <v>3183</v>
      </c>
      <c r="J105" s="306">
        <v>120</v>
      </c>
      <c r="K105" s="317"/>
    </row>
    <row r="106" spans="2:11" ht="15" customHeight="1">
      <c r="B106" s="326"/>
      <c r="C106" s="306" t="s">
        <v>3186</v>
      </c>
      <c r="D106" s="306"/>
      <c r="E106" s="306"/>
      <c r="F106" s="325" t="s">
        <v>3187</v>
      </c>
      <c r="G106" s="306"/>
      <c r="H106" s="306" t="s">
        <v>3220</v>
      </c>
      <c r="I106" s="306" t="s">
        <v>3183</v>
      </c>
      <c r="J106" s="306">
        <v>50</v>
      </c>
      <c r="K106" s="317"/>
    </row>
    <row r="107" spans="2:11" ht="15" customHeight="1">
      <c r="B107" s="326"/>
      <c r="C107" s="306" t="s">
        <v>3189</v>
      </c>
      <c r="D107" s="306"/>
      <c r="E107" s="306"/>
      <c r="F107" s="325" t="s">
        <v>3181</v>
      </c>
      <c r="G107" s="306"/>
      <c r="H107" s="306" t="s">
        <v>3220</v>
      </c>
      <c r="I107" s="306" t="s">
        <v>3191</v>
      </c>
      <c r="J107" s="306"/>
      <c r="K107" s="317"/>
    </row>
    <row r="108" spans="2:11" ht="15" customHeight="1">
      <c r="B108" s="326"/>
      <c r="C108" s="306" t="s">
        <v>3200</v>
      </c>
      <c r="D108" s="306"/>
      <c r="E108" s="306"/>
      <c r="F108" s="325" t="s">
        <v>3187</v>
      </c>
      <c r="G108" s="306"/>
      <c r="H108" s="306" t="s">
        <v>3220</v>
      </c>
      <c r="I108" s="306" t="s">
        <v>3183</v>
      </c>
      <c r="J108" s="306">
        <v>50</v>
      </c>
      <c r="K108" s="317"/>
    </row>
    <row r="109" spans="2:11" ht="15" customHeight="1">
      <c r="B109" s="326"/>
      <c r="C109" s="306" t="s">
        <v>3208</v>
      </c>
      <c r="D109" s="306"/>
      <c r="E109" s="306"/>
      <c r="F109" s="325" t="s">
        <v>3187</v>
      </c>
      <c r="G109" s="306"/>
      <c r="H109" s="306" t="s">
        <v>3220</v>
      </c>
      <c r="I109" s="306" t="s">
        <v>3183</v>
      </c>
      <c r="J109" s="306">
        <v>50</v>
      </c>
      <c r="K109" s="317"/>
    </row>
    <row r="110" spans="2:11" ht="15" customHeight="1">
      <c r="B110" s="326"/>
      <c r="C110" s="306" t="s">
        <v>3206</v>
      </c>
      <c r="D110" s="306"/>
      <c r="E110" s="306"/>
      <c r="F110" s="325" t="s">
        <v>3187</v>
      </c>
      <c r="G110" s="306"/>
      <c r="H110" s="306" t="s">
        <v>3220</v>
      </c>
      <c r="I110" s="306" t="s">
        <v>3183</v>
      </c>
      <c r="J110" s="306">
        <v>50</v>
      </c>
      <c r="K110" s="317"/>
    </row>
    <row r="111" spans="2:11" ht="15" customHeight="1">
      <c r="B111" s="326"/>
      <c r="C111" s="306" t="s">
        <v>56</v>
      </c>
      <c r="D111" s="306"/>
      <c r="E111" s="306"/>
      <c r="F111" s="325" t="s">
        <v>3181</v>
      </c>
      <c r="G111" s="306"/>
      <c r="H111" s="306" t="s">
        <v>3221</v>
      </c>
      <c r="I111" s="306" t="s">
        <v>3183</v>
      </c>
      <c r="J111" s="306">
        <v>20</v>
      </c>
      <c r="K111" s="317"/>
    </row>
    <row r="112" spans="2:11" ht="15" customHeight="1">
      <c r="B112" s="326"/>
      <c r="C112" s="306" t="s">
        <v>3222</v>
      </c>
      <c r="D112" s="306"/>
      <c r="E112" s="306"/>
      <c r="F112" s="325" t="s">
        <v>3181</v>
      </c>
      <c r="G112" s="306"/>
      <c r="H112" s="306" t="s">
        <v>3223</v>
      </c>
      <c r="I112" s="306" t="s">
        <v>3183</v>
      </c>
      <c r="J112" s="306">
        <v>120</v>
      </c>
      <c r="K112" s="317"/>
    </row>
    <row r="113" spans="2:11" ht="15" customHeight="1">
      <c r="B113" s="326"/>
      <c r="C113" s="306" t="s">
        <v>41</v>
      </c>
      <c r="D113" s="306"/>
      <c r="E113" s="306"/>
      <c r="F113" s="325" t="s">
        <v>3181</v>
      </c>
      <c r="G113" s="306"/>
      <c r="H113" s="306" t="s">
        <v>3224</v>
      </c>
      <c r="I113" s="306" t="s">
        <v>3215</v>
      </c>
      <c r="J113" s="306"/>
      <c r="K113" s="317"/>
    </row>
    <row r="114" spans="2:11" ht="15" customHeight="1">
      <c r="B114" s="326"/>
      <c r="C114" s="306" t="s">
        <v>51</v>
      </c>
      <c r="D114" s="306"/>
      <c r="E114" s="306"/>
      <c r="F114" s="325" t="s">
        <v>3181</v>
      </c>
      <c r="G114" s="306"/>
      <c r="H114" s="306" t="s">
        <v>3225</v>
      </c>
      <c r="I114" s="306" t="s">
        <v>3215</v>
      </c>
      <c r="J114" s="306"/>
      <c r="K114" s="317"/>
    </row>
    <row r="115" spans="2:11" ht="15" customHeight="1">
      <c r="B115" s="326"/>
      <c r="C115" s="306" t="s">
        <v>60</v>
      </c>
      <c r="D115" s="306"/>
      <c r="E115" s="306"/>
      <c r="F115" s="325" t="s">
        <v>3181</v>
      </c>
      <c r="G115" s="306"/>
      <c r="H115" s="306" t="s">
        <v>3226</v>
      </c>
      <c r="I115" s="306" t="s">
        <v>3227</v>
      </c>
      <c r="J115" s="306"/>
      <c r="K115" s="317"/>
    </row>
    <row r="116" spans="2:11" ht="15" customHeight="1">
      <c r="B116" s="329"/>
      <c r="C116" s="335"/>
      <c r="D116" s="335"/>
      <c r="E116" s="335"/>
      <c r="F116" s="335"/>
      <c r="G116" s="335"/>
      <c r="H116" s="335"/>
      <c r="I116" s="335"/>
      <c r="J116" s="335"/>
      <c r="K116" s="331"/>
    </row>
    <row r="117" spans="2:11" ht="18.75" customHeight="1">
      <c r="B117" s="336"/>
      <c r="C117" s="302"/>
      <c r="D117" s="302"/>
      <c r="E117" s="302"/>
      <c r="F117" s="337"/>
      <c r="G117" s="302"/>
      <c r="H117" s="302"/>
      <c r="I117" s="302"/>
      <c r="J117" s="302"/>
      <c r="K117" s="336"/>
    </row>
    <row r="118" spans="2:11" ht="18.75" customHeight="1">
      <c r="B118" s="312"/>
      <c r="C118" s="312"/>
      <c r="D118" s="312"/>
      <c r="E118" s="312"/>
      <c r="F118" s="312"/>
      <c r="G118" s="312"/>
      <c r="H118" s="312"/>
      <c r="I118" s="312"/>
      <c r="J118" s="312"/>
      <c r="K118" s="312"/>
    </row>
    <row r="119" spans="2:11" ht="7.5" customHeight="1">
      <c r="B119" s="338"/>
      <c r="C119" s="339"/>
      <c r="D119" s="339"/>
      <c r="E119" s="339"/>
      <c r="F119" s="339"/>
      <c r="G119" s="339"/>
      <c r="H119" s="339"/>
      <c r="I119" s="339"/>
      <c r="J119" s="339"/>
      <c r="K119" s="340"/>
    </row>
    <row r="120" spans="2:11" ht="45" customHeight="1">
      <c r="B120" s="341"/>
      <c r="C120" s="427" t="s">
        <v>3228</v>
      </c>
      <c r="D120" s="427"/>
      <c r="E120" s="427"/>
      <c r="F120" s="427"/>
      <c r="G120" s="427"/>
      <c r="H120" s="427"/>
      <c r="I120" s="427"/>
      <c r="J120" s="427"/>
      <c r="K120" s="342"/>
    </row>
    <row r="121" spans="2:11" ht="17.25" customHeight="1">
      <c r="B121" s="343"/>
      <c r="C121" s="318" t="s">
        <v>3175</v>
      </c>
      <c r="D121" s="318"/>
      <c r="E121" s="318"/>
      <c r="F121" s="318" t="s">
        <v>3176</v>
      </c>
      <c r="G121" s="319"/>
      <c r="H121" s="318" t="s">
        <v>169</v>
      </c>
      <c r="I121" s="318" t="s">
        <v>60</v>
      </c>
      <c r="J121" s="318" t="s">
        <v>3177</v>
      </c>
      <c r="K121" s="344"/>
    </row>
    <row r="122" spans="2:11" ht="17.25" customHeight="1">
      <c r="B122" s="343"/>
      <c r="C122" s="320" t="s">
        <v>3178</v>
      </c>
      <c r="D122" s="320"/>
      <c r="E122" s="320"/>
      <c r="F122" s="321" t="s">
        <v>3179</v>
      </c>
      <c r="G122" s="322"/>
      <c r="H122" s="320"/>
      <c r="I122" s="320"/>
      <c r="J122" s="320" t="s">
        <v>3180</v>
      </c>
      <c r="K122" s="344"/>
    </row>
    <row r="123" spans="2:11" ht="5.25" customHeight="1">
      <c r="B123" s="345"/>
      <c r="C123" s="323"/>
      <c r="D123" s="323"/>
      <c r="E123" s="323"/>
      <c r="F123" s="323"/>
      <c r="G123" s="306"/>
      <c r="H123" s="323"/>
      <c r="I123" s="323"/>
      <c r="J123" s="323"/>
      <c r="K123" s="346"/>
    </row>
    <row r="124" spans="2:11" ht="15" customHeight="1">
      <c r="B124" s="345"/>
      <c r="C124" s="306" t="s">
        <v>3184</v>
      </c>
      <c r="D124" s="323"/>
      <c r="E124" s="323"/>
      <c r="F124" s="325" t="s">
        <v>3181</v>
      </c>
      <c r="G124" s="306"/>
      <c r="H124" s="306" t="s">
        <v>3220</v>
      </c>
      <c r="I124" s="306" t="s">
        <v>3183</v>
      </c>
      <c r="J124" s="306">
        <v>120</v>
      </c>
      <c r="K124" s="347"/>
    </row>
    <row r="125" spans="2:11" ht="15" customHeight="1">
      <c r="B125" s="345"/>
      <c r="C125" s="306" t="s">
        <v>3229</v>
      </c>
      <c r="D125" s="306"/>
      <c r="E125" s="306"/>
      <c r="F125" s="325" t="s">
        <v>3181</v>
      </c>
      <c r="G125" s="306"/>
      <c r="H125" s="306" t="s">
        <v>3230</v>
      </c>
      <c r="I125" s="306" t="s">
        <v>3183</v>
      </c>
      <c r="J125" s="306" t="s">
        <v>3231</v>
      </c>
      <c r="K125" s="347"/>
    </row>
    <row r="126" spans="2:11" ht="15" customHeight="1">
      <c r="B126" s="345"/>
      <c r="C126" s="306" t="s">
        <v>86</v>
      </c>
      <c r="D126" s="306"/>
      <c r="E126" s="306"/>
      <c r="F126" s="325" t="s">
        <v>3181</v>
      </c>
      <c r="G126" s="306"/>
      <c r="H126" s="306" t="s">
        <v>3232</v>
      </c>
      <c r="I126" s="306" t="s">
        <v>3183</v>
      </c>
      <c r="J126" s="306" t="s">
        <v>3231</v>
      </c>
      <c r="K126" s="347"/>
    </row>
    <row r="127" spans="2:11" ht="15" customHeight="1">
      <c r="B127" s="345"/>
      <c r="C127" s="306" t="s">
        <v>3192</v>
      </c>
      <c r="D127" s="306"/>
      <c r="E127" s="306"/>
      <c r="F127" s="325" t="s">
        <v>3187</v>
      </c>
      <c r="G127" s="306"/>
      <c r="H127" s="306" t="s">
        <v>3193</v>
      </c>
      <c r="I127" s="306" t="s">
        <v>3183</v>
      </c>
      <c r="J127" s="306">
        <v>15</v>
      </c>
      <c r="K127" s="347"/>
    </row>
    <row r="128" spans="2:11" ht="15" customHeight="1">
      <c r="B128" s="345"/>
      <c r="C128" s="327" t="s">
        <v>3194</v>
      </c>
      <c r="D128" s="327"/>
      <c r="E128" s="327"/>
      <c r="F128" s="328" t="s">
        <v>3187</v>
      </c>
      <c r="G128" s="327"/>
      <c r="H128" s="327" t="s">
        <v>3195</v>
      </c>
      <c r="I128" s="327" t="s">
        <v>3183</v>
      </c>
      <c r="J128" s="327">
        <v>15</v>
      </c>
      <c r="K128" s="347"/>
    </row>
    <row r="129" spans="2:11" ht="15" customHeight="1">
      <c r="B129" s="345"/>
      <c r="C129" s="327" t="s">
        <v>3196</v>
      </c>
      <c r="D129" s="327"/>
      <c r="E129" s="327"/>
      <c r="F129" s="328" t="s">
        <v>3187</v>
      </c>
      <c r="G129" s="327"/>
      <c r="H129" s="327" t="s">
        <v>3197</v>
      </c>
      <c r="I129" s="327" t="s">
        <v>3183</v>
      </c>
      <c r="J129" s="327">
        <v>20</v>
      </c>
      <c r="K129" s="347"/>
    </row>
    <row r="130" spans="2:11" ht="15" customHeight="1">
      <c r="B130" s="345"/>
      <c r="C130" s="327" t="s">
        <v>3198</v>
      </c>
      <c r="D130" s="327"/>
      <c r="E130" s="327"/>
      <c r="F130" s="328" t="s">
        <v>3187</v>
      </c>
      <c r="G130" s="327"/>
      <c r="H130" s="327" t="s">
        <v>3199</v>
      </c>
      <c r="I130" s="327" t="s">
        <v>3183</v>
      </c>
      <c r="J130" s="327">
        <v>20</v>
      </c>
      <c r="K130" s="347"/>
    </row>
    <row r="131" spans="2:11" ht="15" customHeight="1">
      <c r="B131" s="345"/>
      <c r="C131" s="306" t="s">
        <v>3186</v>
      </c>
      <c r="D131" s="306"/>
      <c r="E131" s="306"/>
      <c r="F131" s="325" t="s">
        <v>3187</v>
      </c>
      <c r="G131" s="306"/>
      <c r="H131" s="306" t="s">
        <v>3220</v>
      </c>
      <c r="I131" s="306" t="s">
        <v>3183</v>
      </c>
      <c r="J131" s="306">
        <v>50</v>
      </c>
      <c r="K131" s="347"/>
    </row>
    <row r="132" spans="2:11" ht="15" customHeight="1">
      <c r="B132" s="345"/>
      <c r="C132" s="306" t="s">
        <v>3200</v>
      </c>
      <c r="D132" s="306"/>
      <c r="E132" s="306"/>
      <c r="F132" s="325" t="s">
        <v>3187</v>
      </c>
      <c r="G132" s="306"/>
      <c r="H132" s="306" t="s">
        <v>3220</v>
      </c>
      <c r="I132" s="306" t="s">
        <v>3183</v>
      </c>
      <c r="J132" s="306">
        <v>50</v>
      </c>
      <c r="K132" s="347"/>
    </row>
    <row r="133" spans="2:11" ht="15" customHeight="1">
      <c r="B133" s="345"/>
      <c r="C133" s="306" t="s">
        <v>3206</v>
      </c>
      <c r="D133" s="306"/>
      <c r="E133" s="306"/>
      <c r="F133" s="325" t="s">
        <v>3187</v>
      </c>
      <c r="G133" s="306"/>
      <c r="H133" s="306" t="s">
        <v>3220</v>
      </c>
      <c r="I133" s="306" t="s">
        <v>3183</v>
      </c>
      <c r="J133" s="306">
        <v>50</v>
      </c>
      <c r="K133" s="347"/>
    </row>
    <row r="134" spans="2:11" ht="15" customHeight="1">
      <c r="B134" s="345"/>
      <c r="C134" s="306" t="s">
        <v>3208</v>
      </c>
      <c r="D134" s="306"/>
      <c r="E134" s="306"/>
      <c r="F134" s="325" t="s">
        <v>3187</v>
      </c>
      <c r="G134" s="306"/>
      <c r="H134" s="306" t="s">
        <v>3220</v>
      </c>
      <c r="I134" s="306" t="s">
        <v>3183</v>
      </c>
      <c r="J134" s="306">
        <v>50</v>
      </c>
      <c r="K134" s="347"/>
    </row>
    <row r="135" spans="2:11" ht="15" customHeight="1">
      <c r="B135" s="345"/>
      <c r="C135" s="306" t="s">
        <v>174</v>
      </c>
      <c r="D135" s="306"/>
      <c r="E135" s="306"/>
      <c r="F135" s="325" t="s">
        <v>3187</v>
      </c>
      <c r="G135" s="306"/>
      <c r="H135" s="306" t="s">
        <v>3233</v>
      </c>
      <c r="I135" s="306" t="s">
        <v>3183</v>
      </c>
      <c r="J135" s="306">
        <v>255</v>
      </c>
      <c r="K135" s="347"/>
    </row>
    <row r="136" spans="2:11" ht="15" customHeight="1">
      <c r="B136" s="345"/>
      <c r="C136" s="306" t="s">
        <v>3210</v>
      </c>
      <c r="D136" s="306"/>
      <c r="E136" s="306"/>
      <c r="F136" s="325" t="s">
        <v>3181</v>
      </c>
      <c r="G136" s="306"/>
      <c r="H136" s="306" t="s">
        <v>3234</v>
      </c>
      <c r="I136" s="306" t="s">
        <v>3212</v>
      </c>
      <c r="J136" s="306"/>
      <c r="K136" s="347"/>
    </row>
    <row r="137" spans="2:11" ht="15" customHeight="1">
      <c r="B137" s="345"/>
      <c r="C137" s="306" t="s">
        <v>3213</v>
      </c>
      <c r="D137" s="306"/>
      <c r="E137" s="306"/>
      <c r="F137" s="325" t="s">
        <v>3181</v>
      </c>
      <c r="G137" s="306"/>
      <c r="H137" s="306" t="s">
        <v>3235</v>
      </c>
      <c r="I137" s="306" t="s">
        <v>3215</v>
      </c>
      <c r="J137" s="306"/>
      <c r="K137" s="347"/>
    </row>
    <row r="138" spans="2:11" ht="15" customHeight="1">
      <c r="B138" s="345"/>
      <c r="C138" s="306" t="s">
        <v>3216</v>
      </c>
      <c r="D138" s="306"/>
      <c r="E138" s="306"/>
      <c r="F138" s="325" t="s">
        <v>3181</v>
      </c>
      <c r="G138" s="306"/>
      <c r="H138" s="306" t="s">
        <v>3216</v>
      </c>
      <c r="I138" s="306" t="s">
        <v>3215</v>
      </c>
      <c r="J138" s="306"/>
      <c r="K138" s="347"/>
    </row>
    <row r="139" spans="2:11" ht="15" customHeight="1">
      <c r="B139" s="345"/>
      <c r="C139" s="306" t="s">
        <v>41</v>
      </c>
      <c r="D139" s="306"/>
      <c r="E139" s="306"/>
      <c r="F139" s="325" t="s">
        <v>3181</v>
      </c>
      <c r="G139" s="306"/>
      <c r="H139" s="306" t="s">
        <v>3236</v>
      </c>
      <c r="I139" s="306" t="s">
        <v>3215</v>
      </c>
      <c r="J139" s="306"/>
      <c r="K139" s="347"/>
    </row>
    <row r="140" spans="2:11" ht="15" customHeight="1">
      <c r="B140" s="345"/>
      <c r="C140" s="306" t="s">
        <v>3237</v>
      </c>
      <c r="D140" s="306"/>
      <c r="E140" s="306"/>
      <c r="F140" s="325" t="s">
        <v>3181</v>
      </c>
      <c r="G140" s="306"/>
      <c r="H140" s="306" t="s">
        <v>3238</v>
      </c>
      <c r="I140" s="306" t="s">
        <v>3215</v>
      </c>
      <c r="J140" s="306"/>
      <c r="K140" s="347"/>
    </row>
    <row r="141" spans="2:11" ht="15" customHeight="1">
      <c r="B141" s="348"/>
      <c r="C141" s="349"/>
      <c r="D141" s="349"/>
      <c r="E141" s="349"/>
      <c r="F141" s="349"/>
      <c r="G141" s="349"/>
      <c r="H141" s="349"/>
      <c r="I141" s="349"/>
      <c r="J141" s="349"/>
      <c r="K141" s="350"/>
    </row>
    <row r="142" spans="2:11" ht="18.75" customHeight="1">
      <c r="B142" s="302"/>
      <c r="C142" s="302"/>
      <c r="D142" s="302"/>
      <c r="E142" s="302"/>
      <c r="F142" s="337"/>
      <c r="G142" s="302"/>
      <c r="H142" s="302"/>
      <c r="I142" s="302"/>
      <c r="J142" s="302"/>
      <c r="K142" s="302"/>
    </row>
    <row r="143" spans="2:11" ht="18.75" customHeight="1">
      <c r="B143" s="312"/>
      <c r="C143" s="312"/>
      <c r="D143" s="312"/>
      <c r="E143" s="312"/>
      <c r="F143" s="312"/>
      <c r="G143" s="312"/>
      <c r="H143" s="312"/>
      <c r="I143" s="312"/>
      <c r="J143" s="312"/>
      <c r="K143" s="312"/>
    </row>
    <row r="144" spans="2:11" ht="7.5" customHeight="1">
      <c r="B144" s="313"/>
      <c r="C144" s="314"/>
      <c r="D144" s="314"/>
      <c r="E144" s="314"/>
      <c r="F144" s="314"/>
      <c r="G144" s="314"/>
      <c r="H144" s="314"/>
      <c r="I144" s="314"/>
      <c r="J144" s="314"/>
      <c r="K144" s="315"/>
    </row>
    <row r="145" spans="2:11" ht="45" customHeight="1">
      <c r="B145" s="316"/>
      <c r="C145" s="428" t="s">
        <v>3239</v>
      </c>
      <c r="D145" s="428"/>
      <c r="E145" s="428"/>
      <c r="F145" s="428"/>
      <c r="G145" s="428"/>
      <c r="H145" s="428"/>
      <c r="I145" s="428"/>
      <c r="J145" s="428"/>
      <c r="K145" s="317"/>
    </row>
    <row r="146" spans="2:11" ht="17.25" customHeight="1">
      <c r="B146" s="316"/>
      <c r="C146" s="318" t="s">
        <v>3175</v>
      </c>
      <c r="D146" s="318"/>
      <c r="E146" s="318"/>
      <c r="F146" s="318" t="s">
        <v>3176</v>
      </c>
      <c r="G146" s="319"/>
      <c r="H146" s="318" t="s">
        <v>169</v>
      </c>
      <c r="I146" s="318" t="s">
        <v>60</v>
      </c>
      <c r="J146" s="318" t="s">
        <v>3177</v>
      </c>
      <c r="K146" s="317"/>
    </row>
    <row r="147" spans="2:11" ht="17.25" customHeight="1">
      <c r="B147" s="316"/>
      <c r="C147" s="320" t="s">
        <v>3178</v>
      </c>
      <c r="D147" s="320"/>
      <c r="E147" s="320"/>
      <c r="F147" s="321" t="s">
        <v>3179</v>
      </c>
      <c r="G147" s="322"/>
      <c r="H147" s="320"/>
      <c r="I147" s="320"/>
      <c r="J147" s="320" t="s">
        <v>3180</v>
      </c>
      <c r="K147" s="317"/>
    </row>
    <row r="148" spans="2:11" ht="5.25" customHeight="1">
      <c r="B148" s="326"/>
      <c r="C148" s="323"/>
      <c r="D148" s="323"/>
      <c r="E148" s="323"/>
      <c r="F148" s="323"/>
      <c r="G148" s="324"/>
      <c r="H148" s="323"/>
      <c r="I148" s="323"/>
      <c r="J148" s="323"/>
      <c r="K148" s="347"/>
    </row>
    <row r="149" spans="2:11" ht="15" customHeight="1">
      <c r="B149" s="326"/>
      <c r="C149" s="351" t="s">
        <v>3184</v>
      </c>
      <c r="D149" s="306"/>
      <c r="E149" s="306"/>
      <c r="F149" s="352" t="s">
        <v>3181</v>
      </c>
      <c r="G149" s="306"/>
      <c r="H149" s="351" t="s">
        <v>3220</v>
      </c>
      <c r="I149" s="351" t="s">
        <v>3183</v>
      </c>
      <c r="J149" s="351">
        <v>120</v>
      </c>
      <c r="K149" s="347"/>
    </row>
    <row r="150" spans="2:11" ht="15" customHeight="1">
      <c r="B150" s="326"/>
      <c r="C150" s="351" t="s">
        <v>3229</v>
      </c>
      <c r="D150" s="306"/>
      <c r="E150" s="306"/>
      <c r="F150" s="352" t="s">
        <v>3181</v>
      </c>
      <c r="G150" s="306"/>
      <c r="H150" s="351" t="s">
        <v>3240</v>
      </c>
      <c r="I150" s="351" t="s">
        <v>3183</v>
      </c>
      <c r="J150" s="351" t="s">
        <v>3231</v>
      </c>
      <c r="K150" s="347"/>
    </row>
    <row r="151" spans="2:11" ht="15" customHeight="1">
      <c r="B151" s="326"/>
      <c r="C151" s="351" t="s">
        <v>86</v>
      </c>
      <c r="D151" s="306"/>
      <c r="E151" s="306"/>
      <c r="F151" s="352" t="s">
        <v>3181</v>
      </c>
      <c r="G151" s="306"/>
      <c r="H151" s="351" t="s">
        <v>3241</v>
      </c>
      <c r="I151" s="351" t="s">
        <v>3183</v>
      </c>
      <c r="J151" s="351" t="s">
        <v>3231</v>
      </c>
      <c r="K151" s="347"/>
    </row>
    <row r="152" spans="2:11" ht="15" customHeight="1">
      <c r="B152" s="326"/>
      <c r="C152" s="351" t="s">
        <v>3186</v>
      </c>
      <c r="D152" s="306"/>
      <c r="E152" s="306"/>
      <c r="F152" s="352" t="s">
        <v>3187</v>
      </c>
      <c r="G152" s="306"/>
      <c r="H152" s="351" t="s">
        <v>3220</v>
      </c>
      <c r="I152" s="351" t="s">
        <v>3183</v>
      </c>
      <c r="J152" s="351">
        <v>50</v>
      </c>
      <c r="K152" s="347"/>
    </row>
    <row r="153" spans="2:11" ht="15" customHeight="1">
      <c r="B153" s="326"/>
      <c r="C153" s="351" t="s">
        <v>3189</v>
      </c>
      <c r="D153" s="306"/>
      <c r="E153" s="306"/>
      <c r="F153" s="352" t="s">
        <v>3181</v>
      </c>
      <c r="G153" s="306"/>
      <c r="H153" s="351" t="s">
        <v>3220</v>
      </c>
      <c r="I153" s="351" t="s">
        <v>3191</v>
      </c>
      <c r="J153" s="351"/>
      <c r="K153" s="347"/>
    </row>
    <row r="154" spans="2:11" ht="15" customHeight="1">
      <c r="B154" s="326"/>
      <c r="C154" s="351" t="s">
        <v>3200</v>
      </c>
      <c r="D154" s="306"/>
      <c r="E154" s="306"/>
      <c r="F154" s="352" t="s">
        <v>3187</v>
      </c>
      <c r="G154" s="306"/>
      <c r="H154" s="351" t="s">
        <v>3220</v>
      </c>
      <c r="I154" s="351" t="s">
        <v>3183</v>
      </c>
      <c r="J154" s="351">
        <v>50</v>
      </c>
      <c r="K154" s="347"/>
    </row>
    <row r="155" spans="2:11" ht="15" customHeight="1">
      <c r="B155" s="326"/>
      <c r="C155" s="351" t="s">
        <v>3208</v>
      </c>
      <c r="D155" s="306"/>
      <c r="E155" s="306"/>
      <c r="F155" s="352" t="s">
        <v>3187</v>
      </c>
      <c r="G155" s="306"/>
      <c r="H155" s="351" t="s">
        <v>3220</v>
      </c>
      <c r="I155" s="351" t="s">
        <v>3183</v>
      </c>
      <c r="J155" s="351">
        <v>50</v>
      </c>
      <c r="K155" s="347"/>
    </row>
    <row r="156" spans="2:11" ht="15" customHeight="1">
      <c r="B156" s="326"/>
      <c r="C156" s="351" t="s">
        <v>3206</v>
      </c>
      <c r="D156" s="306"/>
      <c r="E156" s="306"/>
      <c r="F156" s="352" t="s">
        <v>3187</v>
      </c>
      <c r="G156" s="306"/>
      <c r="H156" s="351" t="s">
        <v>3220</v>
      </c>
      <c r="I156" s="351" t="s">
        <v>3183</v>
      </c>
      <c r="J156" s="351">
        <v>50</v>
      </c>
      <c r="K156" s="347"/>
    </row>
    <row r="157" spans="2:11" ht="15" customHeight="1">
      <c r="B157" s="326"/>
      <c r="C157" s="351" t="s">
        <v>149</v>
      </c>
      <c r="D157" s="306"/>
      <c r="E157" s="306"/>
      <c r="F157" s="352" t="s">
        <v>3181</v>
      </c>
      <c r="G157" s="306"/>
      <c r="H157" s="351" t="s">
        <v>3242</v>
      </c>
      <c r="I157" s="351" t="s">
        <v>3183</v>
      </c>
      <c r="J157" s="351" t="s">
        <v>3243</v>
      </c>
      <c r="K157" s="347"/>
    </row>
    <row r="158" spans="2:11" ht="15" customHeight="1">
      <c r="B158" s="326"/>
      <c r="C158" s="351" t="s">
        <v>3244</v>
      </c>
      <c r="D158" s="306"/>
      <c r="E158" s="306"/>
      <c r="F158" s="352" t="s">
        <v>3181</v>
      </c>
      <c r="G158" s="306"/>
      <c r="H158" s="351" t="s">
        <v>3245</v>
      </c>
      <c r="I158" s="351" t="s">
        <v>3215</v>
      </c>
      <c r="J158" s="351"/>
      <c r="K158" s="347"/>
    </row>
    <row r="159" spans="2:11" ht="15" customHeight="1">
      <c r="B159" s="353"/>
      <c r="C159" s="335"/>
      <c r="D159" s="335"/>
      <c r="E159" s="335"/>
      <c r="F159" s="335"/>
      <c r="G159" s="335"/>
      <c r="H159" s="335"/>
      <c r="I159" s="335"/>
      <c r="J159" s="335"/>
      <c r="K159" s="354"/>
    </row>
    <row r="160" spans="2:11" ht="18.75" customHeight="1">
      <c r="B160" s="302"/>
      <c r="C160" s="306"/>
      <c r="D160" s="306"/>
      <c r="E160" s="306"/>
      <c r="F160" s="325"/>
      <c r="G160" s="306"/>
      <c r="H160" s="306"/>
      <c r="I160" s="306"/>
      <c r="J160" s="306"/>
      <c r="K160" s="302"/>
    </row>
    <row r="161" spans="2:11" ht="18.75" customHeight="1">
      <c r="B161" s="312"/>
      <c r="C161" s="312"/>
      <c r="D161" s="312"/>
      <c r="E161" s="312"/>
      <c r="F161" s="312"/>
      <c r="G161" s="312"/>
      <c r="H161" s="312"/>
      <c r="I161" s="312"/>
      <c r="J161" s="312"/>
      <c r="K161" s="312"/>
    </row>
    <row r="162" spans="2:11" ht="7.5" customHeight="1">
      <c r="B162" s="294"/>
      <c r="C162" s="295"/>
      <c r="D162" s="295"/>
      <c r="E162" s="295"/>
      <c r="F162" s="295"/>
      <c r="G162" s="295"/>
      <c r="H162" s="295"/>
      <c r="I162" s="295"/>
      <c r="J162" s="295"/>
      <c r="K162" s="296"/>
    </row>
    <row r="163" spans="2:11" ht="45" customHeight="1">
      <c r="B163" s="297"/>
      <c r="C163" s="427" t="s">
        <v>3246</v>
      </c>
      <c r="D163" s="427"/>
      <c r="E163" s="427"/>
      <c r="F163" s="427"/>
      <c r="G163" s="427"/>
      <c r="H163" s="427"/>
      <c r="I163" s="427"/>
      <c r="J163" s="427"/>
      <c r="K163" s="298"/>
    </row>
    <row r="164" spans="2:11" ht="17.25" customHeight="1">
      <c r="B164" s="297"/>
      <c r="C164" s="318" t="s">
        <v>3175</v>
      </c>
      <c r="D164" s="318"/>
      <c r="E164" s="318"/>
      <c r="F164" s="318" t="s">
        <v>3176</v>
      </c>
      <c r="G164" s="355"/>
      <c r="H164" s="356" t="s">
        <v>169</v>
      </c>
      <c r="I164" s="356" t="s">
        <v>60</v>
      </c>
      <c r="J164" s="318" t="s">
        <v>3177</v>
      </c>
      <c r="K164" s="298"/>
    </row>
    <row r="165" spans="2:11" ht="17.25" customHeight="1">
      <c r="B165" s="299"/>
      <c r="C165" s="320" t="s">
        <v>3178</v>
      </c>
      <c r="D165" s="320"/>
      <c r="E165" s="320"/>
      <c r="F165" s="321" t="s">
        <v>3179</v>
      </c>
      <c r="G165" s="357"/>
      <c r="H165" s="358"/>
      <c r="I165" s="358"/>
      <c r="J165" s="320" t="s">
        <v>3180</v>
      </c>
      <c r="K165" s="300"/>
    </row>
    <row r="166" spans="2:11" ht="5.25" customHeight="1">
      <c r="B166" s="326"/>
      <c r="C166" s="323"/>
      <c r="D166" s="323"/>
      <c r="E166" s="323"/>
      <c r="F166" s="323"/>
      <c r="G166" s="324"/>
      <c r="H166" s="323"/>
      <c r="I166" s="323"/>
      <c r="J166" s="323"/>
      <c r="K166" s="347"/>
    </row>
    <row r="167" spans="2:11" ht="15" customHeight="1">
      <c r="B167" s="326"/>
      <c r="C167" s="306" t="s">
        <v>3184</v>
      </c>
      <c r="D167" s="306"/>
      <c r="E167" s="306"/>
      <c r="F167" s="325" t="s">
        <v>3181</v>
      </c>
      <c r="G167" s="306"/>
      <c r="H167" s="306" t="s">
        <v>3220</v>
      </c>
      <c r="I167" s="306" t="s">
        <v>3183</v>
      </c>
      <c r="J167" s="306">
        <v>120</v>
      </c>
      <c r="K167" s="347"/>
    </row>
    <row r="168" spans="2:11" ht="15" customHeight="1">
      <c r="B168" s="326"/>
      <c r="C168" s="306" t="s">
        <v>3229</v>
      </c>
      <c r="D168" s="306"/>
      <c r="E168" s="306"/>
      <c r="F168" s="325" t="s">
        <v>3181</v>
      </c>
      <c r="G168" s="306"/>
      <c r="H168" s="306" t="s">
        <v>3230</v>
      </c>
      <c r="I168" s="306" t="s">
        <v>3183</v>
      </c>
      <c r="J168" s="306" t="s">
        <v>3231</v>
      </c>
      <c r="K168" s="347"/>
    </row>
    <row r="169" spans="2:11" ht="15" customHeight="1">
      <c r="B169" s="326"/>
      <c r="C169" s="306" t="s">
        <v>86</v>
      </c>
      <c r="D169" s="306"/>
      <c r="E169" s="306"/>
      <c r="F169" s="325" t="s">
        <v>3181</v>
      </c>
      <c r="G169" s="306"/>
      <c r="H169" s="306" t="s">
        <v>3247</v>
      </c>
      <c r="I169" s="306" t="s">
        <v>3183</v>
      </c>
      <c r="J169" s="306" t="s">
        <v>3231</v>
      </c>
      <c r="K169" s="347"/>
    </row>
    <row r="170" spans="2:11" ht="15" customHeight="1">
      <c r="B170" s="326"/>
      <c r="C170" s="306" t="s">
        <v>3186</v>
      </c>
      <c r="D170" s="306"/>
      <c r="E170" s="306"/>
      <c r="F170" s="325" t="s">
        <v>3187</v>
      </c>
      <c r="G170" s="306"/>
      <c r="H170" s="306" t="s">
        <v>3247</v>
      </c>
      <c r="I170" s="306" t="s">
        <v>3183</v>
      </c>
      <c r="J170" s="306">
        <v>50</v>
      </c>
      <c r="K170" s="347"/>
    </row>
    <row r="171" spans="2:11" ht="15" customHeight="1">
      <c r="B171" s="326"/>
      <c r="C171" s="306" t="s">
        <v>3189</v>
      </c>
      <c r="D171" s="306"/>
      <c r="E171" s="306"/>
      <c r="F171" s="325" t="s">
        <v>3181</v>
      </c>
      <c r="G171" s="306"/>
      <c r="H171" s="306" t="s">
        <v>3247</v>
      </c>
      <c r="I171" s="306" t="s">
        <v>3191</v>
      </c>
      <c r="J171" s="306"/>
      <c r="K171" s="347"/>
    </row>
    <row r="172" spans="2:11" ht="15" customHeight="1">
      <c r="B172" s="326"/>
      <c r="C172" s="306" t="s">
        <v>3200</v>
      </c>
      <c r="D172" s="306"/>
      <c r="E172" s="306"/>
      <c r="F172" s="325" t="s">
        <v>3187</v>
      </c>
      <c r="G172" s="306"/>
      <c r="H172" s="306" t="s">
        <v>3247</v>
      </c>
      <c r="I172" s="306" t="s">
        <v>3183</v>
      </c>
      <c r="J172" s="306">
        <v>50</v>
      </c>
      <c r="K172" s="347"/>
    </row>
    <row r="173" spans="2:11" ht="15" customHeight="1">
      <c r="B173" s="326"/>
      <c r="C173" s="306" t="s">
        <v>3208</v>
      </c>
      <c r="D173" s="306"/>
      <c r="E173" s="306"/>
      <c r="F173" s="325" t="s">
        <v>3187</v>
      </c>
      <c r="G173" s="306"/>
      <c r="H173" s="306" t="s">
        <v>3247</v>
      </c>
      <c r="I173" s="306" t="s">
        <v>3183</v>
      </c>
      <c r="J173" s="306">
        <v>50</v>
      </c>
      <c r="K173" s="347"/>
    </row>
    <row r="174" spans="2:11" ht="15" customHeight="1">
      <c r="B174" s="326"/>
      <c r="C174" s="306" t="s">
        <v>3206</v>
      </c>
      <c r="D174" s="306"/>
      <c r="E174" s="306"/>
      <c r="F174" s="325" t="s">
        <v>3187</v>
      </c>
      <c r="G174" s="306"/>
      <c r="H174" s="306" t="s">
        <v>3247</v>
      </c>
      <c r="I174" s="306" t="s">
        <v>3183</v>
      </c>
      <c r="J174" s="306">
        <v>50</v>
      </c>
      <c r="K174" s="347"/>
    </row>
    <row r="175" spans="2:11" ht="15" customHeight="1">
      <c r="B175" s="326"/>
      <c r="C175" s="306" t="s">
        <v>168</v>
      </c>
      <c r="D175" s="306"/>
      <c r="E175" s="306"/>
      <c r="F175" s="325" t="s">
        <v>3181</v>
      </c>
      <c r="G175" s="306"/>
      <c r="H175" s="306" t="s">
        <v>3248</v>
      </c>
      <c r="I175" s="306" t="s">
        <v>3249</v>
      </c>
      <c r="J175" s="306"/>
      <c r="K175" s="347"/>
    </row>
    <row r="176" spans="2:11" ht="15" customHeight="1">
      <c r="B176" s="326"/>
      <c r="C176" s="306" t="s">
        <v>60</v>
      </c>
      <c r="D176" s="306"/>
      <c r="E176" s="306"/>
      <c r="F176" s="325" t="s">
        <v>3181</v>
      </c>
      <c r="G176" s="306"/>
      <c r="H176" s="306" t="s">
        <v>3250</v>
      </c>
      <c r="I176" s="306" t="s">
        <v>3251</v>
      </c>
      <c r="J176" s="306">
        <v>1</v>
      </c>
      <c r="K176" s="347"/>
    </row>
    <row r="177" spans="2:11" ht="15" customHeight="1">
      <c r="B177" s="326"/>
      <c r="C177" s="306" t="s">
        <v>56</v>
      </c>
      <c r="D177" s="306"/>
      <c r="E177" s="306"/>
      <c r="F177" s="325" t="s">
        <v>3181</v>
      </c>
      <c r="G177" s="306"/>
      <c r="H177" s="306" t="s">
        <v>3252</v>
      </c>
      <c r="I177" s="306" t="s">
        <v>3183</v>
      </c>
      <c r="J177" s="306">
        <v>20</v>
      </c>
      <c r="K177" s="347"/>
    </row>
    <row r="178" spans="2:11" ht="15" customHeight="1">
      <c r="B178" s="326"/>
      <c r="C178" s="306" t="s">
        <v>169</v>
      </c>
      <c r="D178" s="306"/>
      <c r="E178" s="306"/>
      <c r="F178" s="325" t="s">
        <v>3181</v>
      </c>
      <c r="G178" s="306"/>
      <c r="H178" s="306" t="s">
        <v>3253</v>
      </c>
      <c r="I178" s="306" t="s">
        <v>3183</v>
      </c>
      <c r="J178" s="306">
        <v>255</v>
      </c>
      <c r="K178" s="347"/>
    </row>
    <row r="179" spans="2:11" ht="15" customHeight="1">
      <c r="B179" s="326"/>
      <c r="C179" s="306" t="s">
        <v>170</v>
      </c>
      <c r="D179" s="306"/>
      <c r="E179" s="306"/>
      <c r="F179" s="325" t="s">
        <v>3181</v>
      </c>
      <c r="G179" s="306"/>
      <c r="H179" s="306" t="s">
        <v>3146</v>
      </c>
      <c r="I179" s="306" t="s">
        <v>3183</v>
      </c>
      <c r="J179" s="306">
        <v>10</v>
      </c>
      <c r="K179" s="347"/>
    </row>
    <row r="180" spans="2:11" ht="15" customHeight="1">
      <c r="B180" s="326"/>
      <c r="C180" s="306" t="s">
        <v>171</v>
      </c>
      <c r="D180" s="306"/>
      <c r="E180" s="306"/>
      <c r="F180" s="325" t="s">
        <v>3181</v>
      </c>
      <c r="G180" s="306"/>
      <c r="H180" s="306" t="s">
        <v>3254</v>
      </c>
      <c r="I180" s="306" t="s">
        <v>3215</v>
      </c>
      <c r="J180" s="306"/>
      <c r="K180" s="347"/>
    </row>
    <row r="181" spans="2:11" ht="15" customHeight="1">
      <c r="B181" s="326"/>
      <c r="C181" s="306" t="s">
        <v>3255</v>
      </c>
      <c r="D181" s="306"/>
      <c r="E181" s="306"/>
      <c r="F181" s="325" t="s">
        <v>3181</v>
      </c>
      <c r="G181" s="306"/>
      <c r="H181" s="306" t="s">
        <v>3256</v>
      </c>
      <c r="I181" s="306" t="s">
        <v>3215</v>
      </c>
      <c r="J181" s="306"/>
      <c r="K181" s="347"/>
    </row>
    <row r="182" spans="2:11" ht="15" customHeight="1">
      <c r="B182" s="326"/>
      <c r="C182" s="306" t="s">
        <v>3244</v>
      </c>
      <c r="D182" s="306"/>
      <c r="E182" s="306"/>
      <c r="F182" s="325" t="s">
        <v>3181</v>
      </c>
      <c r="G182" s="306"/>
      <c r="H182" s="306" t="s">
        <v>3257</v>
      </c>
      <c r="I182" s="306" t="s">
        <v>3215</v>
      </c>
      <c r="J182" s="306"/>
      <c r="K182" s="347"/>
    </row>
    <row r="183" spans="2:11" ht="15" customHeight="1">
      <c r="B183" s="326"/>
      <c r="C183" s="306" t="s">
        <v>173</v>
      </c>
      <c r="D183" s="306"/>
      <c r="E183" s="306"/>
      <c r="F183" s="325" t="s">
        <v>3187</v>
      </c>
      <c r="G183" s="306"/>
      <c r="H183" s="306" t="s">
        <v>3258</v>
      </c>
      <c r="I183" s="306" t="s">
        <v>3183</v>
      </c>
      <c r="J183" s="306">
        <v>50</v>
      </c>
      <c r="K183" s="347"/>
    </row>
    <row r="184" spans="2:11" ht="15" customHeight="1">
      <c r="B184" s="326"/>
      <c r="C184" s="306" t="s">
        <v>3259</v>
      </c>
      <c r="D184" s="306"/>
      <c r="E184" s="306"/>
      <c r="F184" s="325" t="s">
        <v>3187</v>
      </c>
      <c r="G184" s="306"/>
      <c r="H184" s="306" t="s">
        <v>3260</v>
      </c>
      <c r="I184" s="306" t="s">
        <v>3261</v>
      </c>
      <c r="J184" s="306"/>
      <c r="K184" s="347"/>
    </row>
    <row r="185" spans="2:11" ht="15" customHeight="1">
      <c r="B185" s="326"/>
      <c r="C185" s="306" t="s">
        <v>3262</v>
      </c>
      <c r="D185" s="306"/>
      <c r="E185" s="306"/>
      <c r="F185" s="325" t="s">
        <v>3187</v>
      </c>
      <c r="G185" s="306"/>
      <c r="H185" s="306" t="s">
        <v>3263</v>
      </c>
      <c r="I185" s="306" t="s">
        <v>3261</v>
      </c>
      <c r="J185" s="306"/>
      <c r="K185" s="347"/>
    </row>
    <row r="186" spans="2:11" ht="15" customHeight="1">
      <c r="B186" s="326"/>
      <c r="C186" s="306" t="s">
        <v>3264</v>
      </c>
      <c r="D186" s="306"/>
      <c r="E186" s="306"/>
      <c r="F186" s="325" t="s">
        <v>3187</v>
      </c>
      <c r="G186" s="306"/>
      <c r="H186" s="306" t="s">
        <v>3265</v>
      </c>
      <c r="I186" s="306" t="s">
        <v>3261</v>
      </c>
      <c r="J186" s="306"/>
      <c r="K186" s="347"/>
    </row>
    <row r="187" spans="2:11" ht="15" customHeight="1">
      <c r="B187" s="326"/>
      <c r="C187" s="359" t="s">
        <v>3266</v>
      </c>
      <c r="D187" s="306"/>
      <c r="E187" s="306"/>
      <c r="F187" s="325" t="s">
        <v>3187</v>
      </c>
      <c r="G187" s="306"/>
      <c r="H187" s="306" t="s">
        <v>3267</v>
      </c>
      <c r="I187" s="306" t="s">
        <v>3268</v>
      </c>
      <c r="J187" s="360" t="s">
        <v>3269</v>
      </c>
      <c r="K187" s="347"/>
    </row>
    <row r="188" spans="2:11" ht="15" customHeight="1">
      <c r="B188" s="326"/>
      <c r="C188" s="311" t="s">
        <v>45</v>
      </c>
      <c r="D188" s="306"/>
      <c r="E188" s="306"/>
      <c r="F188" s="325" t="s">
        <v>3181</v>
      </c>
      <c r="G188" s="306"/>
      <c r="H188" s="302" t="s">
        <v>3270</v>
      </c>
      <c r="I188" s="306" t="s">
        <v>3271</v>
      </c>
      <c r="J188" s="306"/>
      <c r="K188" s="347"/>
    </row>
    <row r="189" spans="2:11" ht="15" customHeight="1">
      <c r="B189" s="326"/>
      <c r="C189" s="311" t="s">
        <v>3272</v>
      </c>
      <c r="D189" s="306"/>
      <c r="E189" s="306"/>
      <c r="F189" s="325" t="s">
        <v>3181</v>
      </c>
      <c r="G189" s="306"/>
      <c r="H189" s="306" t="s">
        <v>3273</v>
      </c>
      <c r="I189" s="306" t="s">
        <v>3215</v>
      </c>
      <c r="J189" s="306"/>
      <c r="K189" s="347"/>
    </row>
    <row r="190" spans="2:11" ht="15" customHeight="1">
      <c r="B190" s="326"/>
      <c r="C190" s="311" t="s">
        <v>3274</v>
      </c>
      <c r="D190" s="306"/>
      <c r="E190" s="306"/>
      <c r="F190" s="325" t="s">
        <v>3181</v>
      </c>
      <c r="G190" s="306"/>
      <c r="H190" s="306" t="s">
        <v>3275</v>
      </c>
      <c r="I190" s="306" t="s">
        <v>3215</v>
      </c>
      <c r="J190" s="306"/>
      <c r="K190" s="347"/>
    </row>
    <row r="191" spans="2:11" ht="15" customHeight="1">
      <c r="B191" s="326"/>
      <c r="C191" s="311" t="s">
        <v>3276</v>
      </c>
      <c r="D191" s="306"/>
      <c r="E191" s="306"/>
      <c r="F191" s="325" t="s">
        <v>3187</v>
      </c>
      <c r="G191" s="306"/>
      <c r="H191" s="306" t="s">
        <v>3277</v>
      </c>
      <c r="I191" s="306" t="s">
        <v>3215</v>
      </c>
      <c r="J191" s="306"/>
      <c r="K191" s="347"/>
    </row>
    <row r="192" spans="2:11" ht="15" customHeight="1">
      <c r="B192" s="353"/>
      <c r="C192" s="361"/>
      <c r="D192" s="335"/>
      <c r="E192" s="335"/>
      <c r="F192" s="335"/>
      <c r="G192" s="335"/>
      <c r="H192" s="335"/>
      <c r="I192" s="335"/>
      <c r="J192" s="335"/>
      <c r="K192" s="354"/>
    </row>
    <row r="193" spans="2:11" ht="18.75" customHeight="1">
      <c r="B193" s="302"/>
      <c r="C193" s="306"/>
      <c r="D193" s="306"/>
      <c r="E193" s="306"/>
      <c r="F193" s="325"/>
      <c r="G193" s="306"/>
      <c r="H193" s="306"/>
      <c r="I193" s="306"/>
      <c r="J193" s="306"/>
      <c r="K193" s="302"/>
    </row>
    <row r="194" spans="2:11" ht="18.75" customHeight="1">
      <c r="B194" s="302"/>
      <c r="C194" s="306"/>
      <c r="D194" s="306"/>
      <c r="E194" s="306"/>
      <c r="F194" s="325"/>
      <c r="G194" s="306"/>
      <c r="H194" s="306"/>
      <c r="I194" s="306"/>
      <c r="J194" s="306"/>
      <c r="K194" s="302"/>
    </row>
    <row r="195" spans="2:11" ht="18.75" customHeight="1">
      <c r="B195" s="312"/>
      <c r="C195" s="312"/>
      <c r="D195" s="312"/>
      <c r="E195" s="312"/>
      <c r="F195" s="312"/>
      <c r="G195" s="312"/>
      <c r="H195" s="312"/>
      <c r="I195" s="312"/>
      <c r="J195" s="312"/>
      <c r="K195" s="312"/>
    </row>
    <row r="196" spans="2:11">
      <c r="B196" s="294"/>
      <c r="C196" s="295"/>
      <c r="D196" s="295"/>
      <c r="E196" s="295"/>
      <c r="F196" s="295"/>
      <c r="G196" s="295"/>
      <c r="H196" s="295"/>
      <c r="I196" s="295"/>
      <c r="J196" s="295"/>
      <c r="K196" s="296"/>
    </row>
    <row r="197" spans="2:11" ht="21">
      <c r="B197" s="297"/>
      <c r="C197" s="427" t="s">
        <v>3278</v>
      </c>
      <c r="D197" s="427"/>
      <c r="E197" s="427"/>
      <c r="F197" s="427"/>
      <c r="G197" s="427"/>
      <c r="H197" s="427"/>
      <c r="I197" s="427"/>
      <c r="J197" s="427"/>
      <c r="K197" s="298"/>
    </row>
    <row r="198" spans="2:11" ht="25.5" customHeight="1">
      <c r="B198" s="297"/>
      <c r="C198" s="362" t="s">
        <v>3279</v>
      </c>
      <c r="D198" s="362"/>
      <c r="E198" s="362"/>
      <c r="F198" s="362" t="s">
        <v>3280</v>
      </c>
      <c r="G198" s="363"/>
      <c r="H198" s="426" t="s">
        <v>3281</v>
      </c>
      <c r="I198" s="426"/>
      <c r="J198" s="426"/>
      <c r="K198" s="298"/>
    </row>
    <row r="199" spans="2:11" ht="5.25" customHeight="1">
      <c r="B199" s="326"/>
      <c r="C199" s="323"/>
      <c r="D199" s="323"/>
      <c r="E199" s="323"/>
      <c r="F199" s="323"/>
      <c r="G199" s="306"/>
      <c r="H199" s="323"/>
      <c r="I199" s="323"/>
      <c r="J199" s="323"/>
      <c r="K199" s="347"/>
    </row>
    <row r="200" spans="2:11" ht="15" customHeight="1">
      <c r="B200" s="326"/>
      <c r="C200" s="306" t="s">
        <v>3271</v>
      </c>
      <c r="D200" s="306"/>
      <c r="E200" s="306"/>
      <c r="F200" s="325" t="s">
        <v>46</v>
      </c>
      <c r="G200" s="306"/>
      <c r="H200" s="424" t="s">
        <v>3282</v>
      </c>
      <c r="I200" s="424"/>
      <c r="J200" s="424"/>
      <c r="K200" s="347"/>
    </row>
    <row r="201" spans="2:11" ht="15" customHeight="1">
      <c r="B201" s="326"/>
      <c r="C201" s="332"/>
      <c r="D201" s="306"/>
      <c r="E201" s="306"/>
      <c r="F201" s="325" t="s">
        <v>47</v>
      </c>
      <c r="G201" s="306"/>
      <c r="H201" s="424" t="s">
        <v>3283</v>
      </c>
      <c r="I201" s="424"/>
      <c r="J201" s="424"/>
      <c r="K201" s="347"/>
    </row>
    <row r="202" spans="2:11" ht="15" customHeight="1">
      <c r="B202" s="326"/>
      <c r="C202" s="332"/>
      <c r="D202" s="306"/>
      <c r="E202" s="306"/>
      <c r="F202" s="325" t="s">
        <v>50</v>
      </c>
      <c r="G202" s="306"/>
      <c r="H202" s="424" t="s">
        <v>3284</v>
      </c>
      <c r="I202" s="424"/>
      <c r="J202" s="424"/>
      <c r="K202" s="347"/>
    </row>
    <row r="203" spans="2:11" ht="15" customHeight="1">
      <c r="B203" s="326"/>
      <c r="C203" s="306"/>
      <c r="D203" s="306"/>
      <c r="E203" s="306"/>
      <c r="F203" s="325" t="s">
        <v>48</v>
      </c>
      <c r="G203" s="306"/>
      <c r="H203" s="424" t="s">
        <v>3285</v>
      </c>
      <c r="I203" s="424"/>
      <c r="J203" s="424"/>
      <c r="K203" s="347"/>
    </row>
    <row r="204" spans="2:11" ht="15" customHeight="1">
      <c r="B204" s="326"/>
      <c r="C204" s="306"/>
      <c r="D204" s="306"/>
      <c r="E204" s="306"/>
      <c r="F204" s="325" t="s">
        <v>49</v>
      </c>
      <c r="G204" s="306"/>
      <c r="H204" s="424" t="s">
        <v>3286</v>
      </c>
      <c r="I204" s="424"/>
      <c r="J204" s="424"/>
      <c r="K204" s="347"/>
    </row>
    <row r="205" spans="2:11" ht="15" customHeight="1">
      <c r="B205" s="326"/>
      <c r="C205" s="306"/>
      <c r="D205" s="306"/>
      <c r="E205" s="306"/>
      <c r="F205" s="325"/>
      <c r="G205" s="306"/>
      <c r="H205" s="306"/>
      <c r="I205" s="306"/>
      <c r="J205" s="306"/>
      <c r="K205" s="347"/>
    </row>
    <row r="206" spans="2:11" ht="15" customHeight="1">
      <c r="B206" s="326"/>
      <c r="C206" s="306" t="s">
        <v>3227</v>
      </c>
      <c r="D206" s="306"/>
      <c r="E206" s="306"/>
      <c r="F206" s="325" t="s">
        <v>81</v>
      </c>
      <c r="G206" s="306"/>
      <c r="H206" s="424" t="s">
        <v>3287</v>
      </c>
      <c r="I206" s="424"/>
      <c r="J206" s="424"/>
      <c r="K206" s="347"/>
    </row>
    <row r="207" spans="2:11" ht="15" customHeight="1">
      <c r="B207" s="326"/>
      <c r="C207" s="332"/>
      <c r="D207" s="306"/>
      <c r="E207" s="306"/>
      <c r="F207" s="325" t="s">
        <v>3125</v>
      </c>
      <c r="G207" s="306"/>
      <c r="H207" s="424" t="s">
        <v>3126</v>
      </c>
      <c r="I207" s="424"/>
      <c r="J207" s="424"/>
      <c r="K207" s="347"/>
    </row>
    <row r="208" spans="2:11" ht="15" customHeight="1">
      <c r="B208" s="326"/>
      <c r="C208" s="306"/>
      <c r="D208" s="306"/>
      <c r="E208" s="306"/>
      <c r="F208" s="325" t="s">
        <v>3123</v>
      </c>
      <c r="G208" s="306"/>
      <c r="H208" s="424" t="s">
        <v>3288</v>
      </c>
      <c r="I208" s="424"/>
      <c r="J208" s="424"/>
      <c r="K208" s="347"/>
    </row>
    <row r="209" spans="2:11" ht="15" customHeight="1">
      <c r="B209" s="364"/>
      <c r="C209" s="332"/>
      <c r="D209" s="332"/>
      <c r="E209" s="332"/>
      <c r="F209" s="325" t="s">
        <v>3127</v>
      </c>
      <c r="G209" s="311"/>
      <c r="H209" s="425" t="s">
        <v>3128</v>
      </c>
      <c r="I209" s="425"/>
      <c r="J209" s="425"/>
      <c r="K209" s="365"/>
    </row>
    <row r="210" spans="2:11" ht="15" customHeight="1">
      <c r="B210" s="364"/>
      <c r="C210" s="332"/>
      <c r="D210" s="332"/>
      <c r="E210" s="332"/>
      <c r="F210" s="325" t="s">
        <v>3129</v>
      </c>
      <c r="G210" s="311"/>
      <c r="H210" s="425" t="s">
        <v>3289</v>
      </c>
      <c r="I210" s="425"/>
      <c r="J210" s="425"/>
      <c r="K210" s="365"/>
    </row>
    <row r="211" spans="2:11" ht="15" customHeight="1">
      <c r="B211" s="364"/>
      <c r="C211" s="332"/>
      <c r="D211" s="332"/>
      <c r="E211" s="332"/>
      <c r="F211" s="366"/>
      <c r="G211" s="311"/>
      <c r="H211" s="367"/>
      <c r="I211" s="367"/>
      <c r="J211" s="367"/>
      <c r="K211" s="365"/>
    </row>
    <row r="212" spans="2:11" ht="15" customHeight="1">
      <c r="B212" s="364"/>
      <c r="C212" s="306" t="s">
        <v>3251</v>
      </c>
      <c r="D212" s="332"/>
      <c r="E212" s="332"/>
      <c r="F212" s="325">
        <v>1</v>
      </c>
      <c r="G212" s="311"/>
      <c r="H212" s="425" t="s">
        <v>3290</v>
      </c>
      <c r="I212" s="425"/>
      <c r="J212" s="425"/>
      <c r="K212" s="365"/>
    </row>
    <row r="213" spans="2:11" ht="15" customHeight="1">
      <c r="B213" s="364"/>
      <c r="C213" s="332"/>
      <c r="D213" s="332"/>
      <c r="E213" s="332"/>
      <c r="F213" s="325">
        <v>2</v>
      </c>
      <c r="G213" s="311"/>
      <c r="H213" s="425" t="s">
        <v>3291</v>
      </c>
      <c r="I213" s="425"/>
      <c r="J213" s="425"/>
      <c r="K213" s="365"/>
    </row>
    <row r="214" spans="2:11" ht="15" customHeight="1">
      <c r="B214" s="364"/>
      <c r="C214" s="332"/>
      <c r="D214" s="332"/>
      <c r="E214" s="332"/>
      <c r="F214" s="325">
        <v>3</v>
      </c>
      <c r="G214" s="311"/>
      <c r="H214" s="425" t="s">
        <v>3292</v>
      </c>
      <c r="I214" s="425"/>
      <c r="J214" s="425"/>
      <c r="K214" s="365"/>
    </row>
    <row r="215" spans="2:11" ht="15" customHeight="1">
      <c r="B215" s="364"/>
      <c r="C215" s="332"/>
      <c r="D215" s="332"/>
      <c r="E215" s="332"/>
      <c r="F215" s="325">
        <v>4</v>
      </c>
      <c r="G215" s="311"/>
      <c r="H215" s="425" t="s">
        <v>3293</v>
      </c>
      <c r="I215" s="425"/>
      <c r="J215" s="425"/>
      <c r="K215" s="365"/>
    </row>
    <row r="216" spans="2:11" ht="12.75" customHeight="1">
      <c r="B216" s="368"/>
      <c r="C216" s="369"/>
      <c r="D216" s="369"/>
      <c r="E216" s="369"/>
      <c r="F216" s="369"/>
      <c r="G216" s="369"/>
      <c r="H216" s="369"/>
      <c r="I216" s="369"/>
      <c r="J216" s="369"/>
      <c r="K216" s="370"/>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9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92</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145</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147</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ROUND(J102,2)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ROUND(SUM(BE102:BE491), 2)</f>
        <v>0</v>
      </c>
      <c r="G34" s="43"/>
      <c r="H34" s="43"/>
      <c r="I34" s="141">
        <v>0.21</v>
      </c>
      <c r="J34" s="140">
        <f>ROUND(ROUND((SUM(BE102:BE491)), 2)*I34, 2)</f>
        <v>0</v>
      </c>
      <c r="K34" s="46"/>
    </row>
    <row r="35" spans="2:11" s="1" customFormat="1" ht="14.45" customHeight="1">
      <c r="B35" s="42"/>
      <c r="C35" s="43"/>
      <c r="D35" s="43"/>
      <c r="E35" s="50" t="s">
        <v>47</v>
      </c>
      <c r="F35" s="140">
        <f>ROUND(SUM(BF102:BF491), 2)</f>
        <v>0</v>
      </c>
      <c r="G35" s="43"/>
      <c r="H35" s="43"/>
      <c r="I35" s="141">
        <v>0.15</v>
      </c>
      <c r="J35" s="140">
        <f>ROUND(ROUND((SUM(BF102:BF491)), 2)*I35, 2)</f>
        <v>0</v>
      </c>
      <c r="K35" s="46"/>
    </row>
    <row r="36" spans="2:11" s="1" customFormat="1" ht="14.45" hidden="1" customHeight="1">
      <c r="B36" s="42"/>
      <c r="C36" s="43"/>
      <c r="D36" s="43"/>
      <c r="E36" s="50" t="s">
        <v>48</v>
      </c>
      <c r="F36" s="140">
        <f>ROUND(SUM(BG102:BG491), 2)</f>
        <v>0</v>
      </c>
      <c r="G36" s="43"/>
      <c r="H36" s="43"/>
      <c r="I36" s="141">
        <v>0.21</v>
      </c>
      <c r="J36" s="140">
        <v>0</v>
      </c>
      <c r="K36" s="46"/>
    </row>
    <row r="37" spans="2:11" s="1" customFormat="1" ht="14.45" hidden="1" customHeight="1">
      <c r="B37" s="42"/>
      <c r="C37" s="43"/>
      <c r="D37" s="43"/>
      <c r="E37" s="50" t="s">
        <v>49</v>
      </c>
      <c r="F37" s="140">
        <f>ROUND(SUM(BH102:BH491), 2)</f>
        <v>0</v>
      </c>
      <c r="G37" s="43"/>
      <c r="H37" s="43"/>
      <c r="I37" s="141">
        <v>0.15</v>
      </c>
      <c r="J37" s="140">
        <v>0</v>
      </c>
      <c r="K37" s="46"/>
    </row>
    <row r="38" spans="2:11" s="1" customFormat="1" ht="14.45" hidden="1" customHeight="1">
      <c r="B38" s="42"/>
      <c r="C38" s="43"/>
      <c r="D38" s="43"/>
      <c r="E38" s="50" t="s">
        <v>50</v>
      </c>
      <c r="F38" s="140">
        <f>ROUND(SUM(BI102:BI491),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145</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D.1-01.1.1a - Architektonicko stavební řešení - zateplení</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J102</f>
        <v>0</v>
      </c>
      <c r="K64" s="46"/>
      <c r="AU64" s="25" t="s">
        <v>152</v>
      </c>
    </row>
    <row r="65" spans="2:11" s="8" customFormat="1" ht="24.95" customHeight="1">
      <c r="B65" s="159"/>
      <c r="C65" s="160"/>
      <c r="D65" s="161" t="s">
        <v>153</v>
      </c>
      <c r="E65" s="162"/>
      <c r="F65" s="162"/>
      <c r="G65" s="162"/>
      <c r="H65" s="162"/>
      <c r="I65" s="163"/>
      <c r="J65" s="164">
        <f>J103</f>
        <v>0</v>
      </c>
      <c r="K65" s="165"/>
    </row>
    <row r="66" spans="2:11" s="9" customFormat="1" ht="19.899999999999999" customHeight="1">
      <c r="B66" s="166"/>
      <c r="C66" s="167"/>
      <c r="D66" s="168" t="s">
        <v>154</v>
      </c>
      <c r="E66" s="169"/>
      <c r="F66" s="169"/>
      <c r="G66" s="169"/>
      <c r="H66" s="169"/>
      <c r="I66" s="170"/>
      <c r="J66" s="171">
        <f>J104</f>
        <v>0</v>
      </c>
      <c r="K66" s="172"/>
    </row>
    <row r="67" spans="2:11" s="9" customFormat="1" ht="19.899999999999999" customHeight="1">
      <c r="B67" s="166"/>
      <c r="C67" s="167"/>
      <c r="D67" s="168" t="s">
        <v>155</v>
      </c>
      <c r="E67" s="169"/>
      <c r="F67" s="169"/>
      <c r="G67" s="169"/>
      <c r="H67" s="169"/>
      <c r="I67" s="170"/>
      <c r="J67" s="171">
        <f>J109</f>
        <v>0</v>
      </c>
      <c r="K67" s="172"/>
    </row>
    <row r="68" spans="2:11" s="9" customFormat="1" ht="19.899999999999999" customHeight="1">
      <c r="B68" s="166"/>
      <c r="C68" s="167"/>
      <c r="D68" s="168" t="s">
        <v>156</v>
      </c>
      <c r="E68" s="169"/>
      <c r="F68" s="169"/>
      <c r="G68" s="169"/>
      <c r="H68" s="169"/>
      <c r="I68" s="170"/>
      <c r="J68" s="171">
        <f>J278</f>
        <v>0</v>
      </c>
      <c r="K68" s="172"/>
    </row>
    <row r="69" spans="2:11" s="9" customFormat="1" ht="19.899999999999999" customHeight="1">
      <c r="B69" s="166"/>
      <c r="C69" s="167"/>
      <c r="D69" s="168" t="s">
        <v>157</v>
      </c>
      <c r="E69" s="169"/>
      <c r="F69" s="169"/>
      <c r="G69" s="169"/>
      <c r="H69" s="169"/>
      <c r="I69" s="170"/>
      <c r="J69" s="171">
        <f>J335</f>
        <v>0</v>
      </c>
      <c r="K69" s="172"/>
    </row>
    <row r="70" spans="2:11" s="9" customFormat="1" ht="19.899999999999999" customHeight="1">
      <c r="B70" s="166"/>
      <c r="C70" s="167"/>
      <c r="D70" s="168" t="s">
        <v>158</v>
      </c>
      <c r="E70" s="169"/>
      <c r="F70" s="169"/>
      <c r="G70" s="169"/>
      <c r="H70" s="169"/>
      <c r="I70" s="170"/>
      <c r="J70" s="171">
        <f>J346</f>
        <v>0</v>
      </c>
      <c r="K70" s="172"/>
    </row>
    <row r="71" spans="2:11" s="8" customFormat="1" ht="24.95" customHeight="1">
      <c r="B71" s="159"/>
      <c r="C71" s="160"/>
      <c r="D71" s="161" t="s">
        <v>159</v>
      </c>
      <c r="E71" s="162"/>
      <c r="F71" s="162"/>
      <c r="G71" s="162"/>
      <c r="H71" s="162"/>
      <c r="I71" s="163"/>
      <c r="J71" s="164">
        <f>J349</f>
        <v>0</v>
      </c>
      <c r="K71" s="165"/>
    </row>
    <row r="72" spans="2:11" s="9" customFormat="1" ht="19.899999999999999" customHeight="1">
      <c r="B72" s="166"/>
      <c r="C72" s="167"/>
      <c r="D72" s="168" t="s">
        <v>160</v>
      </c>
      <c r="E72" s="169"/>
      <c r="F72" s="169"/>
      <c r="G72" s="169"/>
      <c r="H72" s="169"/>
      <c r="I72" s="170"/>
      <c r="J72" s="171">
        <f>J350</f>
        <v>0</v>
      </c>
      <c r="K72" s="172"/>
    </row>
    <row r="73" spans="2:11" s="9" customFormat="1" ht="19.899999999999999" customHeight="1">
      <c r="B73" s="166"/>
      <c r="C73" s="167"/>
      <c r="D73" s="168" t="s">
        <v>161</v>
      </c>
      <c r="E73" s="169"/>
      <c r="F73" s="169"/>
      <c r="G73" s="169"/>
      <c r="H73" s="169"/>
      <c r="I73" s="170"/>
      <c r="J73" s="171">
        <f>J360</f>
        <v>0</v>
      </c>
      <c r="K73" s="172"/>
    </row>
    <row r="74" spans="2:11" s="9" customFormat="1" ht="19.899999999999999" customHeight="1">
      <c r="B74" s="166"/>
      <c r="C74" s="167"/>
      <c r="D74" s="168" t="s">
        <v>162</v>
      </c>
      <c r="E74" s="169"/>
      <c r="F74" s="169"/>
      <c r="G74" s="169"/>
      <c r="H74" s="169"/>
      <c r="I74" s="170"/>
      <c r="J74" s="171">
        <f>J400</f>
        <v>0</v>
      </c>
      <c r="K74" s="172"/>
    </row>
    <row r="75" spans="2:11" s="9" customFormat="1" ht="19.899999999999999" customHeight="1">
      <c r="B75" s="166"/>
      <c r="C75" s="167"/>
      <c r="D75" s="168" t="s">
        <v>163</v>
      </c>
      <c r="E75" s="169"/>
      <c r="F75" s="169"/>
      <c r="G75" s="169"/>
      <c r="H75" s="169"/>
      <c r="I75" s="170"/>
      <c r="J75" s="171">
        <f>J410</f>
        <v>0</v>
      </c>
      <c r="K75" s="172"/>
    </row>
    <row r="76" spans="2:11" s="9" customFormat="1" ht="19.899999999999999" customHeight="1">
      <c r="B76" s="166"/>
      <c r="C76" s="167"/>
      <c r="D76" s="168" t="s">
        <v>164</v>
      </c>
      <c r="E76" s="169"/>
      <c r="F76" s="169"/>
      <c r="G76" s="169"/>
      <c r="H76" s="169"/>
      <c r="I76" s="170"/>
      <c r="J76" s="171">
        <f>J428</f>
        <v>0</v>
      </c>
      <c r="K76" s="172"/>
    </row>
    <row r="77" spans="2:11" s="9" customFormat="1" ht="19.899999999999999" customHeight="1">
      <c r="B77" s="166"/>
      <c r="C77" s="167"/>
      <c r="D77" s="168" t="s">
        <v>165</v>
      </c>
      <c r="E77" s="169"/>
      <c r="F77" s="169"/>
      <c r="G77" s="169"/>
      <c r="H77" s="169"/>
      <c r="I77" s="170"/>
      <c r="J77" s="171">
        <f>J448</f>
        <v>0</v>
      </c>
      <c r="K77" s="172"/>
    </row>
    <row r="78" spans="2:11" s="9" customFormat="1" ht="19.899999999999999" customHeight="1">
      <c r="B78" s="166"/>
      <c r="C78" s="167"/>
      <c r="D78" s="168" t="s">
        <v>166</v>
      </c>
      <c r="E78" s="169"/>
      <c r="F78" s="169"/>
      <c r="G78" s="169"/>
      <c r="H78" s="169"/>
      <c r="I78" s="170"/>
      <c r="J78" s="171">
        <f>J490</f>
        <v>0</v>
      </c>
      <c r="K78" s="172"/>
    </row>
    <row r="79" spans="2:11" s="1" customFormat="1" ht="21.75" customHeight="1">
      <c r="B79" s="42"/>
      <c r="C79" s="43"/>
      <c r="D79" s="43"/>
      <c r="E79" s="43"/>
      <c r="F79" s="43"/>
      <c r="G79" s="43"/>
      <c r="H79" s="43"/>
      <c r="I79" s="128"/>
      <c r="J79" s="43"/>
      <c r="K79" s="46"/>
    </row>
    <row r="80" spans="2:11" s="1" customFormat="1" ht="6.95" customHeight="1">
      <c r="B80" s="57"/>
      <c r="C80" s="58"/>
      <c r="D80" s="58"/>
      <c r="E80" s="58"/>
      <c r="F80" s="58"/>
      <c r="G80" s="58"/>
      <c r="H80" s="58"/>
      <c r="I80" s="149"/>
      <c r="J80" s="58"/>
      <c r="K80" s="59"/>
    </row>
    <row r="84" spans="2:12" s="1" customFormat="1" ht="6.95" customHeight="1">
      <c r="B84" s="60"/>
      <c r="C84" s="61"/>
      <c r="D84" s="61"/>
      <c r="E84" s="61"/>
      <c r="F84" s="61"/>
      <c r="G84" s="61"/>
      <c r="H84" s="61"/>
      <c r="I84" s="152"/>
      <c r="J84" s="61"/>
      <c r="K84" s="61"/>
      <c r="L84" s="62"/>
    </row>
    <row r="85" spans="2:12" s="1" customFormat="1" ht="36.950000000000003" customHeight="1">
      <c r="B85" s="42"/>
      <c r="C85" s="63" t="s">
        <v>167</v>
      </c>
      <c r="D85" s="64"/>
      <c r="E85" s="64"/>
      <c r="F85" s="64"/>
      <c r="G85" s="64"/>
      <c r="H85" s="64"/>
      <c r="I85" s="173"/>
      <c r="J85" s="64"/>
      <c r="K85" s="64"/>
      <c r="L85" s="62"/>
    </row>
    <row r="86" spans="2:12" s="1" customFormat="1" ht="6.95" customHeight="1">
      <c r="B86" s="42"/>
      <c r="C86" s="64"/>
      <c r="D86" s="64"/>
      <c r="E86" s="64"/>
      <c r="F86" s="64"/>
      <c r="G86" s="64"/>
      <c r="H86" s="64"/>
      <c r="I86" s="173"/>
      <c r="J86" s="64"/>
      <c r="K86" s="64"/>
      <c r="L86" s="62"/>
    </row>
    <row r="87" spans="2:12" s="1" customFormat="1" ht="14.45" customHeight="1">
      <c r="B87" s="42"/>
      <c r="C87" s="66" t="s">
        <v>18</v>
      </c>
      <c r="D87" s="64"/>
      <c r="E87" s="64"/>
      <c r="F87" s="64"/>
      <c r="G87" s="64"/>
      <c r="H87" s="64"/>
      <c r="I87" s="173"/>
      <c r="J87" s="64"/>
      <c r="K87" s="64"/>
      <c r="L87" s="62"/>
    </row>
    <row r="88" spans="2:12" s="1" customFormat="1" ht="22.5" customHeight="1">
      <c r="B88" s="42"/>
      <c r="C88" s="64"/>
      <c r="D88" s="64"/>
      <c r="E88" s="418" t="str">
        <f>E7</f>
        <v>Beroun - MŠ Pod Homolkou - zateplení</v>
      </c>
      <c r="F88" s="419"/>
      <c r="G88" s="419"/>
      <c r="H88" s="419"/>
      <c r="I88" s="173"/>
      <c r="J88" s="64"/>
      <c r="K88" s="64"/>
      <c r="L88" s="62"/>
    </row>
    <row r="89" spans="2:12">
      <c r="B89" s="29"/>
      <c r="C89" s="66" t="s">
        <v>142</v>
      </c>
      <c r="D89" s="174"/>
      <c r="E89" s="174"/>
      <c r="F89" s="174"/>
      <c r="G89" s="174"/>
      <c r="H89" s="174"/>
      <c r="J89" s="174"/>
      <c r="K89" s="174"/>
      <c r="L89" s="175"/>
    </row>
    <row r="90" spans="2:12" ht="22.5" customHeight="1">
      <c r="B90" s="29"/>
      <c r="C90" s="174"/>
      <c r="D90" s="174"/>
      <c r="E90" s="418" t="s">
        <v>143</v>
      </c>
      <c r="F90" s="422"/>
      <c r="G90" s="422"/>
      <c r="H90" s="422"/>
      <c r="J90" s="174"/>
      <c r="K90" s="174"/>
      <c r="L90" s="175"/>
    </row>
    <row r="91" spans="2:12">
      <c r="B91" s="29"/>
      <c r="C91" s="66" t="s">
        <v>144</v>
      </c>
      <c r="D91" s="174"/>
      <c r="E91" s="174"/>
      <c r="F91" s="174"/>
      <c r="G91" s="174"/>
      <c r="H91" s="174"/>
      <c r="J91" s="174"/>
      <c r="K91" s="174"/>
      <c r="L91" s="175"/>
    </row>
    <row r="92" spans="2:12" s="1" customFormat="1" ht="22.5" customHeight="1">
      <c r="B92" s="42"/>
      <c r="C92" s="64"/>
      <c r="D92" s="64"/>
      <c r="E92" s="420" t="s">
        <v>145</v>
      </c>
      <c r="F92" s="421"/>
      <c r="G92" s="421"/>
      <c r="H92" s="421"/>
      <c r="I92" s="173"/>
      <c r="J92" s="64"/>
      <c r="K92" s="64"/>
      <c r="L92" s="62"/>
    </row>
    <row r="93" spans="2:12" s="1" customFormat="1" ht="14.45" customHeight="1">
      <c r="B93" s="42"/>
      <c r="C93" s="66" t="s">
        <v>146</v>
      </c>
      <c r="D93" s="64"/>
      <c r="E93" s="64"/>
      <c r="F93" s="64"/>
      <c r="G93" s="64"/>
      <c r="H93" s="64"/>
      <c r="I93" s="173"/>
      <c r="J93" s="64"/>
      <c r="K93" s="64"/>
      <c r="L93" s="62"/>
    </row>
    <row r="94" spans="2:12" s="1" customFormat="1" ht="23.25" customHeight="1">
      <c r="B94" s="42"/>
      <c r="C94" s="64"/>
      <c r="D94" s="64"/>
      <c r="E94" s="389" t="str">
        <f>E13</f>
        <v>D.1-01.1.1a - Architektonicko stavební řešení - zateplení</v>
      </c>
      <c r="F94" s="421"/>
      <c r="G94" s="421"/>
      <c r="H94" s="421"/>
      <c r="I94" s="173"/>
      <c r="J94" s="64"/>
      <c r="K94" s="64"/>
      <c r="L94" s="62"/>
    </row>
    <row r="95" spans="2:12" s="1" customFormat="1" ht="6.95" customHeight="1">
      <c r="B95" s="42"/>
      <c r="C95" s="64"/>
      <c r="D95" s="64"/>
      <c r="E95" s="64"/>
      <c r="F95" s="64"/>
      <c r="G95" s="64"/>
      <c r="H95" s="64"/>
      <c r="I95" s="173"/>
      <c r="J95" s="64"/>
      <c r="K95" s="64"/>
      <c r="L95" s="62"/>
    </row>
    <row r="96" spans="2:12" s="1" customFormat="1" ht="18" customHeight="1">
      <c r="B96" s="42"/>
      <c r="C96" s="66" t="s">
        <v>23</v>
      </c>
      <c r="D96" s="64"/>
      <c r="E96" s="64"/>
      <c r="F96" s="176" t="str">
        <f>F16</f>
        <v>Beroun</v>
      </c>
      <c r="G96" s="64"/>
      <c r="H96" s="64"/>
      <c r="I96" s="177" t="s">
        <v>25</v>
      </c>
      <c r="J96" s="74" t="str">
        <f>IF(J16="","",J16)</f>
        <v>11.09.2017</v>
      </c>
      <c r="K96" s="64"/>
      <c r="L96" s="62"/>
    </row>
    <row r="97" spans="2:65" s="1" customFormat="1" ht="6.95" customHeight="1">
      <c r="B97" s="42"/>
      <c r="C97" s="64"/>
      <c r="D97" s="64"/>
      <c r="E97" s="64"/>
      <c r="F97" s="64"/>
      <c r="G97" s="64"/>
      <c r="H97" s="64"/>
      <c r="I97" s="173"/>
      <c r="J97" s="64"/>
      <c r="K97" s="64"/>
      <c r="L97" s="62"/>
    </row>
    <row r="98" spans="2:65" s="1" customFormat="1">
      <c r="B98" s="42"/>
      <c r="C98" s="66" t="s">
        <v>27</v>
      </c>
      <c r="D98" s="64"/>
      <c r="E98" s="64"/>
      <c r="F98" s="176" t="str">
        <f>E19</f>
        <v>Město Beroun</v>
      </c>
      <c r="G98" s="64"/>
      <c r="H98" s="64"/>
      <c r="I98" s="177" t="s">
        <v>35</v>
      </c>
      <c r="J98" s="176" t="str">
        <f>E25</f>
        <v>SPECTA, s.r.o.</v>
      </c>
      <c r="K98" s="64"/>
      <c r="L98" s="62"/>
    </row>
    <row r="99" spans="2:65" s="1" customFormat="1" ht="14.45" customHeight="1">
      <c r="B99" s="42"/>
      <c r="C99" s="66" t="s">
        <v>33</v>
      </c>
      <c r="D99" s="64"/>
      <c r="E99" s="64"/>
      <c r="F99" s="176" t="str">
        <f>IF(E22="","",E22)</f>
        <v/>
      </c>
      <c r="G99" s="64"/>
      <c r="H99" s="64"/>
      <c r="I99" s="173"/>
      <c r="J99" s="64"/>
      <c r="K99" s="64"/>
      <c r="L99" s="62"/>
    </row>
    <row r="100" spans="2:65" s="1" customFormat="1" ht="10.35" customHeight="1">
      <c r="B100" s="42"/>
      <c r="C100" s="64"/>
      <c r="D100" s="64"/>
      <c r="E100" s="64"/>
      <c r="F100" s="64"/>
      <c r="G100" s="64"/>
      <c r="H100" s="64"/>
      <c r="I100" s="173"/>
      <c r="J100" s="64"/>
      <c r="K100" s="64"/>
      <c r="L100" s="62"/>
    </row>
    <row r="101" spans="2:65" s="10" customFormat="1" ht="29.25" customHeight="1">
      <c r="B101" s="178"/>
      <c r="C101" s="179" t="s">
        <v>168</v>
      </c>
      <c r="D101" s="180" t="s">
        <v>60</v>
      </c>
      <c r="E101" s="180" t="s">
        <v>56</v>
      </c>
      <c r="F101" s="180" t="s">
        <v>169</v>
      </c>
      <c r="G101" s="180" t="s">
        <v>170</v>
      </c>
      <c r="H101" s="180" t="s">
        <v>171</v>
      </c>
      <c r="I101" s="181" t="s">
        <v>172</v>
      </c>
      <c r="J101" s="180" t="s">
        <v>150</v>
      </c>
      <c r="K101" s="182" t="s">
        <v>173</v>
      </c>
      <c r="L101" s="183"/>
      <c r="M101" s="82" t="s">
        <v>174</v>
      </c>
      <c r="N101" s="83" t="s">
        <v>45</v>
      </c>
      <c r="O101" s="83" t="s">
        <v>175</v>
      </c>
      <c r="P101" s="83" t="s">
        <v>176</v>
      </c>
      <c r="Q101" s="83" t="s">
        <v>177</v>
      </c>
      <c r="R101" s="83" t="s">
        <v>178</v>
      </c>
      <c r="S101" s="83" t="s">
        <v>179</v>
      </c>
      <c r="T101" s="84" t="s">
        <v>180</v>
      </c>
    </row>
    <row r="102" spans="2:65" s="1" customFormat="1" ht="29.25" customHeight="1">
      <c r="B102" s="42"/>
      <c r="C102" s="88" t="s">
        <v>151</v>
      </c>
      <c r="D102" s="64"/>
      <c r="E102" s="64"/>
      <c r="F102" s="64"/>
      <c r="G102" s="64"/>
      <c r="H102" s="64"/>
      <c r="I102" s="173"/>
      <c r="J102" s="184">
        <f>BK102</f>
        <v>0</v>
      </c>
      <c r="K102" s="64"/>
      <c r="L102" s="62"/>
      <c r="M102" s="85"/>
      <c r="N102" s="86"/>
      <c r="O102" s="86"/>
      <c r="P102" s="185">
        <f>P103+P349</f>
        <v>0</v>
      </c>
      <c r="Q102" s="86"/>
      <c r="R102" s="185">
        <f>R103+R349</f>
        <v>47.779562849999998</v>
      </c>
      <c r="S102" s="86"/>
      <c r="T102" s="186">
        <f>T103+T349</f>
        <v>38.691324340000001</v>
      </c>
      <c r="AT102" s="25" t="s">
        <v>74</v>
      </c>
      <c r="AU102" s="25" t="s">
        <v>152</v>
      </c>
      <c r="BK102" s="187">
        <f>BK103+BK349</f>
        <v>0</v>
      </c>
    </row>
    <row r="103" spans="2:65" s="11" customFormat="1" ht="37.35" customHeight="1">
      <c r="B103" s="188"/>
      <c r="C103" s="189"/>
      <c r="D103" s="190" t="s">
        <v>74</v>
      </c>
      <c r="E103" s="191" t="s">
        <v>181</v>
      </c>
      <c r="F103" s="191" t="s">
        <v>182</v>
      </c>
      <c r="G103" s="189"/>
      <c r="H103" s="189"/>
      <c r="I103" s="192"/>
      <c r="J103" s="193">
        <f>BK103</f>
        <v>0</v>
      </c>
      <c r="K103" s="189"/>
      <c r="L103" s="194"/>
      <c r="M103" s="195"/>
      <c r="N103" s="196"/>
      <c r="O103" s="196"/>
      <c r="P103" s="197">
        <f>P104+P109+P278+P335+P346</f>
        <v>0</v>
      </c>
      <c r="Q103" s="196"/>
      <c r="R103" s="197">
        <f>R104+R109+R278+R335+R346</f>
        <v>46.652106539999998</v>
      </c>
      <c r="S103" s="196"/>
      <c r="T103" s="198">
        <f>T104+T109+T278+T335+T346</f>
        <v>38.615520000000004</v>
      </c>
      <c r="AR103" s="199" t="s">
        <v>79</v>
      </c>
      <c r="AT103" s="200" t="s">
        <v>74</v>
      </c>
      <c r="AU103" s="200" t="s">
        <v>75</v>
      </c>
      <c r="AY103" s="199" t="s">
        <v>183</v>
      </c>
      <c r="BK103" s="201">
        <f>BK104+BK109+BK278+BK335+BK346</f>
        <v>0</v>
      </c>
    </row>
    <row r="104" spans="2:65" s="11" customFormat="1" ht="19.899999999999999" customHeight="1">
      <c r="B104" s="188"/>
      <c r="C104" s="189"/>
      <c r="D104" s="202" t="s">
        <v>74</v>
      </c>
      <c r="E104" s="203" t="s">
        <v>91</v>
      </c>
      <c r="F104" s="203" t="s">
        <v>184</v>
      </c>
      <c r="G104" s="189"/>
      <c r="H104" s="189"/>
      <c r="I104" s="192"/>
      <c r="J104" s="204">
        <f>BK104</f>
        <v>0</v>
      </c>
      <c r="K104" s="189"/>
      <c r="L104" s="194"/>
      <c r="M104" s="195"/>
      <c r="N104" s="196"/>
      <c r="O104" s="196"/>
      <c r="P104" s="197">
        <f>SUM(P105:P108)</f>
        <v>0</v>
      </c>
      <c r="Q104" s="196"/>
      <c r="R104" s="197">
        <f>SUM(R105:R108)</f>
        <v>0</v>
      </c>
      <c r="S104" s="196"/>
      <c r="T104" s="198">
        <f>SUM(T105:T108)</f>
        <v>0</v>
      </c>
      <c r="AR104" s="199" t="s">
        <v>79</v>
      </c>
      <c r="AT104" s="200" t="s">
        <v>74</v>
      </c>
      <c r="AU104" s="200" t="s">
        <v>79</v>
      </c>
      <c r="AY104" s="199" t="s">
        <v>183</v>
      </c>
      <c r="BK104" s="201">
        <f>SUM(BK105:BK108)</f>
        <v>0</v>
      </c>
    </row>
    <row r="105" spans="2:65" s="1" customFormat="1" ht="31.5" customHeight="1">
      <c r="B105" s="42"/>
      <c r="C105" s="205" t="s">
        <v>79</v>
      </c>
      <c r="D105" s="205" t="s">
        <v>185</v>
      </c>
      <c r="E105" s="206" t="s">
        <v>186</v>
      </c>
      <c r="F105" s="207" t="s">
        <v>187</v>
      </c>
      <c r="G105" s="208" t="s">
        <v>188</v>
      </c>
      <c r="H105" s="209">
        <v>1</v>
      </c>
      <c r="I105" s="210"/>
      <c r="J105" s="211">
        <f>ROUND(I105*H105,2)</f>
        <v>0</v>
      </c>
      <c r="K105" s="207" t="s">
        <v>21</v>
      </c>
      <c r="L105" s="62"/>
      <c r="M105" s="212" t="s">
        <v>21</v>
      </c>
      <c r="N105" s="213" t="s">
        <v>46</v>
      </c>
      <c r="O105" s="43"/>
      <c r="P105" s="214">
        <f>O105*H105</f>
        <v>0</v>
      </c>
      <c r="Q105" s="214">
        <v>0</v>
      </c>
      <c r="R105" s="214">
        <f>Q105*H105</f>
        <v>0</v>
      </c>
      <c r="S105" s="214">
        <v>0</v>
      </c>
      <c r="T105" s="215">
        <f>S105*H105</f>
        <v>0</v>
      </c>
      <c r="AR105" s="25" t="s">
        <v>189</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189</v>
      </c>
      <c r="BM105" s="25" t="s">
        <v>190</v>
      </c>
    </row>
    <row r="106" spans="2:65" s="1" customFormat="1" ht="27">
      <c r="B106" s="42"/>
      <c r="C106" s="64"/>
      <c r="D106" s="217" t="s">
        <v>191</v>
      </c>
      <c r="E106" s="64"/>
      <c r="F106" s="218" t="s">
        <v>192</v>
      </c>
      <c r="G106" s="64"/>
      <c r="H106" s="64"/>
      <c r="I106" s="173"/>
      <c r="J106" s="64"/>
      <c r="K106" s="64"/>
      <c r="L106" s="62"/>
      <c r="M106" s="219"/>
      <c r="N106" s="43"/>
      <c r="O106" s="43"/>
      <c r="P106" s="43"/>
      <c r="Q106" s="43"/>
      <c r="R106" s="43"/>
      <c r="S106" s="43"/>
      <c r="T106" s="79"/>
      <c r="AT106" s="25" t="s">
        <v>191</v>
      </c>
      <c r="AU106" s="25" t="s">
        <v>83</v>
      </c>
    </row>
    <row r="107" spans="2:65" s="12" customFormat="1" ht="13.5">
      <c r="B107" s="220"/>
      <c r="C107" s="221"/>
      <c r="D107" s="217" t="s">
        <v>193</v>
      </c>
      <c r="E107" s="222" t="s">
        <v>21</v>
      </c>
      <c r="F107" s="223" t="s">
        <v>194</v>
      </c>
      <c r="G107" s="221"/>
      <c r="H107" s="224" t="s">
        <v>21</v>
      </c>
      <c r="I107" s="225"/>
      <c r="J107" s="221"/>
      <c r="K107" s="221"/>
      <c r="L107" s="226"/>
      <c r="M107" s="227"/>
      <c r="N107" s="228"/>
      <c r="O107" s="228"/>
      <c r="P107" s="228"/>
      <c r="Q107" s="228"/>
      <c r="R107" s="228"/>
      <c r="S107" s="228"/>
      <c r="T107" s="229"/>
      <c r="AT107" s="230" t="s">
        <v>193</v>
      </c>
      <c r="AU107" s="230" t="s">
        <v>83</v>
      </c>
      <c r="AV107" s="12" t="s">
        <v>79</v>
      </c>
      <c r="AW107" s="12" t="s">
        <v>39</v>
      </c>
      <c r="AX107" s="12" t="s">
        <v>75</v>
      </c>
      <c r="AY107" s="230" t="s">
        <v>183</v>
      </c>
    </row>
    <row r="108" spans="2:65" s="13" customFormat="1" ht="13.5">
      <c r="B108" s="231"/>
      <c r="C108" s="232"/>
      <c r="D108" s="217" t="s">
        <v>193</v>
      </c>
      <c r="E108" s="233" t="s">
        <v>21</v>
      </c>
      <c r="F108" s="234" t="s">
        <v>79</v>
      </c>
      <c r="G108" s="232"/>
      <c r="H108" s="235">
        <v>1</v>
      </c>
      <c r="I108" s="236"/>
      <c r="J108" s="232"/>
      <c r="K108" s="232"/>
      <c r="L108" s="237"/>
      <c r="M108" s="238"/>
      <c r="N108" s="239"/>
      <c r="O108" s="239"/>
      <c r="P108" s="239"/>
      <c r="Q108" s="239"/>
      <c r="R108" s="239"/>
      <c r="S108" s="239"/>
      <c r="T108" s="240"/>
      <c r="AT108" s="241" t="s">
        <v>193</v>
      </c>
      <c r="AU108" s="241" t="s">
        <v>83</v>
      </c>
      <c r="AV108" s="13" t="s">
        <v>83</v>
      </c>
      <c r="AW108" s="13" t="s">
        <v>39</v>
      </c>
      <c r="AX108" s="13" t="s">
        <v>79</v>
      </c>
      <c r="AY108" s="241" t="s">
        <v>183</v>
      </c>
    </row>
    <row r="109" spans="2:65" s="11" customFormat="1" ht="29.85" customHeight="1">
      <c r="B109" s="188"/>
      <c r="C109" s="189"/>
      <c r="D109" s="202" t="s">
        <v>74</v>
      </c>
      <c r="E109" s="203" t="s">
        <v>195</v>
      </c>
      <c r="F109" s="203" t="s">
        <v>196</v>
      </c>
      <c r="G109" s="189"/>
      <c r="H109" s="189"/>
      <c r="I109" s="192"/>
      <c r="J109" s="204">
        <f>BK109</f>
        <v>0</v>
      </c>
      <c r="K109" s="189"/>
      <c r="L109" s="194"/>
      <c r="M109" s="195"/>
      <c r="N109" s="196"/>
      <c r="O109" s="196"/>
      <c r="P109" s="197">
        <f>SUM(P110:P277)</f>
        <v>0</v>
      </c>
      <c r="Q109" s="196"/>
      <c r="R109" s="197">
        <f>SUM(R110:R277)</f>
        <v>46.090201039999997</v>
      </c>
      <c r="S109" s="196"/>
      <c r="T109" s="198">
        <f>SUM(T110:T277)</f>
        <v>0</v>
      </c>
      <c r="AR109" s="199" t="s">
        <v>79</v>
      </c>
      <c r="AT109" s="200" t="s">
        <v>74</v>
      </c>
      <c r="AU109" s="200" t="s">
        <v>79</v>
      </c>
      <c r="AY109" s="199" t="s">
        <v>183</v>
      </c>
      <c r="BK109" s="201">
        <f>SUM(BK110:BK277)</f>
        <v>0</v>
      </c>
    </row>
    <row r="110" spans="2:65" s="1" customFormat="1" ht="31.5" customHeight="1">
      <c r="B110" s="42"/>
      <c r="C110" s="205" t="s">
        <v>83</v>
      </c>
      <c r="D110" s="205" t="s">
        <v>185</v>
      </c>
      <c r="E110" s="206" t="s">
        <v>197</v>
      </c>
      <c r="F110" s="207" t="s">
        <v>198</v>
      </c>
      <c r="G110" s="208" t="s">
        <v>199</v>
      </c>
      <c r="H110" s="209">
        <v>58.701999999999998</v>
      </c>
      <c r="I110" s="210"/>
      <c r="J110" s="211">
        <f>ROUND(I110*H110,2)</f>
        <v>0</v>
      </c>
      <c r="K110" s="207" t="s">
        <v>200</v>
      </c>
      <c r="L110" s="62"/>
      <c r="M110" s="212" t="s">
        <v>21</v>
      </c>
      <c r="N110" s="213" t="s">
        <v>46</v>
      </c>
      <c r="O110" s="43"/>
      <c r="P110" s="214">
        <f>O110*H110</f>
        <v>0</v>
      </c>
      <c r="Q110" s="214">
        <v>0</v>
      </c>
      <c r="R110" s="214">
        <f>Q110*H110</f>
        <v>0</v>
      </c>
      <c r="S110" s="214">
        <v>0</v>
      </c>
      <c r="T110" s="215">
        <f>S110*H110</f>
        <v>0</v>
      </c>
      <c r="AR110" s="25" t="s">
        <v>189</v>
      </c>
      <c r="AT110" s="25" t="s">
        <v>185</v>
      </c>
      <c r="AU110" s="25" t="s">
        <v>83</v>
      </c>
      <c r="AY110" s="25" t="s">
        <v>183</v>
      </c>
      <c r="BE110" s="216">
        <f>IF(N110="základní",J110,0)</f>
        <v>0</v>
      </c>
      <c r="BF110" s="216">
        <f>IF(N110="snížená",J110,0)</f>
        <v>0</v>
      </c>
      <c r="BG110" s="216">
        <f>IF(N110="zákl. přenesená",J110,0)</f>
        <v>0</v>
      </c>
      <c r="BH110" s="216">
        <f>IF(N110="sníž. přenesená",J110,0)</f>
        <v>0</v>
      </c>
      <c r="BI110" s="216">
        <f>IF(N110="nulová",J110,0)</f>
        <v>0</v>
      </c>
      <c r="BJ110" s="25" t="s">
        <v>79</v>
      </c>
      <c r="BK110" s="216">
        <f>ROUND(I110*H110,2)</f>
        <v>0</v>
      </c>
      <c r="BL110" s="25" t="s">
        <v>189</v>
      </c>
      <c r="BM110" s="25" t="s">
        <v>201</v>
      </c>
    </row>
    <row r="111" spans="2:65" s="1" customFormat="1" ht="189">
      <c r="B111" s="42"/>
      <c r="C111" s="64"/>
      <c r="D111" s="217" t="s">
        <v>191</v>
      </c>
      <c r="E111" s="64"/>
      <c r="F111" s="218" t="s">
        <v>202</v>
      </c>
      <c r="G111" s="64"/>
      <c r="H111" s="64"/>
      <c r="I111" s="173"/>
      <c r="J111" s="64"/>
      <c r="K111" s="64"/>
      <c r="L111" s="62"/>
      <c r="M111" s="219"/>
      <c r="N111" s="43"/>
      <c r="O111" s="43"/>
      <c r="P111" s="43"/>
      <c r="Q111" s="43"/>
      <c r="R111" s="43"/>
      <c r="S111" s="43"/>
      <c r="T111" s="79"/>
      <c r="AT111" s="25" t="s">
        <v>191</v>
      </c>
      <c r="AU111" s="25" t="s">
        <v>83</v>
      </c>
    </row>
    <row r="112" spans="2:65" s="12" customFormat="1" ht="13.5">
      <c r="B112" s="220"/>
      <c r="C112" s="221"/>
      <c r="D112" s="217" t="s">
        <v>193</v>
      </c>
      <c r="E112" s="222" t="s">
        <v>21</v>
      </c>
      <c r="F112" s="223" t="s">
        <v>203</v>
      </c>
      <c r="G112" s="221"/>
      <c r="H112" s="224" t="s">
        <v>21</v>
      </c>
      <c r="I112" s="225"/>
      <c r="J112" s="221"/>
      <c r="K112" s="221"/>
      <c r="L112" s="226"/>
      <c r="M112" s="227"/>
      <c r="N112" s="228"/>
      <c r="O112" s="228"/>
      <c r="P112" s="228"/>
      <c r="Q112" s="228"/>
      <c r="R112" s="228"/>
      <c r="S112" s="228"/>
      <c r="T112" s="229"/>
      <c r="AT112" s="230" t="s">
        <v>193</v>
      </c>
      <c r="AU112" s="230" t="s">
        <v>83</v>
      </c>
      <c r="AV112" s="12" t="s">
        <v>79</v>
      </c>
      <c r="AW112" s="12" t="s">
        <v>39</v>
      </c>
      <c r="AX112" s="12" t="s">
        <v>75</v>
      </c>
      <c r="AY112" s="230" t="s">
        <v>183</v>
      </c>
    </row>
    <row r="113" spans="2:65" s="13" customFormat="1" ht="13.5">
      <c r="B113" s="231"/>
      <c r="C113" s="232"/>
      <c r="D113" s="217" t="s">
        <v>193</v>
      </c>
      <c r="E113" s="233" t="s">
        <v>21</v>
      </c>
      <c r="F113" s="234" t="s">
        <v>204</v>
      </c>
      <c r="G113" s="232"/>
      <c r="H113" s="235">
        <v>6.3</v>
      </c>
      <c r="I113" s="236"/>
      <c r="J113" s="232"/>
      <c r="K113" s="232"/>
      <c r="L113" s="237"/>
      <c r="M113" s="238"/>
      <c r="N113" s="239"/>
      <c r="O113" s="239"/>
      <c r="P113" s="239"/>
      <c r="Q113" s="239"/>
      <c r="R113" s="239"/>
      <c r="S113" s="239"/>
      <c r="T113" s="240"/>
      <c r="AT113" s="241" t="s">
        <v>193</v>
      </c>
      <c r="AU113" s="241" t="s">
        <v>83</v>
      </c>
      <c r="AV113" s="13" t="s">
        <v>83</v>
      </c>
      <c r="AW113" s="13" t="s">
        <v>39</v>
      </c>
      <c r="AX113" s="13" t="s">
        <v>75</v>
      </c>
      <c r="AY113" s="241" t="s">
        <v>183</v>
      </c>
    </row>
    <row r="114" spans="2:65" s="13" customFormat="1" ht="13.5">
      <c r="B114" s="231"/>
      <c r="C114" s="232"/>
      <c r="D114" s="217" t="s">
        <v>193</v>
      </c>
      <c r="E114" s="233" t="s">
        <v>21</v>
      </c>
      <c r="F114" s="234" t="s">
        <v>205</v>
      </c>
      <c r="G114" s="232"/>
      <c r="H114" s="235">
        <v>16.128</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3" customFormat="1" ht="13.5">
      <c r="B115" s="231"/>
      <c r="C115" s="232"/>
      <c r="D115" s="217" t="s">
        <v>193</v>
      </c>
      <c r="E115" s="233" t="s">
        <v>21</v>
      </c>
      <c r="F115" s="234" t="s">
        <v>206</v>
      </c>
      <c r="G115" s="232"/>
      <c r="H115" s="235">
        <v>20.23</v>
      </c>
      <c r="I115" s="236"/>
      <c r="J115" s="232"/>
      <c r="K115" s="232"/>
      <c r="L115" s="237"/>
      <c r="M115" s="238"/>
      <c r="N115" s="239"/>
      <c r="O115" s="239"/>
      <c r="P115" s="239"/>
      <c r="Q115" s="239"/>
      <c r="R115" s="239"/>
      <c r="S115" s="239"/>
      <c r="T115" s="240"/>
      <c r="AT115" s="241" t="s">
        <v>193</v>
      </c>
      <c r="AU115" s="241" t="s">
        <v>83</v>
      </c>
      <c r="AV115" s="13" t="s">
        <v>83</v>
      </c>
      <c r="AW115" s="13" t="s">
        <v>39</v>
      </c>
      <c r="AX115" s="13" t="s">
        <v>75</v>
      </c>
      <c r="AY115" s="241" t="s">
        <v>183</v>
      </c>
    </row>
    <row r="116" spans="2:65" s="13" customFormat="1" ht="13.5">
      <c r="B116" s="231"/>
      <c r="C116" s="232"/>
      <c r="D116" s="217" t="s">
        <v>193</v>
      </c>
      <c r="E116" s="233" t="s">
        <v>21</v>
      </c>
      <c r="F116" s="234" t="s">
        <v>207</v>
      </c>
      <c r="G116" s="232"/>
      <c r="H116" s="235">
        <v>0.94499999999999995</v>
      </c>
      <c r="I116" s="236"/>
      <c r="J116" s="232"/>
      <c r="K116" s="232"/>
      <c r="L116" s="237"/>
      <c r="M116" s="238"/>
      <c r="N116" s="239"/>
      <c r="O116" s="239"/>
      <c r="P116" s="239"/>
      <c r="Q116" s="239"/>
      <c r="R116" s="239"/>
      <c r="S116" s="239"/>
      <c r="T116" s="240"/>
      <c r="AT116" s="241" t="s">
        <v>193</v>
      </c>
      <c r="AU116" s="241" t="s">
        <v>83</v>
      </c>
      <c r="AV116" s="13" t="s">
        <v>83</v>
      </c>
      <c r="AW116" s="13" t="s">
        <v>39</v>
      </c>
      <c r="AX116" s="13" t="s">
        <v>75</v>
      </c>
      <c r="AY116" s="241" t="s">
        <v>183</v>
      </c>
    </row>
    <row r="117" spans="2:65" s="13" customFormat="1" ht="13.5">
      <c r="B117" s="231"/>
      <c r="C117" s="232"/>
      <c r="D117" s="217" t="s">
        <v>193</v>
      </c>
      <c r="E117" s="233" t="s">
        <v>21</v>
      </c>
      <c r="F117" s="234" t="s">
        <v>208</v>
      </c>
      <c r="G117" s="232"/>
      <c r="H117" s="235">
        <v>1.238</v>
      </c>
      <c r="I117" s="236"/>
      <c r="J117" s="232"/>
      <c r="K117" s="232"/>
      <c r="L117" s="237"/>
      <c r="M117" s="238"/>
      <c r="N117" s="239"/>
      <c r="O117" s="239"/>
      <c r="P117" s="239"/>
      <c r="Q117" s="239"/>
      <c r="R117" s="239"/>
      <c r="S117" s="239"/>
      <c r="T117" s="240"/>
      <c r="AT117" s="241" t="s">
        <v>193</v>
      </c>
      <c r="AU117" s="241" t="s">
        <v>83</v>
      </c>
      <c r="AV117" s="13" t="s">
        <v>83</v>
      </c>
      <c r="AW117" s="13" t="s">
        <v>39</v>
      </c>
      <c r="AX117" s="13" t="s">
        <v>75</v>
      </c>
      <c r="AY117" s="241" t="s">
        <v>183</v>
      </c>
    </row>
    <row r="118" spans="2:65" s="13" customFormat="1" ht="13.5">
      <c r="B118" s="231"/>
      <c r="C118" s="232"/>
      <c r="D118" s="217" t="s">
        <v>193</v>
      </c>
      <c r="E118" s="233" t="s">
        <v>21</v>
      </c>
      <c r="F118" s="234" t="s">
        <v>209</v>
      </c>
      <c r="G118" s="232"/>
      <c r="H118" s="235">
        <v>2.048</v>
      </c>
      <c r="I118" s="236"/>
      <c r="J118" s="232"/>
      <c r="K118" s="232"/>
      <c r="L118" s="237"/>
      <c r="M118" s="238"/>
      <c r="N118" s="239"/>
      <c r="O118" s="239"/>
      <c r="P118" s="239"/>
      <c r="Q118" s="239"/>
      <c r="R118" s="239"/>
      <c r="S118" s="239"/>
      <c r="T118" s="240"/>
      <c r="AT118" s="241" t="s">
        <v>193</v>
      </c>
      <c r="AU118" s="241" t="s">
        <v>83</v>
      </c>
      <c r="AV118" s="13" t="s">
        <v>83</v>
      </c>
      <c r="AW118" s="13" t="s">
        <v>39</v>
      </c>
      <c r="AX118" s="13" t="s">
        <v>75</v>
      </c>
      <c r="AY118" s="241" t="s">
        <v>183</v>
      </c>
    </row>
    <row r="119" spans="2:65" s="13" customFormat="1" ht="13.5">
      <c r="B119" s="231"/>
      <c r="C119" s="232"/>
      <c r="D119" s="217" t="s">
        <v>193</v>
      </c>
      <c r="E119" s="233" t="s">
        <v>21</v>
      </c>
      <c r="F119" s="234" t="s">
        <v>210</v>
      </c>
      <c r="G119" s="232"/>
      <c r="H119" s="235">
        <v>9.1579999999999995</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3" customFormat="1" ht="13.5">
      <c r="B120" s="231"/>
      <c r="C120" s="232"/>
      <c r="D120" s="217" t="s">
        <v>193</v>
      </c>
      <c r="E120" s="233" t="s">
        <v>21</v>
      </c>
      <c r="F120" s="234" t="s">
        <v>211</v>
      </c>
      <c r="G120" s="232"/>
      <c r="H120" s="235">
        <v>2.6549999999999998</v>
      </c>
      <c r="I120" s="236"/>
      <c r="J120" s="232"/>
      <c r="K120" s="232"/>
      <c r="L120" s="237"/>
      <c r="M120" s="238"/>
      <c r="N120" s="239"/>
      <c r="O120" s="239"/>
      <c r="P120" s="239"/>
      <c r="Q120" s="239"/>
      <c r="R120" s="239"/>
      <c r="S120" s="239"/>
      <c r="T120" s="240"/>
      <c r="AT120" s="241" t="s">
        <v>193</v>
      </c>
      <c r="AU120" s="241" t="s">
        <v>83</v>
      </c>
      <c r="AV120" s="13" t="s">
        <v>83</v>
      </c>
      <c r="AW120" s="13" t="s">
        <v>39</v>
      </c>
      <c r="AX120" s="13" t="s">
        <v>75</v>
      </c>
      <c r="AY120" s="241" t="s">
        <v>183</v>
      </c>
    </row>
    <row r="121" spans="2:65" s="14" customFormat="1" ht="13.5">
      <c r="B121" s="242"/>
      <c r="C121" s="243"/>
      <c r="D121" s="244" t="s">
        <v>193</v>
      </c>
      <c r="E121" s="245" t="s">
        <v>21</v>
      </c>
      <c r="F121" s="246" t="s">
        <v>212</v>
      </c>
      <c r="G121" s="243"/>
      <c r="H121" s="247">
        <v>58.701999999999998</v>
      </c>
      <c r="I121" s="248"/>
      <c r="J121" s="243"/>
      <c r="K121" s="243"/>
      <c r="L121" s="249"/>
      <c r="M121" s="250"/>
      <c r="N121" s="251"/>
      <c r="O121" s="251"/>
      <c r="P121" s="251"/>
      <c r="Q121" s="251"/>
      <c r="R121" s="251"/>
      <c r="S121" s="251"/>
      <c r="T121" s="252"/>
      <c r="AT121" s="253" t="s">
        <v>193</v>
      </c>
      <c r="AU121" s="253" t="s">
        <v>83</v>
      </c>
      <c r="AV121" s="14" t="s">
        <v>189</v>
      </c>
      <c r="AW121" s="14" t="s">
        <v>39</v>
      </c>
      <c r="AX121" s="14" t="s">
        <v>79</v>
      </c>
      <c r="AY121" s="253" t="s">
        <v>183</v>
      </c>
    </row>
    <row r="122" spans="2:65" s="1" customFormat="1" ht="31.5" customHeight="1">
      <c r="B122" s="42"/>
      <c r="C122" s="205" t="s">
        <v>91</v>
      </c>
      <c r="D122" s="205" t="s">
        <v>185</v>
      </c>
      <c r="E122" s="206" t="s">
        <v>213</v>
      </c>
      <c r="F122" s="207" t="s">
        <v>214</v>
      </c>
      <c r="G122" s="208" t="s">
        <v>199</v>
      </c>
      <c r="H122" s="209">
        <v>13</v>
      </c>
      <c r="I122" s="210"/>
      <c r="J122" s="211">
        <f>ROUND(I122*H122,2)</f>
        <v>0</v>
      </c>
      <c r="K122" s="207" t="s">
        <v>200</v>
      </c>
      <c r="L122" s="62"/>
      <c r="M122" s="212" t="s">
        <v>21</v>
      </c>
      <c r="N122" s="213" t="s">
        <v>46</v>
      </c>
      <c r="O122" s="43"/>
      <c r="P122" s="214">
        <f>O122*H122</f>
        <v>0</v>
      </c>
      <c r="Q122" s="214">
        <v>5.4599999999999996E-3</v>
      </c>
      <c r="R122" s="214">
        <f>Q122*H122</f>
        <v>7.0979999999999988E-2</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215</v>
      </c>
    </row>
    <row r="123" spans="2:65" s="1" customFormat="1" ht="121.5">
      <c r="B123" s="42"/>
      <c r="C123" s="64"/>
      <c r="D123" s="217" t="s">
        <v>191</v>
      </c>
      <c r="E123" s="64"/>
      <c r="F123" s="218" t="s">
        <v>216</v>
      </c>
      <c r="G123" s="64"/>
      <c r="H123" s="64"/>
      <c r="I123" s="173"/>
      <c r="J123" s="64"/>
      <c r="K123" s="64"/>
      <c r="L123" s="62"/>
      <c r="M123" s="219"/>
      <c r="N123" s="43"/>
      <c r="O123" s="43"/>
      <c r="P123" s="43"/>
      <c r="Q123" s="43"/>
      <c r="R123" s="43"/>
      <c r="S123" s="43"/>
      <c r="T123" s="79"/>
      <c r="AT123" s="25" t="s">
        <v>191</v>
      </c>
      <c r="AU123" s="25" t="s">
        <v>83</v>
      </c>
    </row>
    <row r="124" spans="2:65" s="13" customFormat="1" ht="13.5">
      <c r="B124" s="231"/>
      <c r="C124" s="232"/>
      <c r="D124" s="244" t="s">
        <v>193</v>
      </c>
      <c r="E124" s="254" t="s">
        <v>21</v>
      </c>
      <c r="F124" s="255" t="s">
        <v>217</v>
      </c>
      <c r="G124" s="232"/>
      <c r="H124" s="256">
        <v>13</v>
      </c>
      <c r="I124" s="236"/>
      <c r="J124" s="232"/>
      <c r="K124" s="232"/>
      <c r="L124" s="237"/>
      <c r="M124" s="238"/>
      <c r="N124" s="239"/>
      <c r="O124" s="239"/>
      <c r="P124" s="239"/>
      <c r="Q124" s="239"/>
      <c r="R124" s="239"/>
      <c r="S124" s="239"/>
      <c r="T124" s="240"/>
      <c r="AT124" s="241" t="s">
        <v>193</v>
      </c>
      <c r="AU124" s="241" t="s">
        <v>83</v>
      </c>
      <c r="AV124" s="13" t="s">
        <v>83</v>
      </c>
      <c r="AW124" s="13" t="s">
        <v>39</v>
      </c>
      <c r="AX124" s="13" t="s">
        <v>79</v>
      </c>
      <c r="AY124" s="241" t="s">
        <v>183</v>
      </c>
    </row>
    <row r="125" spans="2:65" s="1" customFormat="1" ht="31.5" customHeight="1">
      <c r="B125" s="42"/>
      <c r="C125" s="205" t="s">
        <v>189</v>
      </c>
      <c r="D125" s="205" t="s">
        <v>185</v>
      </c>
      <c r="E125" s="206" t="s">
        <v>218</v>
      </c>
      <c r="F125" s="207" t="s">
        <v>219</v>
      </c>
      <c r="G125" s="208" t="s">
        <v>199</v>
      </c>
      <c r="H125" s="209">
        <v>13</v>
      </c>
      <c r="I125" s="210"/>
      <c r="J125" s="211">
        <f>ROUND(I125*H125,2)</f>
        <v>0</v>
      </c>
      <c r="K125" s="207" t="s">
        <v>200</v>
      </c>
      <c r="L125" s="62"/>
      <c r="M125" s="212" t="s">
        <v>21</v>
      </c>
      <c r="N125" s="213" t="s">
        <v>46</v>
      </c>
      <c r="O125" s="43"/>
      <c r="P125" s="214">
        <f>O125*H125</f>
        <v>0</v>
      </c>
      <c r="Q125" s="214">
        <v>8.6499999999999997E-3</v>
      </c>
      <c r="R125" s="214">
        <f>Q125*H125</f>
        <v>0.11244999999999999</v>
      </c>
      <c r="S125" s="214">
        <v>0</v>
      </c>
      <c r="T125" s="215">
        <f>S125*H125</f>
        <v>0</v>
      </c>
      <c r="AR125" s="25" t="s">
        <v>189</v>
      </c>
      <c r="AT125" s="25" t="s">
        <v>185</v>
      </c>
      <c r="AU125" s="25" t="s">
        <v>83</v>
      </c>
      <c r="AY125" s="25" t="s">
        <v>183</v>
      </c>
      <c r="BE125" s="216">
        <f>IF(N125="základní",J125,0)</f>
        <v>0</v>
      </c>
      <c r="BF125" s="216">
        <f>IF(N125="snížená",J125,0)</f>
        <v>0</v>
      </c>
      <c r="BG125" s="216">
        <f>IF(N125="zákl. přenesená",J125,0)</f>
        <v>0</v>
      </c>
      <c r="BH125" s="216">
        <f>IF(N125="sníž. přenesená",J125,0)</f>
        <v>0</v>
      </c>
      <c r="BI125" s="216">
        <f>IF(N125="nulová",J125,0)</f>
        <v>0</v>
      </c>
      <c r="BJ125" s="25" t="s">
        <v>79</v>
      </c>
      <c r="BK125" s="216">
        <f>ROUND(I125*H125,2)</f>
        <v>0</v>
      </c>
      <c r="BL125" s="25" t="s">
        <v>189</v>
      </c>
      <c r="BM125" s="25" t="s">
        <v>220</v>
      </c>
    </row>
    <row r="126" spans="2:65" s="1" customFormat="1" ht="162">
      <c r="B126" s="42"/>
      <c r="C126" s="64"/>
      <c r="D126" s="217" t="s">
        <v>191</v>
      </c>
      <c r="E126" s="64"/>
      <c r="F126" s="218" t="s">
        <v>221</v>
      </c>
      <c r="G126" s="64"/>
      <c r="H126" s="64"/>
      <c r="I126" s="173"/>
      <c r="J126" s="64"/>
      <c r="K126" s="64"/>
      <c r="L126" s="62"/>
      <c r="M126" s="219"/>
      <c r="N126" s="43"/>
      <c r="O126" s="43"/>
      <c r="P126" s="43"/>
      <c r="Q126" s="43"/>
      <c r="R126" s="43"/>
      <c r="S126" s="43"/>
      <c r="T126" s="79"/>
      <c r="AT126" s="25" t="s">
        <v>191</v>
      </c>
      <c r="AU126" s="25" t="s">
        <v>83</v>
      </c>
    </row>
    <row r="127" spans="2:65" s="13" customFormat="1" ht="13.5">
      <c r="B127" s="231"/>
      <c r="C127" s="232"/>
      <c r="D127" s="244" t="s">
        <v>193</v>
      </c>
      <c r="E127" s="254" t="s">
        <v>21</v>
      </c>
      <c r="F127" s="255" t="s">
        <v>217</v>
      </c>
      <c r="G127" s="232"/>
      <c r="H127" s="256">
        <v>13</v>
      </c>
      <c r="I127" s="236"/>
      <c r="J127" s="232"/>
      <c r="K127" s="232"/>
      <c r="L127" s="237"/>
      <c r="M127" s="238"/>
      <c r="N127" s="239"/>
      <c r="O127" s="239"/>
      <c r="P127" s="239"/>
      <c r="Q127" s="239"/>
      <c r="R127" s="239"/>
      <c r="S127" s="239"/>
      <c r="T127" s="240"/>
      <c r="AT127" s="241" t="s">
        <v>193</v>
      </c>
      <c r="AU127" s="241" t="s">
        <v>83</v>
      </c>
      <c r="AV127" s="13" t="s">
        <v>83</v>
      </c>
      <c r="AW127" s="13" t="s">
        <v>39</v>
      </c>
      <c r="AX127" s="13" t="s">
        <v>79</v>
      </c>
      <c r="AY127" s="241" t="s">
        <v>183</v>
      </c>
    </row>
    <row r="128" spans="2:65" s="1" customFormat="1" ht="22.5" customHeight="1">
      <c r="B128" s="42"/>
      <c r="C128" s="257" t="s">
        <v>222</v>
      </c>
      <c r="D128" s="257" t="s">
        <v>223</v>
      </c>
      <c r="E128" s="258" t="s">
        <v>224</v>
      </c>
      <c r="F128" s="259" t="s">
        <v>225</v>
      </c>
      <c r="G128" s="260" t="s">
        <v>199</v>
      </c>
      <c r="H128" s="261">
        <v>13.26</v>
      </c>
      <c r="I128" s="262"/>
      <c r="J128" s="263">
        <f>ROUND(I128*H128,2)</f>
        <v>0</v>
      </c>
      <c r="K128" s="259" t="s">
        <v>200</v>
      </c>
      <c r="L128" s="264"/>
      <c r="M128" s="265" t="s">
        <v>21</v>
      </c>
      <c r="N128" s="266" t="s">
        <v>46</v>
      </c>
      <c r="O128" s="43"/>
      <c r="P128" s="214">
        <f>O128*H128</f>
        <v>0</v>
      </c>
      <c r="Q128" s="214">
        <v>2.7200000000000002E-3</v>
      </c>
      <c r="R128" s="214">
        <f>Q128*H128</f>
        <v>3.6067200000000001E-2</v>
      </c>
      <c r="S128" s="214">
        <v>0</v>
      </c>
      <c r="T128" s="215">
        <f>S128*H128</f>
        <v>0</v>
      </c>
      <c r="AR128" s="25" t="s">
        <v>226</v>
      </c>
      <c r="AT128" s="25" t="s">
        <v>223</v>
      </c>
      <c r="AU128" s="25" t="s">
        <v>83</v>
      </c>
      <c r="AY128" s="25" t="s">
        <v>183</v>
      </c>
      <c r="BE128" s="216">
        <f>IF(N128="základní",J128,0)</f>
        <v>0</v>
      </c>
      <c r="BF128" s="216">
        <f>IF(N128="snížená",J128,0)</f>
        <v>0</v>
      </c>
      <c r="BG128" s="216">
        <f>IF(N128="zákl. přenesená",J128,0)</f>
        <v>0</v>
      </c>
      <c r="BH128" s="216">
        <f>IF(N128="sníž. přenesená",J128,0)</f>
        <v>0</v>
      </c>
      <c r="BI128" s="216">
        <f>IF(N128="nulová",J128,0)</f>
        <v>0</v>
      </c>
      <c r="BJ128" s="25" t="s">
        <v>79</v>
      </c>
      <c r="BK128" s="216">
        <f>ROUND(I128*H128,2)</f>
        <v>0</v>
      </c>
      <c r="BL128" s="25" t="s">
        <v>189</v>
      </c>
      <c r="BM128" s="25" t="s">
        <v>227</v>
      </c>
    </row>
    <row r="129" spans="2:65" s="13" customFormat="1" ht="13.5">
      <c r="B129" s="231"/>
      <c r="C129" s="232"/>
      <c r="D129" s="244" t="s">
        <v>193</v>
      </c>
      <c r="E129" s="232"/>
      <c r="F129" s="255" t="s">
        <v>228</v>
      </c>
      <c r="G129" s="232"/>
      <c r="H129" s="256">
        <v>13.26</v>
      </c>
      <c r="I129" s="236"/>
      <c r="J129" s="232"/>
      <c r="K129" s="232"/>
      <c r="L129" s="237"/>
      <c r="M129" s="238"/>
      <c r="N129" s="239"/>
      <c r="O129" s="239"/>
      <c r="P129" s="239"/>
      <c r="Q129" s="239"/>
      <c r="R129" s="239"/>
      <c r="S129" s="239"/>
      <c r="T129" s="240"/>
      <c r="AT129" s="241" t="s">
        <v>193</v>
      </c>
      <c r="AU129" s="241" t="s">
        <v>83</v>
      </c>
      <c r="AV129" s="13" t="s">
        <v>83</v>
      </c>
      <c r="AW129" s="13" t="s">
        <v>6</v>
      </c>
      <c r="AX129" s="13" t="s">
        <v>79</v>
      </c>
      <c r="AY129" s="241" t="s">
        <v>183</v>
      </c>
    </row>
    <row r="130" spans="2:65" s="1" customFormat="1" ht="31.5" customHeight="1">
      <c r="B130" s="42"/>
      <c r="C130" s="205" t="s">
        <v>195</v>
      </c>
      <c r="D130" s="205" t="s">
        <v>185</v>
      </c>
      <c r="E130" s="206" t="s">
        <v>229</v>
      </c>
      <c r="F130" s="207" t="s">
        <v>230</v>
      </c>
      <c r="G130" s="208" t="s">
        <v>199</v>
      </c>
      <c r="H130" s="209">
        <v>13</v>
      </c>
      <c r="I130" s="210"/>
      <c r="J130" s="211">
        <f>ROUND(I130*H130,2)</f>
        <v>0</v>
      </c>
      <c r="K130" s="207" t="s">
        <v>200</v>
      </c>
      <c r="L130" s="62"/>
      <c r="M130" s="212" t="s">
        <v>21</v>
      </c>
      <c r="N130" s="213" t="s">
        <v>46</v>
      </c>
      <c r="O130" s="43"/>
      <c r="P130" s="214">
        <f>O130*H130</f>
        <v>0</v>
      </c>
      <c r="Q130" s="214">
        <v>1.146E-2</v>
      </c>
      <c r="R130" s="214">
        <f>Q130*H130</f>
        <v>0.14898</v>
      </c>
      <c r="S130" s="214">
        <v>0</v>
      </c>
      <c r="T130" s="215">
        <f>S130*H130</f>
        <v>0</v>
      </c>
      <c r="AR130" s="25" t="s">
        <v>189</v>
      </c>
      <c r="AT130" s="25" t="s">
        <v>185</v>
      </c>
      <c r="AU130" s="25" t="s">
        <v>83</v>
      </c>
      <c r="AY130" s="25" t="s">
        <v>183</v>
      </c>
      <c r="BE130" s="216">
        <f>IF(N130="základní",J130,0)</f>
        <v>0</v>
      </c>
      <c r="BF130" s="216">
        <f>IF(N130="snížená",J130,0)</f>
        <v>0</v>
      </c>
      <c r="BG130" s="216">
        <f>IF(N130="zákl. přenesená",J130,0)</f>
        <v>0</v>
      </c>
      <c r="BH130" s="216">
        <f>IF(N130="sníž. přenesená",J130,0)</f>
        <v>0</v>
      </c>
      <c r="BI130" s="216">
        <f>IF(N130="nulová",J130,0)</f>
        <v>0</v>
      </c>
      <c r="BJ130" s="25" t="s">
        <v>79</v>
      </c>
      <c r="BK130" s="216">
        <f>ROUND(I130*H130,2)</f>
        <v>0</v>
      </c>
      <c r="BL130" s="25" t="s">
        <v>189</v>
      </c>
      <c r="BM130" s="25" t="s">
        <v>231</v>
      </c>
    </row>
    <row r="131" spans="2:65" s="12" customFormat="1" ht="13.5">
      <c r="B131" s="220"/>
      <c r="C131" s="221"/>
      <c r="D131" s="217" t="s">
        <v>193</v>
      </c>
      <c r="E131" s="222" t="s">
        <v>21</v>
      </c>
      <c r="F131" s="223" t="s">
        <v>232</v>
      </c>
      <c r="G131" s="221"/>
      <c r="H131" s="224" t="s">
        <v>21</v>
      </c>
      <c r="I131" s="225"/>
      <c r="J131" s="221"/>
      <c r="K131" s="221"/>
      <c r="L131" s="226"/>
      <c r="M131" s="227"/>
      <c r="N131" s="228"/>
      <c r="O131" s="228"/>
      <c r="P131" s="228"/>
      <c r="Q131" s="228"/>
      <c r="R131" s="228"/>
      <c r="S131" s="228"/>
      <c r="T131" s="229"/>
      <c r="AT131" s="230" t="s">
        <v>193</v>
      </c>
      <c r="AU131" s="230" t="s">
        <v>83</v>
      </c>
      <c r="AV131" s="12" t="s">
        <v>79</v>
      </c>
      <c r="AW131" s="12" t="s">
        <v>39</v>
      </c>
      <c r="AX131" s="12" t="s">
        <v>75</v>
      </c>
      <c r="AY131" s="230" t="s">
        <v>183</v>
      </c>
    </row>
    <row r="132" spans="2:65" s="13" customFormat="1" ht="13.5">
      <c r="B132" s="231"/>
      <c r="C132" s="232"/>
      <c r="D132" s="244" t="s">
        <v>193</v>
      </c>
      <c r="E132" s="254" t="s">
        <v>21</v>
      </c>
      <c r="F132" s="255" t="s">
        <v>217</v>
      </c>
      <c r="G132" s="232"/>
      <c r="H132" s="256">
        <v>13</v>
      </c>
      <c r="I132" s="236"/>
      <c r="J132" s="232"/>
      <c r="K132" s="232"/>
      <c r="L132" s="237"/>
      <c r="M132" s="238"/>
      <c r="N132" s="239"/>
      <c r="O132" s="239"/>
      <c r="P132" s="239"/>
      <c r="Q132" s="239"/>
      <c r="R132" s="239"/>
      <c r="S132" s="239"/>
      <c r="T132" s="240"/>
      <c r="AT132" s="241" t="s">
        <v>193</v>
      </c>
      <c r="AU132" s="241" t="s">
        <v>83</v>
      </c>
      <c r="AV132" s="13" t="s">
        <v>83</v>
      </c>
      <c r="AW132" s="13" t="s">
        <v>39</v>
      </c>
      <c r="AX132" s="13" t="s">
        <v>79</v>
      </c>
      <c r="AY132" s="241" t="s">
        <v>183</v>
      </c>
    </row>
    <row r="133" spans="2:65" s="1" customFormat="1" ht="31.5" customHeight="1">
      <c r="B133" s="42"/>
      <c r="C133" s="205" t="s">
        <v>233</v>
      </c>
      <c r="D133" s="205" t="s">
        <v>185</v>
      </c>
      <c r="E133" s="206" t="s">
        <v>234</v>
      </c>
      <c r="F133" s="207" t="s">
        <v>235</v>
      </c>
      <c r="G133" s="208" t="s">
        <v>199</v>
      </c>
      <c r="H133" s="209">
        <v>13</v>
      </c>
      <c r="I133" s="210"/>
      <c r="J133" s="211">
        <f>ROUND(I133*H133,2)</f>
        <v>0</v>
      </c>
      <c r="K133" s="207" t="s">
        <v>200</v>
      </c>
      <c r="L133" s="62"/>
      <c r="M133" s="212" t="s">
        <v>21</v>
      </c>
      <c r="N133" s="213" t="s">
        <v>46</v>
      </c>
      <c r="O133" s="43"/>
      <c r="P133" s="214">
        <f>O133*H133</f>
        <v>0</v>
      </c>
      <c r="Q133" s="214">
        <v>1.98E-3</v>
      </c>
      <c r="R133" s="214">
        <f>Q133*H133</f>
        <v>2.5739999999999999E-2</v>
      </c>
      <c r="S133" s="214">
        <v>0</v>
      </c>
      <c r="T133" s="215">
        <f>S133*H133</f>
        <v>0</v>
      </c>
      <c r="AR133" s="25" t="s">
        <v>189</v>
      </c>
      <c r="AT133" s="25" t="s">
        <v>185</v>
      </c>
      <c r="AU133" s="25" t="s">
        <v>83</v>
      </c>
      <c r="AY133" s="25" t="s">
        <v>183</v>
      </c>
      <c r="BE133" s="216">
        <f>IF(N133="základní",J133,0)</f>
        <v>0</v>
      </c>
      <c r="BF133" s="216">
        <f>IF(N133="snížená",J133,0)</f>
        <v>0</v>
      </c>
      <c r="BG133" s="216">
        <f>IF(N133="zákl. přenesená",J133,0)</f>
        <v>0</v>
      </c>
      <c r="BH133" s="216">
        <f>IF(N133="sníž. přenesená",J133,0)</f>
        <v>0</v>
      </c>
      <c r="BI133" s="216">
        <f>IF(N133="nulová",J133,0)</f>
        <v>0</v>
      </c>
      <c r="BJ133" s="25" t="s">
        <v>79</v>
      </c>
      <c r="BK133" s="216">
        <f>ROUND(I133*H133,2)</f>
        <v>0</v>
      </c>
      <c r="BL133" s="25" t="s">
        <v>189</v>
      </c>
      <c r="BM133" s="25" t="s">
        <v>236</v>
      </c>
    </row>
    <row r="134" spans="2:65" s="13" customFormat="1" ht="13.5">
      <c r="B134" s="231"/>
      <c r="C134" s="232"/>
      <c r="D134" s="244" t="s">
        <v>193</v>
      </c>
      <c r="E134" s="254" t="s">
        <v>21</v>
      </c>
      <c r="F134" s="255" t="s">
        <v>217</v>
      </c>
      <c r="G134" s="232"/>
      <c r="H134" s="256">
        <v>13</v>
      </c>
      <c r="I134" s="236"/>
      <c r="J134" s="232"/>
      <c r="K134" s="232"/>
      <c r="L134" s="237"/>
      <c r="M134" s="238"/>
      <c r="N134" s="239"/>
      <c r="O134" s="239"/>
      <c r="P134" s="239"/>
      <c r="Q134" s="239"/>
      <c r="R134" s="239"/>
      <c r="S134" s="239"/>
      <c r="T134" s="240"/>
      <c r="AT134" s="241" t="s">
        <v>193</v>
      </c>
      <c r="AU134" s="241" t="s">
        <v>83</v>
      </c>
      <c r="AV134" s="13" t="s">
        <v>83</v>
      </c>
      <c r="AW134" s="13" t="s">
        <v>39</v>
      </c>
      <c r="AX134" s="13" t="s">
        <v>79</v>
      </c>
      <c r="AY134" s="241" t="s">
        <v>183</v>
      </c>
    </row>
    <row r="135" spans="2:65" s="1" customFormat="1" ht="22.5" customHeight="1">
      <c r="B135" s="42"/>
      <c r="C135" s="205" t="s">
        <v>226</v>
      </c>
      <c r="D135" s="205" t="s">
        <v>185</v>
      </c>
      <c r="E135" s="206" t="s">
        <v>237</v>
      </c>
      <c r="F135" s="207" t="s">
        <v>238</v>
      </c>
      <c r="G135" s="208" t="s">
        <v>199</v>
      </c>
      <c r="H135" s="209">
        <v>272.24599999999998</v>
      </c>
      <c r="I135" s="210"/>
      <c r="J135" s="211">
        <f>ROUND(I135*H135,2)</f>
        <v>0</v>
      </c>
      <c r="K135" s="207" t="s">
        <v>200</v>
      </c>
      <c r="L135" s="62"/>
      <c r="M135" s="212" t="s">
        <v>21</v>
      </c>
      <c r="N135" s="213" t="s">
        <v>46</v>
      </c>
      <c r="O135" s="43"/>
      <c r="P135" s="214">
        <f>O135*H135</f>
        <v>0</v>
      </c>
      <c r="Q135" s="214">
        <v>5.4599999999999996E-3</v>
      </c>
      <c r="R135" s="214">
        <f>Q135*H135</f>
        <v>1.4864631599999998</v>
      </c>
      <c r="S135" s="214">
        <v>0</v>
      </c>
      <c r="T135" s="215">
        <f>S135*H135</f>
        <v>0</v>
      </c>
      <c r="AR135" s="25" t="s">
        <v>189</v>
      </c>
      <c r="AT135" s="25" t="s">
        <v>185</v>
      </c>
      <c r="AU135" s="25" t="s">
        <v>83</v>
      </c>
      <c r="AY135" s="25" t="s">
        <v>183</v>
      </c>
      <c r="BE135" s="216">
        <f>IF(N135="základní",J135,0)</f>
        <v>0</v>
      </c>
      <c r="BF135" s="216">
        <f>IF(N135="snížená",J135,0)</f>
        <v>0</v>
      </c>
      <c r="BG135" s="216">
        <f>IF(N135="zákl. přenesená",J135,0)</f>
        <v>0</v>
      </c>
      <c r="BH135" s="216">
        <f>IF(N135="sníž. přenesená",J135,0)</f>
        <v>0</v>
      </c>
      <c r="BI135" s="216">
        <f>IF(N135="nulová",J135,0)</f>
        <v>0</v>
      </c>
      <c r="BJ135" s="25" t="s">
        <v>79</v>
      </c>
      <c r="BK135" s="216">
        <f>ROUND(I135*H135,2)</f>
        <v>0</v>
      </c>
      <c r="BL135" s="25" t="s">
        <v>189</v>
      </c>
      <c r="BM135" s="25" t="s">
        <v>239</v>
      </c>
    </row>
    <row r="136" spans="2:65" s="1" customFormat="1" ht="121.5">
      <c r="B136" s="42"/>
      <c r="C136" s="64"/>
      <c r="D136" s="244" t="s">
        <v>191</v>
      </c>
      <c r="E136" s="64"/>
      <c r="F136" s="267" t="s">
        <v>216</v>
      </c>
      <c r="G136" s="64"/>
      <c r="H136" s="64"/>
      <c r="I136" s="173"/>
      <c r="J136" s="64"/>
      <c r="K136" s="64"/>
      <c r="L136" s="62"/>
      <c r="M136" s="219"/>
      <c r="N136" s="43"/>
      <c r="O136" s="43"/>
      <c r="P136" s="43"/>
      <c r="Q136" s="43"/>
      <c r="R136" s="43"/>
      <c r="S136" s="43"/>
      <c r="T136" s="79"/>
      <c r="AT136" s="25" t="s">
        <v>191</v>
      </c>
      <c r="AU136" s="25" t="s">
        <v>83</v>
      </c>
    </row>
    <row r="137" spans="2:65" s="1" customFormat="1" ht="31.5" customHeight="1">
      <c r="B137" s="42"/>
      <c r="C137" s="205" t="s">
        <v>240</v>
      </c>
      <c r="D137" s="205" t="s">
        <v>185</v>
      </c>
      <c r="E137" s="206" t="s">
        <v>241</v>
      </c>
      <c r="F137" s="207" t="s">
        <v>242</v>
      </c>
      <c r="G137" s="208" t="s">
        <v>199</v>
      </c>
      <c r="H137" s="209">
        <v>36.247999999999998</v>
      </c>
      <c r="I137" s="210"/>
      <c r="J137" s="211">
        <f>ROUND(I137*H137,2)</f>
        <v>0</v>
      </c>
      <c r="K137" s="207" t="s">
        <v>200</v>
      </c>
      <c r="L137" s="62"/>
      <c r="M137" s="212" t="s">
        <v>21</v>
      </c>
      <c r="N137" s="213" t="s">
        <v>46</v>
      </c>
      <c r="O137" s="43"/>
      <c r="P137" s="214">
        <f>O137*H137</f>
        <v>0</v>
      </c>
      <c r="Q137" s="214">
        <v>8.3199999999999993E-3</v>
      </c>
      <c r="R137" s="214">
        <f>Q137*H137</f>
        <v>0.30158335999999997</v>
      </c>
      <c r="S137" s="214">
        <v>0</v>
      </c>
      <c r="T137" s="215">
        <f>S137*H137</f>
        <v>0</v>
      </c>
      <c r="AR137" s="25" t="s">
        <v>189</v>
      </c>
      <c r="AT137" s="25" t="s">
        <v>185</v>
      </c>
      <c r="AU137" s="25" t="s">
        <v>83</v>
      </c>
      <c r="AY137" s="25" t="s">
        <v>183</v>
      </c>
      <c r="BE137" s="216">
        <f>IF(N137="základní",J137,0)</f>
        <v>0</v>
      </c>
      <c r="BF137" s="216">
        <f>IF(N137="snížená",J137,0)</f>
        <v>0</v>
      </c>
      <c r="BG137" s="216">
        <f>IF(N137="zákl. přenesená",J137,0)</f>
        <v>0</v>
      </c>
      <c r="BH137" s="216">
        <f>IF(N137="sníž. přenesená",J137,0)</f>
        <v>0</v>
      </c>
      <c r="BI137" s="216">
        <f>IF(N137="nulová",J137,0)</f>
        <v>0</v>
      </c>
      <c r="BJ137" s="25" t="s">
        <v>79</v>
      </c>
      <c r="BK137" s="216">
        <f>ROUND(I137*H137,2)</f>
        <v>0</v>
      </c>
      <c r="BL137" s="25" t="s">
        <v>189</v>
      </c>
      <c r="BM137" s="25" t="s">
        <v>243</v>
      </c>
    </row>
    <row r="138" spans="2:65" s="1" customFormat="1" ht="162">
      <c r="B138" s="42"/>
      <c r="C138" s="64"/>
      <c r="D138" s="217" t="s">
        <v>191</v>
      </c>
      <c r="E138" s="64"/>
      <c r="F138" s="218" t="s">
        <v>221</v>
      </c>
      <c r="G138" s="64"/>
      <c r="H138" s="64"/>
      <c r="I138" s="173"/>
      <c r="J138" s="64"/>
      <c r="K138" s="64"/>
      <c r="L138" s="62"/>
      <c r="M138" s="219"/>
      <c r="N138" s="43"/>
      <c r="O138" s="43"/>
      <c r="P138" s="43"/>
      <c r="Q138" s="43"/>
      <c r="R138" s="43"/>
      <c r="S138" s="43"/>
      <c r="T138" s="79"/>
      <c r="AT138" s="25" t="s">
        <v>191</v>
      </c>
      <c r="AU138" s="25" t="s">
        <v>83</v>
      </c>
    </row>
    <row r="139" spans="2:65" s="12" customFormat="1" ht="13.5">
      <c r="B139" s="220"/>
      <c r="C139" s="221"/>
      <c r="D139" s="217" t="s">
        <v>193</v>
      </c>
      <c r="E139" s="222" t="s">
        <v>21</v>
      </c>
      <c r="F139" s="223" t="s">
        <v>244</v>
      </c>
      <c r="G139" s="221"/>
      <c r="H139" s="224" t="s">
        <v>21</v>
      </c>
      <c r="I139" s="225"/>
      <c r="J139" s="221"/>
      <c r="K139" s="221"/>
      <c r="L139" s="226"/>
      <c r="M139" s="227"/>
      <c r="N139" s="228"/>
      <c r="O139" s="228"/>
      <c r="P139" s="228"/>
      <c r="Q139" s="228"/>
      <c r="R139" s="228"/>
      <c r="S139" s="228"/>
      <c r="T139" s="229"/>
      <c r="AT139" s="230" t="s">
        <v>193</v>
      </c>
      <c r="AU139" s="230" t="s">
        <v>83</v>
      </c>
      <c r="AV139" s="12" t="s">
        <v>79</v>
      </c>
      <c r="AW139" s="12" t="s">
        <v>39</v>
      </c>
      <c r="AX139" s="12" t="s">
        <v>75</v>
      </c>
      <c r="AY139" s="230" t="s">
        <v>183</v>
      </c>
    </row>
    <row r="140" spans="2:65" s="13" customFormat="1" ht="13.5">
      <c r="B140" s="231"/>
      <c r="C140" s="232"/>
      <c r="D140" s="244" t="s">
        <v>193</v>
      </c>
      <c r="E140" s="254" t="s">
        <v>21</v>
      </c>
      <c r="F140" s="255" t="s">
        <v>245</v>
      </c>
      <c r="G140" s="232"/>
      <c r="H140" s="256">
        <v>36.247999999999998</v>
      </c>
      <c r="I140" s="236"/>
      <c r="J140" s="232"/>
      <c r="K140" s="232"/>
      <c r="L140" s="237"/>
      <c r="M140" s="238"/>
      <c r="N140" s="239"/>
      <c r="O140" s="239"/>
      <c r="P140" s="239"/>
      <c r="Q140" s="239"/>
      <c r="R140" s="239"/>
      <c r="S140" s="239"/>
      <c r="T140" s="240"/>
      <c r="AT140" s="241" t="s">
        <v>193</v>
      </c>
      <c r="AU140" s="241" t="s">
        <v>83</v>
      </c>
      <c r="AV140" s="13" t="s">
        <v>83</v>
      </c>
      <c r="AW140" s="13" t="s">
        <v>39</v>
      </c>
      <c r="AX140" s="13" t="s">
        <v>79</v>
      </c>
      <c r="AY140" s="241" t="s">
        <v>183</v>
      </c>
    </row>
    <row r="141" spans="2:65" s="1" customFormat="1" ht="31.5" customHeight="1">
      <c r="B141" s="42"/>
      <c r="C141" s="257" t="s">
        <v>246</v>
      </c>
      <c r="D141" s="257" t="s">
        <v>223</v>
      </c>
      <c r="E141" s="258" t="s">
        <v>247</v>
      </c>
      <c r="F141" s="259" t="s">
        <v>248</v>
      </c>
      <c r="G141" s="260" t="s">
        <v>199</v>
      </c>
      <c r="H141" s="261">
        <v>36.972999999999999</v>
      </c>
      <c r="I141" s="262"/>
      <c r="J141" s="263">
        <f>ROUND(I141*H141,2)</f>
        <v>0</v>
      </c>
      <c r="K141" s="259" t="s">
        <v>200</v>
      </c>
      <c r="L141" s="264"/>
      <c r="M141" s="265" t="s">
        <v>21</v>
      </c>
      <c r="N141" s="266" t="s">
        <v>46</v>
      </c>
      <c r="O141" s="43"/>
      <c r="P141" s="214">
        <f>O141*H141</f>
        <v>0</v>
      </c>
      <c r="Q141" s="214">
        <v>3.0000000000000001E-3</v>
      </c>
      <c r="R141" s="214">
        <f>Q141*H141</f>
        <v>0.110919</v>
      </c>
      <c r="S141" s="214">
        <v>0</v>
      </c>
      <c r="T141" s="215">
        <f>S141*H141</f>
        <v>0</v>
      </c>
      <c r="AR141" s="25" t="s">
        <v>226</v>
      </c>
      <c r="AT141" s="25" t="s">
        <v>223</v>
      </c>
      <c r="AU141" s="25" t="s">
        <v>83</v>
      </c>
      <c r="AY141" s="25" t="s">
        <v>183</v>
      </c>
      <c r="BE141" s="216">
        <f>IF(N141="základní",J141,0)</f>
        <v>0</v>
      </c>
      <c r="BF141" s="216">
        <f>IF(N141="snížená",J141,0)</f>
        <v>0</v>
      </c>
      <c r="BG141" s="216">
        <f>IF(N141="zákl. přenesená",J141,0)</f>
        <v>0</v>
      </c>
      <c r="BH141" s="216">
        <f>IF(N141="sníž. přenesená",J141,0)</f>
        <v>0</v>
      </c>
      <c r="BI141" s="216">
        <f>IF(N141="nulová",J141,0)</f>
        <v>0</v>
      </c>
      <c r="BJ141" s="25" t="s">
        <v>79</v>
      </c>
      <c r="BK141" s="216">
        <f>ROUND(I141*H141,2)</f>
        <v>0</v>
      </c>
      <c r="BL141" s="25" t="s">
        <v>189</v>
      </c>
      <c r="BM141" s="25" t="s">
        <v>249</v>
      </c>
    </row>
    <row r="142" spans="2:65" s="12" customFormat="1" ht="13.5">
      <c r="B142" s="220"/>
      <c r="C142" s="221"/>
      <c r="D142" s="217" t="s">
        <v>193</v>
      </c>
      <c r="E142" s="222" t="s">
        <v>21</v>
      </c>
      <c r="F142" s="223" t="s">
        <v>244</v>
      </c>
      <c r="G142" s="221"/>
      <c r="H142" s="224" t="s">
        <v>21</v>
      </c>
      <c r="I142" s="225"/>
      <c r="J142" s="221"/>
      <c r="K142" s="221"/>
      <c r="L142" s="226"/>
      <c r="M142" s="227"/>
      <c r="N142" s="228"/>
      <c r="O142" s="228"/>
      <c r="P142" s="228"/>
      <c r="Q142" s="228"/>
      <c r="R142" s="228"/>
      <c r="S142" s="228"/>
      <c r="T142" s="229"/>
      <c r="AT142" s="230" t="s">
        <v>193</v>
      </c>
      <c r="AU142" s="230" t="s">
        <v>83</v>
      </c>
      <c r="AV142" s="12" t="s">
        <v>79</v>
      </c>
      <c r="AW142" s="12" t="s">
        <v>39</v>
      </c>
      <c r="AX142" s="12" t="s">
        <v>75</v>
      </c>
      <c r="AY142" s="230" t="s">
        <v>183</v>
      </c>
    </row>
    <row r="143" spans="2:65" s="13" customFormat="1" ht="13.5">
      <c r="B143" s="231"/>
      <c r="C143" s="232"/>
      <c r="D143" s="217" t="s">
        <v>193</v>
      </c>
      <c r="E143" s="233" t="s">
        <v>21</v>
      </c>
      <c r="F143" s="234" t="s">
        <v>245</v>
      </c>
      <c r="G143" s="232"/>
      <c r="H143" s="235">
        <v>36.247999999999998</v>
      </c>
      <c r="I143" s="236"/>
      <c r="J143" s="232"/>
      <c r="K143" s="232"/>
      <c r="L143" s="237"/>
      <c r="M143" s="238"/>
      <c r="N143" s="239"/>
      <c r="O143" s="239"/>
      <c r="P143" s="239"/>
      <c r="Q143" s="239"/>
      <c r="R143" s="239"/>
      <c r="S143" s="239"/>
      <c r="T143" s="240"/>
      <c r="AT143" s="241" t="s">
        <v>193</v>
      </c>
      <c r="AU143" s="241" t="s">
        <v>83</v>
      </c>
      <c r="AV143" s="13" t="s">
        <v>83</v>
      </c>
      <c r="AW143" s="13" t="s">
        <v>39</v>
      </c>
      <c r="AX143" s="13" t="s">
        <v>79</v>
      </c>
      <c r="AY143" s="241" t="s">
        <v>183</v>
      </c>
    </row>
    <row r="144" spans="2:65" s="13" customFormat="1" ht="13.5">
      <c r="B144" s="231"/>
      <c r="C144" s="232"/>
      <c r="D144" s="244" t="s">
        <v>193</v>
      </c>
      <c r="E144" s="232"/>
      <c r="F144" s="255" t="s">
        <v>250</v>
      </c>
      <c r="G144" s="232"/>
      <c r="H144" s="256">
        <v>36.972999999999999</v>
      </c>
      <c r="I144" s="236"/>
      <c r="J144" s="232"/>
      <c r="K144" s="232"/>
      <c r="L144" s="237"/>
      <c r="M144" s="238"/>
      <c r="N144" s="239"/>
      <c r="O144" s="239"/>
      <c r="P144" s="239"/>
      <c r="Q144" s="239"/>
      <c r="R144" s="239"/>
      <c r="S144" s="239"/>
      <c r="T144" s="240"/>
      <c r="AT144" s="241" t="s">
        <v>193</v>
      </c>
      <c r="AU144" s="241" t="s">
        <v>83</v>
      </c>
      <c r="AV144" s="13" t="s">
        <v>83</v>
      </c>
      <c r="AW144" s="13" t="s">
        <v>6</v>
      </c>
      <c r="AX144" s="13" t="s">
        <v>79</v>
      </c>
      <c r="AY144" s="241" t="s">
        <v>183</v>
      </c>
    </row>
    <row r="145" spans="2:65" s="1" customFormat="1" ht="31.5" customHeight="1">
      <c r="B145" s="42"/>
      <c r="C145" s="205" t="s">
        <v>251</v>
      </c>
      <c r="D145" s="205" t="s">
        <v>185</v>
      </c>
      <c r="E145" s="206" t="s">
        <v>252</v>
      </c>
      <c r="F145" s="207" t="s">
        <v>253</v>
      </c>
      <c r="G145" s="208" t="s">
        <v>199</v>
      </c>
      <c r="H145" s="209">
        <v>266.58499999999998</v>
      </c>
      <c r="I145" s="210"/>
      <c r="J145" s="211">
        <f>ROUND(I145*H145,2)</f>
        <v>0</v>
      </c>
      <c r="K145" s="207" t="s">
        <v>200</v>
      </c>
      <c r="L145" s="62"/>
      <c r="M145" s="212" t="s">
        <v>21</v>
      </c>
      <c r="N145" s="213" t="s">
        <v>46</v>
      </c>
      <c r="O145" s="43"/>
      <c r="P145" s="214">
        <f>O145*H145</f>
        <v>0</v>
      </c>
      <c r="Q145" s="214">
        <v>8.5000000000000006E-3</v>
      </c>
      <c r="R145" s="214">
        <f>Q145*H145</f>
        <v>2.2659725000000002</v>
      </c>
      <c r="S145" s="214">
        <v>0</v>
      </c>
      <c r="T145" s="215">
        <f>S145*H145</f>
        <v>0</v>
      </c>
      <c r="AR145" s="25" t="s">
        <v>189</v>
      </c>
      <c r="AT145" s="25" t="s">
        <v>185</v>
      </c>
      <c r="AU145" s="25" t="s">
        <v>83</v>
      </c>
      <c r="AY145" s="25" t="s">
        <v>183</v>
      </c>
      <c r="BE145" s="216">
        <f>IF(N145="základní",J145,0)</f>
        <v>0</v>
      </c>
      <c r="BF145" s="216">
        <f>IF(N145="snížená",J145,0)</f>
        <v>0</v>
      </c>
      <c r="BG145" s="216">
        <f>IF(N145="zákl. přenesená",J145,0)</f>
        <v>0</v>
      </c>
      <c r="BH145" s="216">
        <f>IF(N145="sníž. přenesená",J145,0)</f>
        <v>0</v>
      </c>
      <c r="BI145" s="216">
        <f>IF(N145="nulová",J145,0)</f>
        <v>0</v>
      </c>
      <c r="BJ145" s="25" t="s">
        <v>79</v>
      </c>
      <c r="BK145" s="216">
        <f>ROUND(I145*H145,2)</f>
        <v>0</v>
      </c>
      <c r="BL145" s="25" t="s">
        <v>189</v>
      </c>
      <c r="BM145" s="25" t="s">
        <v>254</v>
      </c>
    </row>
    <row r="146" spans="2:65" s="1" customFormat="1" ht="162">
      <c r="B146" s="42"/>
      <c r="C146" s="64"/>
      <c r="D146" s="217" t="s">
        <v>191</v>
      </c>
      <c r="E146" s="64"/>
      <c r="F146" s="218" t="s">
        <v>221</v>
      </c>
      <c r="G146" s="64"/>
      <c r="H146" s="64"/>
      <c r="I146" s="173"/>
      <c r="J146" s="64"/>
      <c r="K146" s="64"/>
      <c r="L146" s="62"/>
      <c r="M146" s="219"/>
      <c r="N146" s="43"/>
      <c r="O146" s="43"/>
      <c r="P146" s="43"/>
      <c r="Q146" s="43"/>
      <c r="R146" s="43"/>
      <c r="S146" s="43"/>
      <c r="T146" s="79"/>
      <c r="AT146" s="25" t="s">
        <v>191</v>
      </c>
      <c r="AU146" s="25" t="s">
        <v>83</v>
      </c>
    </row>
    <row r="147" spans="2:65" s="12" customFormat="1" ht="13.5">
      <c r="B147" s="220"/>
      <c r="C147" s="221"/>
      <c r="D147" s="217" t="s">
        <v>193</v>
      </c>
      <c r="E147" s="222" t="s">
        <v>21</v>
      </c>
      <c r="F147" s="223" t="s">
        <v>255</v>
      </c>
      <c r="G147" s="221"/>
      <c r="H147" s="224" t="s">
        <v>21</v>
      </c>
      <c r="I147" s="225"/>
      <c r="J147" s="221"/>
      <c r="K147" s="221"/>
      <c r="L147" s="226"/>
      <c r="M147" s="227"/>
      <c r="N147" s="228"/>
      <c r="O147" s="228"/>
      <c r="P147" s="228"/>
      <c r="Q147" s="228"/>
      <c r="R147" s="228"/>
      <c r="S147" s="228"/>
      <c r="T147" s="229"/>
      <c r="AT147" s="230" t="s">
        <v>193</v>
      </c>
      <c r="AU147" s="230" t="s">
        <v>83</v>
      </c>
      <c r="AV147" s="12" t="s">
        <v>79</v>
      </c>
      <c r="AW147" s="12" t="s">
        <v>39</v>
      </c>
      <c r="AX147" s="12" t="s">
        <v>75</v>
      </c>
      <c r="AY147" s="230" t="s">
        <v>183</v>
      </c>
    </row>
    <row r="148" spans="2:65" s="13" customFormat="1" ht="13.5">
      <c r="B148" s="231"/>
      <c r="C148" s="232"/>
      <c r="D148" s="217" t="s">
        <v>193</v>
      </c>
      <c r="E148" s="233" t="s">
        <v>21</v>
      </c>
      <c r="F148" s="234" t="s">
        <v>256</v>
      </c>
      <c r="G148" s="232"/>
      <c r="H148" s="235">
        <v>33.674999999999997</v>
      </c>
      <c r="I148" s="236"/>
      <c r="J148" s="232"/>
      <c r="K148" s="232"/>
      <c r="L148" s="237"/>
      <c r="M148" s="238"/>
      <c r="N148" s="239"/>
      <c r="O148" s="239"/>
      <c r="P148" s="239"/>
      <c r="Q148" s="239"/>
      <c r="R148" s="239"/>
      <c r="S148" s="239"/>
      <c r="T148" s="240"/>
      <c r="AT148" s="241" t="s">
        <v>193</v>
      </c>
      <c r="AU148" s="241" t="s">
        <v>83</v>
      </c>
      <c r="AV148" s="13" t="s">
        <v>83</v>
      </c>
      <c r="AW148" s="13" t="s">
        <v>39</v>
      </c>
      <c r="AX148" s="13" t="s">
        <v>75</v>
      </c>
      <c r="AY148" s="241" t="s">
        <v>183</v>
      </c>
    </row>
    <row r="149" spans="2:65" s="13" customFormat="1" ht="13.5">
      <c r="B149" s="231"/>
      <c r="C149" s="232"/>
      <c r="D149" s="217" t="s">
        <v>193</v>
      </c>
      <c r="E149" s="233" t="s">
        <v>21</v>
      </c>
      <c r="F149" s="234" t="s">
        <v>257</v>
      </c>
      <c r="G149" s="232"/>
      <c r="H149" s="235">
        <v>-6.3040000000000003</v>
      </c>
      <c r="I149" s="236"/>
      <c r="J149" s="232"/>
      <c r="K149" s="232"/>
      <c r="L149" s="237"/>
      <c r="M149" s="238"/>
      <c r="N149" s="239"/>
      <c r="O149" s="239"/>
      <c r="P149" s="239"/>
      <c r="Q149" s="239"/>
      <c r="R149" s="239"/>
      <c r="S149" s="239"/>
      <c r="T149" s="240"/>
      <c r="AT149" s="241" t="s">
        <v>193</v>
      </c>
      <c r="AU149" s="241" t="s">
        <v>83</v>
      </c>
      <c r="AV149" s="13" t="s">
        <v>83</v>
      </c>
      <c r="AW149" s="13" t="s">
        <v>39</v>
      </c>
      <c r="AX149" s="13" t="s">
        <v>75</v>
      </c>
      <c r="AY149" s="241" t="s">
        <v>183</v>
      </c>
    </row>
    <row r="150" spans="2:65" s="13" customFormat="1" ht="13.5">
      <c r="B150" s="231"/>
      <c r="C150" s="232"/>
      <c r="D150" s="217" t="s">
        <v>193</v>
      </c>
      <c r="E150" s="233" t="s">
        <v>21</v>
      </c>
      <c r="F150" s="234" t="s">
        <v>258</v>
      </c>
      <c r="G150" s="232"/>
      <c r="H150" s="235">
        <v>49.838999999999999</v>
      </c>
      <c r="I150" s="236"/>
      <c r="J150" s="232"/>
      <c r="K150" s="232"/>
      <c r="L150" s="237"/>
      <c r="M150" s="238"/>
      <c r="N150" s="239"/>
      <c r="O150" s="239"/>
      <c r="P150" s="239"/>
      <c r="Q150" s="239"/>
      <c r="R150" s="239"/>
      <c r="S150" s="239"/>
      <c r="T150" s="240"/>
      <c r="AT150" s="241" t="s">
        <v>193</v>
      </c>
      <c r="AU150" s="241" t="s">
        <v>83</v>
      </c>
      <c r="AV150" s="13" t="s">
        <v>83</v>
      </c>
      <c r="AW150" s="13" t="s">
        <v>39</v>
      </c>
      <c r="AX150" s="13" t="s">
        <v>75</v>
      </c>
      <c r="AY150" s="241" t="s">
        <v>183</v>
      </c>
    </row>
    <row r="151" spans="2:65" s="13" customFormat="1" ht="13.5">
      <c r="B151" s="231"/>
      <c r="C151" s="232"/>
      <c r="D151" s="217" t="s">
        <v>193</v>
      </c>
      <c r="E151" s="233" t="s">
        <v>21</v>
      </c>
      <c r="F151" s="234" t="s">
        <v>259</v>
      </c>
      <c r="G151" s="232"/>
      <c r="H151" s="235">
        <v>103.74</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3" customFormat="1" ht="13.5">
      <c r="B152" s="231"/>
      <c r="C152" s="232"/>
      <c r="D152" s="217" t="s">
        <v>193</v>
      </c>
      <c r="E152" s="233" t="s">
        <v>21</v>
      </c>
      <c r="F152" s="234" t="s">
        <v>260</v>
      </c>
      <c r="G152" s="232"/>
      <c r="H152" s="235">
        <v>90.772999999999996</v>
      </c>
      <c r="I152" s="236"/>
      <c r="J152" s="232"/>
      <c r="K152" s="232"/>
      <c r="L152" s="237"/>
      <c r="M152" s="238"/>
      <c r="N152" s="239"/>
      <c r="O152" s="239"/>
      <c r="P152" s="239"/>
      <c r="Q152" s="239"/>
      <c r="R152" s="239"/>
      <c r="S152" s="239"/>
      <c r="T152" s="240"/>
      <c r="AT152" s="241" t="s">
        <v>193</v>
      </c>
      <c r="AU152" s="241" t="s">
        <v>83</v>
      </c>
      <c r="AV152" s="13" t="s">
        <v>83</v>
      </c>
      <c r="AW152" s="13" t="s">
        <v>39</v>
      </c>
      <c r="AX152" s="13" t="s">
        <v>75</v>
      </c>
      <c r="AY152" s="241" t="s">
        <v>183</v>
      </c>
    </row>
    <row r="153" spans="2:65" s="13" customFormat="1" ht="13.5">
      <c r="B153" s="231"/>
      <c r="C153" s="232"/>
      <c r="D153" s="217" t="s">
        <v>193</v>
      </c>
      <c r="E153" s="233" t="s">
        <v>21</v>
      </c>
      <c r="F153" s="234" t="s">
        <v>261</v>
      </c>
      <c r="G153" s="232"/>
      <c r="H153" s="235">
        <v>-56.16</v>
      </c>
      <c r="I153" s="236"/>
      <c r="J153" s="232"/>
      <c r="K153" s="232"/>
      <c r="L153" s="237"/>
      <c r="M153" s="238"/>
      <c r="N153" s="239"/>
      <c r="O153" s="239"/>
      <c r="P153" s="239"/>
      <c r="Q153" s="239"/>
      <c r="R153" s="239"/>
      <c r="S153" s="239"/>
      <c r="T153" s="240"/>
      <c r="AT153" s="241" t="s">
        <v>193</v>
      </c>
      <c r="AU153" s="241" t="s">
        <v>83</v>
      </c>
      <c r="AV153" s="13" t="s">
        <v>83</v>
      </c>
      <c r="AW153" s="13" t="s">
        <v>39</v>
      </c>
      <c r="AX153" s="13" t="s">
        <v>75</v>
      </c>
      <c r="AY153" s="241" t="s">
        <v>183</v>
      </c>
    </row>
    <row r="154" spans="2:65" s="13" customFormat="1" ht="13.5">
      <c r="B154" s="231"/>
      <c r="C154" s="232"/>
      <c r="D154" s="217" t="s">
        <v>193</v>
      </c>
      <c r="E154" s="233" t="s">
        <v>21</v>
      </c>
      <c r="F154" s="234" t="s">
        <v>262</v>
      </c>
      <c r="G154" s="232"/>
      <c r="H154" s="235">
        <v>-2</v>
      </c>
      <c r="I154" s="236"/>
      <c r="J154" s="232"/>
      <c r="K154" s="232"/>
      <c r="L154" s="237"/>
      <c r="M154" s="238"/>
      <c r="N154" s="239"/>
      <c r="O154" s="239"/>
      <c r="P154" s="239"/>
      <c r="Q154" s="239"/>
      <c r="R154" s="239"/>
      <c r="S154" s="239"/>
      <c r="T154" s="240"/>
      <c r="AT154" s="241" t="s">
        <v>193</v>
      </c>
      <c r="AU154" s="241" t="s">
        <v>83</v>
      </c>
      <c r="AV154" s="13" t="s">
        <v>83</v>
      </c>
      <c r="AW154" s="13" t="s">
        <v>39</v>
      </c>
      <c r="AX154" s="13" t="s">
        <v>75</v>
      </c>
      <c r="AY154" s="241" t="s">
        <v>183</v>
      </c>
    </row>
    <row r="155" spans="2:65" s="13" customFormat="1" ht="13.5">
      <c r="B155" s="231"/>
      <c r="C155" s="232"/>
      <c r="D155" s="217" t="s">
        <v>193</v>
      </c>
      <c r="E155" s="233" t="s">
        <v>21</v>
      </c>
      <c r="F155" s="234" t="s">
        <v>263</v>
      </c>
      <c r="G155" s="232"/>
      <c r="H155" s="235">
        <v>-6.4</v>
      </c>
      <c r="I155" s="236"/>
      <c r="J155" s="232"/>
      <c r="K155" s="232"/>
      <c r="L155" s="237"/>
      <c r="M155" s="238"/>
      <c r="N155" s="239"/>
      <c r="O155" s="239"/>
      <c r="P155" s="239"/>
      <c r="Q155" s="239"/>
      <c r="R155" s="239"/>
      <c r="S155" s="239"/>
      <c r="T155" s="240"/>
      <c r="AT155" s="241" t="s">
        <v>193</v>
      </c>
      <c r="AU155" s="241" t="s">
        <v>83</v>
      </c>
      <c r="AV155" s="13" t="s">
        <v>83</v>
      </c>
      <c r="AW155" s="13" t="s">
        <v>39</v>
      </c>
      <c r="AX155" s="13" t="s">
        <v>75</v>
      </c>
      <c r="AY155" s="241" t="s">
        <v>183</v>
      </c>
    </row>
    <row r="156" spans="2:65" s="13" customFormat="1" ht="13.5">
      <c r="B156" s="231"/>
      <c r="C156" s="232"/>
      <c r="D156" s="217" t="s">
        <v>193</v>
      </c>
      <c r="E156" s="233" t="s">
        <v>21</v>
      </c>
      <c r="F156" s="234" t="s">
        <v>262</v>
      </c>
      <c r="G156" s="232"/>
      <c r="H156" s="235">
        <v>-2</v>
      </c>
      <c r="I156" s="236"/>
      <c r="J156" s="232"/>
      <c r="K156" s="232"/>
      <c r="L156" s="237"/>
      <c r="M156" s="238"/>
      <c r="N156" s="239"/>
      <c r="O156" s="239"/>
      <c r="P156" s="239"/>
      <c r="Q156" s="239"/>
      <c r="R156" s="239"/>
      <c r="S156" s="239"/>
      <c r="T156" s="240"/>
      <c r="AT156" s="241" t="s">
        <v>193</v>
      </c>
      <c r="AU156" s="241" t="s">
        <v>83</v>
      </c>
      <c r="AV156" s="13" t="s">
        <v>83</v>
      </c>
      <c r="AW156" s="13" t="s">
        <v>39</v>
      </c>
      <c r="AX156" s="13" t="s">
        <v>75</v>
      </c>
      <c r="AY156" s="241" t="s">
        <v>183</v>
      </c>
    </row>
    <row r="157" spans="2:65" s="13" customFormat="1" ht="13.5">
      <c r="B157" s="231"/>
      <c r="C157" s="232"/>
      <c r="D157" s="217" t="s">
        <v>193</v>
      </c>
      <c r="E157" s="233" t="s">
        <v>21</v>
      </c>
      <c r="F157" s="234" t="s">
        <v>264</v>
      </c>
      <c r="G157" s="232"/>
      <c r="H157" s="235">
        <v>2.5150000000000001</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5" customFormat="1" ht="13.5">
      <c r="B158" s="268"/>
      <c r="C158" s="269"/>
      <c r="D158" s="217" t="s">
        <v>193</v>
      </c>
      <c r="E158" s="270" t="s">
        <v>21</v>
      </c>
      <c r="F158" s="271" t="s">
        <v>265</v>
      </c>
      <c r="G158" s="269"/>
      <c r="H158" s="272">
        <v>207.678</v>
      </c>
      <c r="I158" s="273"/>
      <c r="J158" s="269"/>
      <c r="K158" s="269"/>
      <c r="L158" s="274"/>
      <c r="M158" s="275"/>
      <c r="N158" s="276"/>
      <c r="O158" s="276"/>
      <c r="P158" s="276"/>
      <c r="Q158" s="276"/>
      <c r="R158" s="276"/>
      <c r="S158" s="276"/>
      <c r="T158" s="277"/>
      <c r="AT158" s="278" t="s">
        <v>193</v>
      </c>
      <c r="AU158" s="278" t="s">
        <v>83</v>
      </c>
      <c r="AV158" s="15" t="s">
        <v>91</v>
      </c>
      <c r="AW158" s="15" t="s">
        <v>39</v>
      </c>
      <c r="AX158" s="15" t="s">
        <v>75</v>
      </c>
      <c r="AY158" s="278" t="s">
        <v>183</v>
      </c>
    </row>
    <row r="159" spans="2:65" s="12" customFormat="1" ht="13.5">
      <c r="B159" s="220"/>
      <c r="C159" s="221"/>
      <c r="D159" s="217" t="s">
        <v>193</v>
      </c>
      <c r="E159" s="222" t="s">
        <v>21</v>
      </c>
      <c r="F159" s="223" t="s">
        <v>266</v>
      </c>
      <c r="G159" s="221"/>
      <c r="H159" s="224" t="s">
        <v>21</v>
      </c>
      <c r="I159" s="225"/>
      <c r="J159" s="221"/>
      <c r="K159" s="221"/>
      <c r="L159" s="226"/>
      <c r="M159" s="227"/>
      <c r="N159" s="228"/>
      <c r="O159" s="228"/>
      <c r="P159" s="228"/>
      <c r="Q159" s="228"/>
      <c r="R159" s="228"/>
      <c r="S159" s="228"/>
      <c r="T159" s="229"/>
      <c r="AT159" s="230" t="s">
        <v>193</v>
      </c>
      <c r="AU159" s="230" t="s">
        <v>83</v>
      </c>
      <c r="AV159" s="12" t="s">
        <v>79</v>
      </c>
      <c r="AW159" s="12" t="s">
        <v>39</v>
      </c>
      <c r="AX159" s="12" t="s">
        <v>75</v>
      </c>
      <c r="AY159" s="230" t="s">
        <v>183</v>
      </c>
    </row>
    <row r="160" spans="2:65" s="13" customFormat="1" ht="13.5">
      <c r="B160" s="231"/>
      <c r="C160" s="232"/>
      <c r="D160" s="217" t="s">
        <v>193</v>
      </c>
      <c r="E160" s="233" t="s">
        <v>21</v>
      </c>
      <c r="F160" s="234" t="s">
        <v>267</v>
      </c>
      <c r="G160" s="232"/>
      <c r="H160" s="235">
        <v>4.0410000000000004</v>
      </c>
      <c r="I160" s="236"/>
      <c r="J160" s="232"/>
      <c r="K160" s="232"/>
      <c r="L160" s="237"/>
      <c r="M160" s="238"/>
      <c r="N160" s="239"/>
      <c r="O160" s="239"/>
      <c r="P160" s="239"/>
      <c r="Q160" s="239"/>
      <c r="R160" s="239"/>
      <c r="S160" s="239"/>
      <c r="T160" s="240"/>
      <c r="AT160" s="241" t="s">
        <v>193</v>
      </c>
      <c r="AU160" s="241" t="s">
        <v>83</v>
      </c>
      <c r="AV160" s="13" t="s">
        <v>83</v>
      </c>
      <c r="AW160" s="13" t="s">
        <v>39</v>
      </c>
      <c r="AX160" s="13" t="s">
        <v>75</v>
      </c>
      <c r="AY160" s="241" t="s">
        <v>183</v>
      </c>
    </row>
    <row r="161" spans="2:65" s="13" customFormat="1" ht="13.5">
      <c r="B161" s="231"/>
      <c r="C161" s="232"/>
      <c r="D161" s="217" t="s">
        <v>193</v>
      </c>
      <c r="E161" s="233" t="s">
        <v>21</v>
      </c>
      <c r="F161" s="234" t="s">
        <v>268</v>
      </c>
      <c r="G161" s="232"/>
      <c r="H161" s="235">
        <v>10.776</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3" customFormat="1" ht="13.5">
      <c r="B162" s="231"/>
      <c r="C162" s="232"/>
      <c r="D162" s="217" t="s">
        <v>193</v>
      </c>
      <c r="E162" s="233" t="s">
        <v>21</v>
      </c>
      <c r="F162" s="234" t="s">
        <v>269</v>
      </c>
      <c r="G162" s="232"/>
      <c r="H162" s="235">
        <v>20.748000000000001</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3" customFormat="1" ht="13.5">
      <c r="B163" s="231"/>
      <c r="C163" s="232"/>
      <c r="D163" s="217" t="s">
        <v>193</v>
      </c>
      <c r="E163" s="233" t="s">
        <v>21</v>
      </c>
      <c r="F163" s="234" t="s">
        <v>270</v>
      </c>
      <c r="G163" s="232"/>
      <c r="H163" s="235">
        <v>23.341999999999999</v>
      </c>
      <c r="I163" s="236"/>
      <c r="J163" s="232"/>
      <c r="K163" s="232"/>
      <c r="L163" s="237"/>
      <c r="M163" s="238"/>
      <c r="N163" s="239"/>
      <c r="O163" s="239"/>
      <c r="P163" s="239"/>
      <c r="Q163" s="239"/>
      <c r="R163" s="239"/>
      <c r="S163" s="239"/>
      <c r="T163" s="240"/>
      <c r="AT163" s="241" t="s">
        <v>193</v>
      </c>
      <c r="AU163" s="241" t="s">
        <v>83</v>
      </c>
      <c r="AV163" s="13" t="s">
        <v>83</v>
      </c>
      <c r="AW163" s="13" t="s">
        <v>39</v>
      </c>
      <c r="AX163" s="13" t="s">
        <v>75</v>
      </c>
      <c r="AY163" s="241" t="s">
        <v>183</v>
      </c>
    </row>
    <row r="164" spans="2:65" s="15" customFormat="1" ht="13.5">
      <c r="B164" s="268"/>
      <c r="C164" s="269"/>
      <c r="D164" s="217" t="s">
        <v>193</v>
      </c>
      <c r="E164" s="270" t="s">
        <v>21</v>
      </c>
      <c r="F164" s="271" t="s">
        <v>265</v>
      </c>
      <c r="G164" s="269"/>
      <c r="H164" s="272">
        <v>58.906999999999996</v>
      </c>
      <c r="I164" s="273"/>
      <c r="J164" s="269"/>
      <c r="K164" s="269"/>
      <c r="L164" s="274"/>
      <c r="M164" s="275"/>
      <c r="N164" s="276"/>
      <c r="O164" s="276"/>
      <c r="P164" s="276"/>
      <c r="Q164" s="276"/>
      <c r="R164" s="276"/>
      <c r="S164" s="276"/>
      <c r="T164" s="277"/>
      <c r="AT164" s="278" t="s">
        <v>193</v>
      </c>
      <c r="AU164" s="278" t="s">
        <v>83</v>
      </c>
      <c r="AV164" s="15" t="s">
        <v>91</v>
      </c>
      <c r="AW164" s="15" t="s">
        <v>39</v>
      </c>
      <c r="AX164" s="15" t="s">
        <v>75</v>
      </c>
      <c r="AY164" s="278" t="s">
        <v>183</v>
      </c>
    </row>
    <row r="165" spans="2:65" s="14" customFormat="1" ht="13.5">
      <c r="B165" s="242"/>
      <c r="C165" s="243"/>
      <c r="D165" s="244" t="s">
        <v>193</v>
      </c>
      <c r="E165" s="245" t="s">
        <v>21</v>
      </c>
      <c r="F165" s="246" t="s">
        <v>212</v>
      </c>
      <c r="G165" s="243"/>
      <c r="H165" s="247">
        <v>266.58499999999998</v>
      </c>
      <c r="I165" s="248"/>
      <c r="J165" s="243"/>
      <c r="K165" s="243"/>
      <c r="L165" s="249"/>
      <c r="M165" s="250"/>
      <c r="N165" s="251"/>
      <c r="O165" s="251"/>
      <c r="P165" s="251"/>
      <c r="Q165" s="251"/>
      <c r="R165" s="251"/>
      <c r="S165" s="251"/>
      <c r="T165" s="252"/>
      <c r="AT165" s="253" t="s">
        <v>193</v>
      </c>
      <c r="AU165" s="253" t="s">
        <v>83</v>
      </c>
      <c r="AV165" s="14" t="s">
        <v>189</v>
      </c>
      <c r="AW165" s="14" t="s">
        <v>39</v>
      </c>
      <c r="AX165" s="14" t="s">
        <v>79</v>
      </c>
      <c r="AY165" s="253" t="s">
        <v>183</v>
      </c>
    </row>
    <row r="166" spans="2:65" s="1" customFormat="1" ht="22.5" customHeight="1">
      <c r="B166" s="42"/>
      <c r="C166" s="257" t="s">
        <v>271</v>
      </c>
      <c r="D166" s="257" t="s">
        <v>223</v>
      </c>
      <c r="E166" s="258" t="s">
        <v>224</v>
      </c>
      <c r="F166" s="259" t="s">
        <v>225</v>
      </c>
      <c r="G166" s="260" t="s">
        <v>199</v>
      </c>
      <c r="H166" s="261">
        <v>211.83199999999999</v>
      </c>
      <c r="I166" s="262"/>
      <c r="J166" s="263">
        <f>ROUND(I166*H166,2)</f>
        <v>0</v>
      </c>
      <c r="K166" s="259" t="s">
        <v>200</v>
      </c>
      <c r="L166" s="264"/>
      <c r="M166" s="265" t="s">
        <v>21</v>
      </c>
      <c r="N166" s="266" t="s">
        <v>46</v>
      </c>
      <c r="O166" s="43"/>
      <c r="P166" s="214">
        <f>O166*H166</f>
        <v>0</v>
      </c>
      <c r="Q166" s="214">
        <v>2.7200000000000002E-3</v>
      </c>
      <c r="R166" s="214">
        <f>Q166*H166</f>
        <v>0.57618303999999998</v>
      </c>
      <c r="S166" s="214">
        <v>0</v>
      </c>
      <c r="T166" s="215">
        <f>S166*H166</f>
        <v>0</v>
      </c>
      <c r="AR166" s="25" t="s">
        <v>226</v>
      </c>
      <c r="AT166" s="25" t="s">
        <v>223</v>
      </c>
      <c r="AU166" s="25" t="s">
        <v>83</v>
      </c>
      <c r="AY166" s="25" t="s">
        <v>183</v>
      </c>
      <c r="BE166" s="216">
        <f>IF(N166="základní",J166,0)</f>
        <v>0</v>
      </c>
      <c r="BF166" s="216">
        <f>IF(N166="snížená",J166,0)</f>
        <v>0</v>
      </c>
      <c r="BG166" s="216">
        <f>IF(N166="zákl. přenesená",J166,0)</f>
        <v>0</v>
      </c>
      <c r="BH166" s="216">
        <f>IF(N166="sníž. přenesená",J166,0)</f>
        <v>0</v>
      </c>
      <c r="BI166" s="216">
        <f>IF(N166="nulová",J166,0)</f>
        <v>0</v>
      </c>
      <c r="BJ166" s="25" t="s">
        <v>79</v>
      </c>
      <c r="BK166" s="216">
        <f>ROUND(I166*H166,2)</f>
        <v>0</v>
      </c>
      <c r="BL166" s="25" t="s">
        <v>189</v>
      </c>
      <c r="BM166" s="25" t="s">
        <v>272</v>
      </c>
    </row>
    <row r="167" spans="2:65" s="13" customFormat="1" ht="13.5">
      <c r="B167" s="231"/>
      <c r="C167" s="232"/>
      <c r="D167" s="244" t="s">
        <v>193</v>
      </c>
      <c r="E167" s="232"/>
      <c r="F167" s="255" t="s">
        <v>273</v>
      </c>
      <c r="G167" s="232"/>
      <c r="H167" s="256">
        <v>211.83199999999999</v>
      </c>
      <c r="I167" s="236"/>
      <c r="J167" s="232"/>
      <c r="K167" s="232"/>
      <c r="L167" s="237"/>
      <c r="M167" s="238"/>
      <c r="N167" s="239"/>
      <c r="O167" s="239"/>
      <c r="P167" s="239"/>
      <c r="Q167" s="239"/>
      <c r="R167" s="239"/>
      <c r="S167" s="239"/>
      <c r="T167" s="240"/>
      <c r="AT167" s="241" t="s">
        <v>193</v>
      </c>
      <c r="AU167" s="241" t="s">
        <v>83</v>
      </c>
      <c r="AV167" s="13" t="s">
        <v>83</v>
      </c>
      <c r="AW167" s="13" t="s">
        <v>6</v>
      </c>
      <c r="AX167" s="13" t="s">
        <v>79</v>
      </c>
      <c r="AY167" s="241" t="s">
        <v>183</v>
      </c>
    </row>
    <row r="168" spans="2:65" s="1" customFormat="1" ht="22.5" customHeight="1">
      <c r="B168" s="42"/>
      <c r="C168" s="257" t="s">
        <v>274</v>
      </c>
      <c r="D168" s="257" t="s">
        <v>223</v>
      </c>
      <c r="E168" s="258" t="s">
        <v>275</v>
      </c>
      <c r="F168" s="259" t="s">
        <v>276</v>
      </c>
      <c r="G168" s="260" t="s">
        <v>199</v>
      </c>
      <c r="H168" s="261">
        <v>60.085000000000001</v>
      </c>
      <c r="I168" s="262"/>
      <c r="J168" s="263">
        <f>ROUND(I168*H168,2)</f>
        <v>0</v>
      </c>
      <c r="K168" s="259" t="s">
        <v>200</v>
      </c>
      <c r="L168" s="264"/>
      <c r="M168" s="265" t="s">
        <v>21</v>
      </c>
      <c r="N168" s="266" t="s">
        <v>46</v>
      </c>
      <c r="O168" s="43"/>
      <c r="P168" s="214">
        <f>O168*H168</f>
        <v>0</v>
      </c>
      <c r="Q168" s="214">
        <v>4.7999999999999996E-3</v>
      </c>
      <c r="R168" s="214">
        <f>Q168*H168</f>
        <v>0.288408</v>
      </c>
      <c r="S168" s="214">
        <v>0</v>
      </c>
      <c r="T168" s="215">
        <f>S168*H168</f>
        <v>0</v>
      </c>
      <c r="AR168" s="25" t="s">
        <v>226</v>
      </c>
      <c r="AT168" s="25" t="s">
        <v>223</v>
      </c>
      <c r="AU168" s="25" t="s">
        <v>83</v>
      </c>
      <c r="AY168" s="25" t="s">
        <v>183</v>
      </c>
      <c r="BE168" s="216">
        <f>IF(N168="základní",J168,0)</f>
        <v>0</v>
      </c>
      <c r="BF168" s="216">
        <f>IF(N168="snížená",J168,0)</f>
        <v>0</v>
      </c>
      <c r="BG168" s="216">
        <f>IF(N168="zákl. přenesená",J168,0)</f>
        <v>0</v>
      </c>
      <c r="BH168" s="216">
        <f>IF(N168="sníž. přenesená",J168,0)</f>
        <v>0</v>
      </c>
      <c r="BI168" s="216">
        <f>IF(N168="nulová",J168,0)</f>
        <v>0</v>
      </c>
      <c r="BJ168" s="25" t="s">
        <v>79</v>
      </c>
      <c r="BK168" s="216">
        <f>ROUND(I168*H168,2)</f>
        <v>0</v>
      </c>
      <c r="BL168" s="25" t="s">
        <v>189</v>
      </c>
      <c r="BM168" s="25" t="s">
        <v>277</v>
      </c>
    </row>
    <row r="169" spans="2:65" s="13" customFormat="1" ht="13.5">
      <c r="B169" s="231"/>
      <c r="C169" s="232"/>
      <c r="D169" s="244" t="s">
        <v>193</v>
      </c>
      <c r="E169" s="232"/>
      <c r="F169" s="255" t="s">
        <v>278</v>
      </c>
      <c r="G169" s="232"/>
      <c r="H169" s="256">
        <v>60.085000000000001</v>
      </c>
      <c r="I169" s="236"/>
      <c r="J169" s="232"/>
      <c r="K169" s="232"/>
      <c r="L169" s="237"/>
      <c r="M169" s="238"/>
      <c r="N169" s="239"/>
      <c r="O169" s="239"/>
      <c r="P169" s="239"/>
      <c r="Q169" s="239"/>
      <c r="R169" s="239"/>
      <c r="S169" s="239"/>
      <c r="T169" s="240"/>
      <c r="AT169" s="241" t="s">
        <v>193</v>
      </c>
      <c r="AU169" s="241" t="s">
        <v>83</v>
      </c>
      <c r="AV169" s="13" t="s">
        <v>83</v>
      </c>
      <c r="AW169" s="13" t="s">
        <v>6</v>
      </c>
      <c r="AX169" s="13" t="s">
        <v>79</v>
      </c>
      <c r="AY169" s="241" t="s">
        <v>183</v>
      </c>
    </row>
    <row r="170" spans="2:65" s="1" customFormat="1" ht="31.5" customHeight="1">
      <c r="B170" s="42"/>
      <c r="C170" s="205" t="s">
        <v>279</v>
      </c>
      <c r="D170" s="205" t="s">
        <v>185</v>
      </c>
      <c r="E170" s="206" t="s">
        <v>280</v>
      </c>
      <c r="F170" s="207" t="s">
        <v>281</v>
      </c>
      <c r="G170" s="208" t="s">
        <v>188</v>
      </c>
      <c r="H170" s="209">
        <v>161.42099999999999</v>
      </c>
      <c r="I170" s="210"/>
      <c r="J170" s="211">
        <f>ROUND(I170*H170,2)</f>
        <v>0</v>
      </c>
      <c r="K170" s="207" t="s">
        <v>200</v>
      </c>
      <c r="L170" s="62"/>
      <c r="M170" s="212" t="s">
        <v>21</v>
      </c>
      <c r="N170" s="213" t="s">
        <v>46</v>
      </c>
      <c r="O170" s="43"/>
      <c r="P170" s="214">
        <f>O170*H170</f>
        <v>0</v>
      </c>
      <c r="Q170" s="214">
        <v>1.6800000000000001E-3</v>
      </c>
      <c r="R170" s="214">
        <f>Q170*H170</f>
        <v>0.27118727999999998</v>
      </c>
      <c r="S170" s="214">
        <v>0</v>
      </c>
      <c r="T170" s="215">
        <f>S170*H170</f>
        <v>0</v>
      </c>
      <c r="AR170" s="25" t="s">
        <v>189</v>
      </c>
      <c r="AT170" s="25" t="s">
        <v>185</v>
      </c>
      <c r="AU170" s="25" t="s">
        <v>83</v>
      </c>
      <c r="AY170" s="25" t="s">
        <v>183</v>
      </c>
      <c r="BE170" s="216">
        <f>IF(N170="základní",J170,0)</f>
        <v>0</v>
      </c>
      <c r="BF170" s="216">
        <f>IF(N170="snížená",J170,0)</f>
        <v>0</v>
      </c>
      <c r="BG170" s="216">
        <f>IF(N170="zákl. přenesená",J170,0)</f>
        <v>0</v>
      </c>
      <c r="BH170" s="216">
        <f>IF(N170="sníž. přenesená",J170,0)</f>
        <v>0</v>
      </c>
      <c r="BI170" s="216">
        <f>IF(N170="nulová",J170,0)</f>
        <v>0</v>
      </c>
      <c r="BJ170" s="25" t="s">
        <v>79</v>
      </c>
      <c r="BK170" s="216">
        <f>ROUND(I170*H170,2)</f>
        <v>0</v>
      </c>
      <c r="BL170" s="25" t="s">
        <v>189</v>
      </c>
      <c r="BM170" s="25" t="s">
        <v>282</v>
      </c>
    </row>
    <row r="171" spans="2:65" s="1" customFormat="1" ht="121.5">
      <c r="B171" s="42"/>
      <c r="C171" s="64"/>
      <c r="D171" s="217" t="s">
        <v>191</v>
      </c>
      <c r="E171" s="64"/>
      <c r="F171" s="218" t="s">
        <v>283</v>
      </c>
      <c r="G171" s="64"/>
      <c r="H171" s="64"/>
      <c r="I171" s="173"/>
      <c r="J171" s="64"/>
      <c r="K171" s="64"/>
      <c r="L171" s="62"/>
      <c r="M171" s="219"/>
      <c r="N171" s="43"/>
      <c r="O171" s="43"/>
      <c r="P171" s="43"/>
      <c r="Q171" s="43"/>
      <c r="R171" s="43"/>
      <c r="S171" s="43"/>
      <c r="T171" s="79"/>
      <c r="AT171" s="25" t="s">
        <v>191</v>
      </c>
      <c r="AU171" s="25" t="s">
        <v>83</v>
      </c>
    </row>
    <row r="172" spans="2:65" s="13" customFormat="1" ht="13.5">
      <c r="B172" s="231"/>
      <c r="C172" s="232"/>
      <c r="D172" s="217" t="s">
        <v>193</v>
      </c>
      <c r="E172" s="233" t="s">
        <v>21</v>
      </c>
      <c r="F172" s="234" t="s">
        <v>284</v>
      </c>
      <c r="G172" s="232"/>
      <c r="H172" s="235">
        <v>5.4210000000000003</v>
      </c>
      <c r="I172" s="236"/>
      <c r="J172" s="232"/>
      <c r="K172" s="232"/>
      <c r="L172" s="237"/>
      <c r="M172" s="238"/>
      <c r="N172" s="239"/>
      <c r="O172" s="239"/>
      <c r="P172" s="239"/>
      <c r="Q172" s="239"/>
      <c r="R172" s="239"/>
      <c r="S172" s="239"/>
      <c r="T172" s="240"/>
      <c r="AT172" s="241" t="s">
        <v>193</v>
      </c>
      <c r="AU172" s="241" t="s">
        <v>83</v>
      </c>
      <c r="AV172" s="13" t="s">
        <v>83</v>
      </c>
      <c r="AW172" s="13" t="s">
        <v>39</v>
      </c>
      <c r="AX172" s="13" t="s">
        <v>75</v>
      </c>
      <c r="AY172" s="241" t="s">
        <v>183</v>
      </c>
    </row>
    <row r="173" spans="2:65" s="13" customFormat="1" ht="13.5">
      <c r="B173" s="231"/>
      <c r="C173" s="232"/>
      <c r="D173" s="217" t="s">
        <v>193</v>
      </c>
      <c r="E173" s="233" t="s">
        <v>21</v>
      </c>
      <c r="F173" s="234" t="s">
        <v>285</v>
      </c>
      <c r="G173" s="232"/>
      <c r="H173" s="235">
        <v>156</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4" customFormat="1" ht="13.5">
      <c r="B174" s="242"/>
      <c r="C174" s="243"/>
      <c r="D174" s="244" t="s">
        <v>193</v>
      </c>
      <c r="E174" s="245" t="s">
        <v>21</v>
      </c>
      <c r="F174" s="246" t="s">
        <v>212</v>
      </c>
      <c r="G174" s="243"/>
      <c r="H174" s="247">
        <v>161.42099999999999</v>
      </c>
      <c r="I174" s="248"/>
      <c r="J174" s="243"/>
      <c r="K174" s="243"/>
      <c r="L174" s="249"/>
      <c r="M174" s="250"/>
      <c r="N174" s="251"/>
      <c r="O174" s="251"/>
      <c r="P174" s="251"/>
      <c r="Q174" s="251"/>
      <c r="R174" s="251"/>
      <c r="S174" s="251"/>
      <c r="T174" s="252"/>
      <c r="AT174" s="253" t="s">
        <v>193</v>
      </c>
      <c r="AU174" s="253" t="s">
        <v>83</v>
      </c>
      <c r="AV174" s="14" t="s">
        <v>189</v>
      </c>
      <c r="AW174" s="14" t="s">
        <v>39</v>
      </c>
      <c r="AX174" s="14" t="s">
        <v>79</v>
      </c>
      <c r="AY174" s="253" t="s">
        <v>183</v>
      </c>
    </row>
    <row r="175" spans="2:65" s="1" customFormat="1" ht="22.5" customHeight="1">
      <c r="B175" s="42"/>
      <c r="C175" s="257" t="s">
        <v>10</v>
      </c>
      <c r="D175" s="257" t="s">
        <v>223</v>
      </c>
      <c r="E175" s="258" t="s">
        <v>286</v>
      </c>
      <c r="F175" s="259" t="s">
        <v>287</v>
      </c>
      <c r="G175" s="260" t="s">
        <v>199</v>
      </c>
      <c r="H175" s="261">
        <v>32.93</v>
      </c>
      <c r="I175" s="262"/>
      <c r="J175" s="263">
        <f>ROUND(I175*H175,2)</f>
        <v>0</v>
      </c>
      <c r="K175" s="259" t="s">
        <v>200</v>
      </c>
      <c r="L175" s="264"/>
      <c r="M175" s="265" t="s">
        <v>21</v>
      </c>
      <c r="N175" s="266" t="s">
        <v>46</v>
      </c>
      <c r="O175" s="43"/>
      <c r="P175" s="214">
        <f>O175*H175</f>
        <v>0</v>
      </c>
      <c r="Q175" s="214">
        <v>6.8000000000000005E-4</v>
      </c>
      <c r="R175" s="214">
        <f>Q175*H175</f>
        <v>2.23924E-2</v>
      </c>
      <c r="S175" s="214">
        <v>0</v>
      </c>
      <c r="T175" s="215">
        <f>S175*H175</f>
        <v>0</v>
      </c>
      <c r="AR175" s="25" t="s">
        <v>226</v>
      </c>
      <c r="AT175" s="25" t="s">
        <v>223</v>
      </c>
      <c r="AU175" s="25" t="s">
        <v>83</v>
      </c>
      <c r="AY175" s="25" t="s">
        <v>183</v>
      </c>
      <c r="BE175" s="216">
        <f>IF(N175="základní",J175,0)</f>
        <v>0</v>
      </c>
      <c r="BF175" s="216">
        <f>IF(N175="snížená",J175,0)</f>
        <v>0</v>
      </c>
      <c r="BG175" s="216">
        <f>IF(N175="zákl. přenesená",J175,0)</f>
        <v>0</v>
      </c>
      <c r="BH175" s="216">
        <f>IF(N175="sníž. přenesená",J175,0)</f>
        <v>0</v>
      </c>
      <c r="BI175" s="216">
        <f>IF(N175="nulová",J175,0)</f>
        <v>0</v>
      </c>
      <c r="BJ175" s="25" t="s">
        <v>79</v>
      </c>
      <c r="BK175" s="216">
        <f>ROUND(I175*H175,2)</f>
        <v>0</v>
      </c>
      <c r="BL175" s="25" t="s">
        <v>189</v>
      </c>
      <c r="BM175" s="25" t="s">
        <v>288</v>
      </c>
    </row>
    <row r="176" spans="2:65" s="13" customFormat="1" ht="13.5">
      <c r="B176" s="231"/>
      <c r="C176" s="232"/>
      <c r="D176" s="217" t="s">
        <v>193</v>
      </c>
      <c r="E176" s="233" t="s">
        <v>21</v>
      </c>
      <c r="F176" s="234" t="s">
        <v>289</v>
      </c>
      <c r="G176" s="232"/>
      <c r="H176" s="235">
        <v>1.0840000000000001</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65" s="13" customFormat="1" ht="13.5">
      <c r="B177" s="231"/>
      <c r="C177" s="232"/>
      <c r="D177" s="217" t="s">
        <v>193</v>
      </c>
      <c r="E177" s="233" t="s">
        <v>21</v>
      </c>
      <c r="F177" s="234" t="s">
        <v>290</v>
      </c>
      <c r="G177" s="232"/>
      <c r="H177" s="235">
        <v>31.2</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65" s="14" customFormat="1" ht="13.5">
      <c r="B178" s="242"/>
      <c r="C178" s="243"/>
      <c r="D178" s="217" t="s">
        <v>193</v>
      </c>
      <c r="E178" s="279" t="s">
        <v>21</v>
      </c>
      <c r="F178" s="280" t="s">
        <v>212</v>
      </c>
      <c r="G178" s="243"/>
      <c r="H178" s="281">
        <v>32.283999999999999</v>
      </c>
      <c r="I178" s="248"/>
      <c r="J178" s="243"/>
      <c r="K178" s="243"/>
      <c r="L178" s="249"/>
      <c r="M178" s="250"/>
      <c r="N178" s="251"/>
      <c r="O178" s="251"/>
      <c r="P178" s="251"/>
      <c r="Q178" s="251"/>
      <c r="R178" s="251"/>
      <c r="S178" s="251"/>
      <c r="T178" s="252"/>
      <c r="AT178" s="253" t="s">
        <v>193</v>
      </c>
      <c r="AU178" s="253" t="s">
        <v>83</v>
      </c>
      <c r="AV178" s="14" t="s">
        <v>189</v>
      </c>
      <c r="AW178" s="14" t="s">
        <v>39</v>
      </c>
      <c r="AX178" s="14" t="s">
        <v>79</v>
      </c>
      <c r="AY178" s="253" t="s">
        <v>183</v>
      </c>
    </row>
    <row r="179" spans="2:65" s="13" customFormat="1" ht="13.5">
      <c r="B179" s="231"/>
      <c r="C179" s="232"/>
      <c r="D179" s="244" t="s">
        <v>193</v>
      </c>
      <c r="E179" s="232"/>
      <c r="F179" s="255" t="s">
        <v>291</v>
      </c>
      <c r="G179" s="232"/>
      <c r="H179" s="256">
        <v>32.93</v>
      </c>
      <c r="I179" s="236"/>
      <c r="J179" s="232"/>
      <c r="K179" s="232"/>
      <c r="L179" s="237"/>
      <c r="M179" s="238"/>
      <c r="N179" s="239"/>
      <c r="O179" s="239"/>
      <c r="P179" s="239"/>
      <c r="Q179" s="239"/>
      <c r="R179" s="239"/>
      <c r="S179" s="239"/>
      <c r="T179" s="240"/>
      <c r="AT179" s="241" t="s">
        <v>193</v>
      </c>
      <c r="AU179" s="241" t="s">
        <v>83</v>
      </c>
      <c r="AV179" s="13" t="s">
        <v>83</v>
      </c>
      <c r="AW179" s="13" t="s">
        <v>6</v>
      </c>
      <c r="AX179" s="13" t="s">
        <v>79</v>
      </c>
      <c r="AY179" s="241" t="s">
        <v>183</v>
      </c>
    </row>
    <row r="180" spans="2:65" s="1" customFormat="1" ht="31.5" customHeight="1">
      <c r="B180" s="42"/>
      <c r="C180" s="205" t="s">
        <v>292</v>
      </c>
      <c r="D180" s="205" t="s">
        <v>185</v>
      </c>
      <c r="E180" s="206" t="s">
        <v>293</v>
      </c>
      <c r="F180" s="207" t="s">
        <v>294</v>
      </c>
      <c r="G180" s="208" t="s">
        <v>188</v>
      </c>
      <c r="H180" s="209">
        <v>25.7</v>
      </c>
      <c r="I180" s="210"/>
      <c r="J180" s="211">
        <f>ROUND(I180*H180,2)</f>
        <v>0</v>
      </c>
      <c r="K180" s="207" t="s">
        <v>200</v>
      </c>
      <c r="L180" s="62"/>
      <c r="M180" s="212" t="s">
        <v>21</v>
      </c>
      <c r="N180" s="213" t="s">
        <v>46</v>
      </c>
      <c r="O180" s="43"/>
      <c r="P180" s="214">
        <f>O180*H180</f>
        <v>0</v>
      </c>
      <c r="Q180" s="214">
        <v>1.6800000000000001E-3</v>
      </c>
      <c r="R180" s="214">
        <f>Q180*H180</f>
        <v>4.3175999999999999E-2</v>
      </c>
      <c r="S180" s="214">
        <v>0</v>
      </c>
      <c r="T180" s="215">
        <f>S180*H180</f>
        <v>0</v>
      </c>
      <c r="AR180" s="25" t="s">
        <v>189</v>
      </c>
      <c r="AT180" s="25" t="s">
        <v>185</v>
      </c>
      <c r="AU180" s="25" t="s">
        <v>83</v>
      </c>
      <c r="AY180" s="25" t="s">
        <v>183</v>
      </c>
      <c r="BE180" s="216">
        <f>IF(N180="základní",J180,0)</f>
        <v>0</v>
      </c>
      <c r="BF180" s="216">
        <f>IF(N180="snížená",J180,0)</f>
        <v>0</v>
      </c>
      <c r="BG180" s="216">
        <f>IF(N180="zákl. přenesená",J180,0)</f>
        <v>0</v>
      </c>
      <c r="BH180" s="216">
        <f>IF(N180="sníž. přenesená",J180,0)</f>
        <v>0</v>
      </c>
      <c r="BI180" s="216">
        <f>IF(N180="nulová",J180,0)</f>
        <v>0</v>
      </c>
      <c r="BJ180" s="25" t="s">
        <v>79</v>
      </c>
      <c r="BK180" s="216">
        <f>ROUND(I180*H180,2)</f>
        <v>0</v>
      </c>
      <c r="BL180" s="25" t="s">
        <v>189</v>
      </c>
      <c r="BM180" s="25" t="s">
        <v>295</v>
      </c>
    </row>
    <row r="181" spans="2:65" s="1" customFormat="1" ht="121.5">
      <c r="B181" s="42"/>
      <c r="C181" s="64"/>
      <c r="D181" s="217" t="s">
        <v>191</v>
      </c>
      <c r="E181" s="64"/>
      <c r="F181" s="218" t="s">
        <v>283</v>
      </c>
      <c r="G181" s="64"/>
      <c r="H181" s="64"/>
      <c r="I181" s="173"/>
      <c r="J181" s="64"/>
      <c r="K181" s="64"/>
      <c r="L181" s="62"/>
      <c r="M181" s="219"/>
      <c r="N181" s="43"/>
      <c r="O181" s="43"/>
      <c r="P181" s="43"/>
      <c r="Q181" s="43"/>
      <c r="R181" s="43"/>
      <c r="S181" s="43"/>
      <c r="T181" s="79"/>
      <c r="AT181" s="25" t="s">
        <v>191</v>
      </c>
      <c r="AU181" s="25" t="s">
        <v>83</v>
      </c>
    </row>
    <row r="182" spans="2:65" s="12" customFormat="1" ht="13.5">
      <c r="B182" s="220"/>
      <c r="C182" s="221"/>
      <c r="D182" s="217" t="s">
        <v>193</v>
      </c>
      <c r="E182" s="222" t="s">
        <v>21</v>
      </c>
      <c r="F182" s="223" t="s">
        <v>296</v>
      </c>
      <c r="G182" s="221"/>
      <c r="H182" s="224" t="s">
        <v>21</v>
      </c>
      <c r="I182" s="225"/>
      <c r="J182" s="221"/>
      <c r="K182" s="221"/>
      <c r="L182" s="226"/>
      <c r="M182" s="227"/>
      <c r="N182" s="228"/>
      <c r="O182" s="228"/>
      <c r="P182" s="228"/>
      <c r="Q182" s="228"/>
      <c r="R182" s="228"/>
      <c r="S182" s="228"/>
      <c r="T182" s="229"/>
      <c r="AT182" s="230" t="s">
        <v>193</v>
      </c>
      <c r="AU182" s="230" t="s">
        <v>83</v>
      </c>
      <c r="AV182" s="12" t="s">
        <v>79</v>
      </c>
      <c r="AW182" s="12" t="s">
        <v>39</v>
      </c>
      <c r="AX182" s="12" t="s">
        <v>75</v>
      </c>
      <c r="AY182" s="230" t="s">
        <v>183</v>
      </c>
    </row>
    <row r="183" spans="2:65" s="13" customFormat="1" ht="13.5">
      <c r="B183" s="231"/>
      <c r="C183" s="232"/>
      <c r="D183" s="217" t="s">
        <v>193</v>
      </c>
      <c r="E183" s="233" t="s">
        <v>21</v>
      </c>
      <c r="F183" s="234" t="s">
        <v>297</v>
      </c>
      <c r="G183" s="232"/>
      <c r="H183" s="235">
        <v>5.94</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65" s="13" customFormat="1" ht="13.5">
      <c r="B184" s="231"/>
      <c r="C184" s="232"/>
      <c r="D184" s="217" t="s">
        <v>193</v>
      </c>
      <c r="E184" s="233" t="s">
        <v>21</v>
      </c>
      <c r="F184" s="234" t="s">
        <v>298</v>
      </c>
      <c r="G184" s="232"/>
      <c r="H184" s="235">
        <v>19.760000000000002</v>
      </c>
      <c r="I184" s="236"/>
      <c r="J184" s="232"/>
      <c r="K184" s="232"/>
      <c r="L184" s="237"/>
      <c r="M184" s="238"/>
      <c r="N184" s="239"/>
      <c r="O184" s="239"/>
      <c r="P184" s="239"/>
      <c r="Q184" s="239"/>
      <c r="R184" s="239"/>
      <c r="S184" s="239"/>
      <c r="T184" s="240"/>
      <c r="AT184" s="241" t="s">
        <v>193</v>
      </c>
      <c r="AU184" s="241" t="s">
        <v>83</v>
      </c>
      <c r="AV184" s="13" t="s">
        <v>83</v>
      </c>
      <c r="AW184" s="13" t="s">
        <v>39</v>
      </c>
      <c r="AX184" s="13" t="s">
        <v>75</v>
      </c>
      <c r="AY184" s="241" t="s">
        <v>183</v>
      </c>
    </row>
    <row r="185" spans="2:65" s="14" customFormat="1" ht="13.5">
      <c r="B185" s="242"/>
      <c r="C185" s="243"/>
      <c r="D185" s="244" t="s">
        <v>193</v>
      </c>
      <c r="E185" s="245" t="s">
        <v>21</v>
      </c>
      <c r="F185" s="246" t="s">
        <v>212</v>
      </c>
      <c r="G185" s="243"/>
      <c r="H185" s="247">
        <v>25.7</v>
      </c>
      <c r="I185" s="248"/>
      <c r="J185" s="243"/>
      <c r="K185" s="243"/>
      <c r="L185" s="249"/>
      <c r="M185" s="250"/>
      <c r="N185" s="251"/>
      <c r="O185" s="251"/>
      <c r="P185" s="251"/>
      <c r="Q185" s="251"/>
      <c r="R185" s="251"/>
      <c r="S185" s="251"/>
      <c r="T185" s="252"/>
      <c r="AT185" s="253" t="s">
        <v>193</v>
      </c>
      <c r="AU185" s="253" t="s">
        <v>83</v>
      </c>
      <c r="AV185" s="14" t="s">
        <v>189</v>
      </c>
      <c r="AW185" s="14" t="s">
        <v>39</v>
      </c>
      <c r="AX185" s="14" t="s">
        <v>79</v>
      </c>
      <c r="AY185" s="253" t="s">
        <v>183</v>
      </c>
    </row>
    <row r="186" spans="2:65" s="1" customFormat="1" ht="22.5" customHeight="1">
      <c r="B186" s="42"/>
      <c r="C186" s="257" t="s">
        <v>299</v>
      </c>
      <c r="D186" s="257" t="s">
        <v>223</v>
      </c>
      <c r="E186" s="258" t="s">
        <v>300</v>
      </c>
      <c r="F186" s="259" t="s">
        <v>301</v>
      </c>
      <c r="G186" s="260" t="s">
        <v>199</v>
      </c>
      <c r="H186" s="261">
        <v>3.2269999999999999</v>
      </c>
      <c r="I186" s="262"/>
      <c r="J186" s="263">
        <f>ROUND(I186*H186,2)</f>
        <v>0</v>
      </c>
      <c r="K186" s="259" t="s">
        <v>200</v>
      </c>
      <c r="L186" s="264"/>
      <c r="M186" s="265" t="s">
        <v>21</v>
      </c>
      <c r="N186" s="266" t="s">
        <v>46</v>
      </c>
      <c r="O186" s="43"/>
      <c r="P186" s="214">
        <f>O186*H186</f>
        <v>0</v>
      </c>
      <c r="Q186" s="214">
        <v>1.3600000000000001E-3</v>
      </c>
      <c r="R186" s="214">
        <f>Q186*H186</f>
        <v>4.3887200000000005E-3</v>
      </c>
      <c r="S186" s="214">
        <v>0</v>
      </c>
      <c r="T186" s="215">
        <f>S186*H186</f>
        <v>0</v>
      </c>
      <c r="AR186" s="25" t="s">
        <v>226</v>
      </c>
      <c r="AT186" s="25" t="s">
        <v>223</v>
      </c>
      <c r="AU186" s="25" t="s">
        <v>83</v>
      </c>
      <c r="AY186" s="25" t="s">
        <v>183</v>
      </c>
      <c r="BE186" s="216">
        <f>IF(N186="základní",J186,0)</f>
        <v>0</v>
      </c>
      <c r="BF186" s="216">
        <f>IF(N186="snížená",J186,0)</f>
        <v>0</v>
      </c>
      <c r="BG186" s="216">
        <f>IF(N186="zákl. přenesená",J186,0)</f>
        <v>0</v>
      </c>
      <c r="BH186" s="216">
        <f>IF(N186="sníž. přenesená",J186,0)</f>
        <v>0</v>
      </c>
      <c r="BI186" s="216">
        <f>IF(N186="nulová",J186,0)</f>
        <v>0</v>
      </c>
      <c r="BJ186" s="25" t="s">
        <v>79</v>
      </c>
      <c r="BK186" s="216">
        <f>ROUND(I186*H186,2)</f>
        <v>0</v>
      </c>
      <c r="BL186" s="25" t="s">
        <v>189</v>
      </c>
      <c r="BM186" s="25" t="s">
        <v>302</v>
      </c>
    </row>
    <row r="187" spans="2:65" s="12" customFormat="1" ht="13.5">
      <c r="B187" s="220"/>
      <c r="C187" s="221"/>
      <c r="D187" s="217" t="s">
        <v>193</v>
      </c>
      <c r="E187" s="222" t="s">
        <v>21</v>
      </c>
      <c r="F187" s="223" t="s">
        <v>296</v>
      </c>
      <c r="G187" s="221"/>
      <c r="H187" s="224" t="s">
        <v>21</v>
      </c>
      <c r="I187" s="225"/>
      <c r="J187" s="221"/>
      <c r="K187" s="221"/>
      <c r="L187" s="226"/>
      <c r="M187" s="227"/>
      <c r="N187" s="228"/>
      <c r="O187" s="228"/>
      <c r="P187" s="228"/>
      <c r="Q187" s="228"/>
      <c r="R187" s="228"/>
      <c r="S187" s="228"/>
      <c r="T187" s="229"/>
      <c r="AT187" s="230" t="s">
        <v>193</v>
      </c>
      <c r="AU187" s="230" t="s">
        <v>83</v>
      </c>
      <c r="AV187" s="12" t="s">
        <v>79</v>
      </c>
      <c r="AW187" s="12" t="s">
        <v>39</v>
      </c>
      <c r="AX187" s="12" t="s">
        <v>75</v>
      </c>
      <c r="AY187" s="230" t="s">
        <v>183</v>
      </c>
    </row>
    <row r="188" spans="2:65" s="13" customFormat="1" ht="13.5">
      <c r="B188" s="231"/>
      <c r="C188" s="232"/>
      <c r="D188" s="217" t="s">
        <v>193</v>
      </c>
      <c r="E188" s="233" t="s">
        <v>21</v>
      </c>
      <c r="F188" s="234" t="s">
        <v>303</v>
      </c>
      <c r="G188" s="232"/>
      <c r="H188" s="235">
        <v>1.1879999999999999</v>
      </c>
      <c r="I188" s="236"/>
      <c r="J188" s="232"/>
      <c r="K188" s="232"/>
      <c r="L188" s="237"/>
      <c r="M188" s="238"/>
      <c r="N188" s="239"/>
      <c r="O188" s="239"/>
      <c r="P188" s="239"/>
      <c r="Q188" s="239"/>
      <c r="R188" s="239"/>
      <c r="S188" s="239"/>
      <c r="T188" s="240"/>
      <c r="AT188" s="241" t="s">
        <v>193</v>
      </c>
      <c r="AU188" s="241" t="s">
        <v>83</v>
      </c>
      <c r="AV188" s="13" t="s">
        <v>83</v>
      </c>
      <c r="AW188" s="13" t="s">
        <v>39</v>
      </c>
      <c r="AX188" s="13" t="s">
        <v>75</v>
      </c>
      <c r="AY188" s="241" t="s">
        <v>183</v>
      </c>
    </row>
    <row r="189" spans="2:65" s="13" customFormat="1" ht="13.5">
      <c r="B189" s="231"/>
      <c r="C189" s="232"/>
      <c r="D189" s="217" t="s">
        <v>193</v>
      </c>
      <c r="E189" s="233" t="s">
        <v>21</v>
      </c>
      <c r="F189" s="234" t="s">
        <v>304</v>
      </c>
      <c r="G189" s="232"/>
      <c r="H189" s="235">
        <v>1.976</v>
      </c>
      <c r="I189" s="236"/>
      <c r="J189" s="232"/>
      <c r="K189" s="232"/>
      <c r="L189" s="237"/>
      <c r="M189" s="238"/>
      <c r="N189" s="239"/>
      <c r="O189" s="239"/>
      <c r="P189" s="239"/>
      <c r="Q189" s="239"/>
      <c r="R189" s="239"/>
      <c r="S189" s="239"/>
      <c r="T189" s="240"/>
      <c r="AT189" s="241" t="s">
        <v>193</v>
      </c>
      <c r="AU189" s="241" t="s">
        <v>83</v>
      </c>
      <c r="AV189" s="13" t="s">
        <v>83</v>
      </c>
      <c r="AW189" s="13" t="s">
        <v>39</v>
      </c>
      <c r="AX189" s="13" t="s">
        <v>75</v>
      </c>
      <c r="AY189" s="241" t="s">
        <v>183</v>
      </c>
    </row>
    <row r="190" spans="2:65" s="14" customFormat="1" ht="13.5">
      <c r="B190" s="242"/>
      <c r="C190" s="243"/>
      <c r="D190" s="217" t="s">
        <v>193</v>
      </c>
      <c r="E190" s="279" t="s">
        <v>21</v>
      </c>
      <c r="F190" s="280" t="s">
        <v>212</v>
      </c>
      <c r="G190" s="243"/>
      <c r="H190" s="281">
        <v>3.1640000000000001</v>
      </c>
      <c r="I190" s="248"/>
      <c r="J190" s="243"/>
      <c r="K190" s="243"/>
      <c r="L190" s="249"/>
      <c r="M190" s="250"/>
      <c r="N190" s="251"/>
      <c r="O190" s="251"/>
      <c r="P190" s="251"/>
      <c r="Q190" s="251"/>
      <c r="R190" s="251"/>
      <c r="S190" s="251"/>
      <c r="T190" s="252"/>
      <c r="AT190" s="253" t="s">
        <v>193</v>
      </c>
      <c r="AU190" s="253" t="s">
        <v>83</v>
      </c>
      <c r="AV190" s="14" t="s">
        <v>189</v>
      </c>
      <c r="AW190" s="14" t="s">
        <v>39</v>
      </c>
      <c r="AX190" s="14" t="s">
        <v>79</v>
      </c>
      <c r="AY190" s="253" t="s">
        <v>183</v>
      </c>
    </row>
    <row r="191" spans="2:65" s="13" customFormat="1" ht="13.5">
      <c r="B191" s="231"/>
      <c r="C191" s="232"/>
      <c r="D191" s="244" t="s">
        <v>193</v>
      </c>
      <c r="E191" s="232"/>
      <c r="F191" s="255" t="s">
        <v>305</v>
      </c>
      <c r="G191" s="232"/>
      <c r="H191" s="256">
        <v>3.2269999999999999</v>
      </c>
      <c r="I191" s="236"/>
      <c r="J191" s="232"/>
      <c r="K191" s="232"/>
      <c r="L191" s="237"/>
      <c r="M191" s="238"/>
      <c r="N191" s="239"/>
      <c r="O191" s="239"/>
      <c r="P191" s="239"/>
      <c r="Q191" s="239"/>
      <c r="R191" s="239"/>
      <c r="S191" s="239"/>
      <c r="T191" s="240"/>
      <c r="AT191" s="241" t="s">
        <v>193</v>
      </c>
      <c r="AU191" s="241" t="s">
        <v>83</v>
      </c>
      <c r="AV191" s="13" t="s">
        <v>83</v>
      </c>
      <c r="AW191" s="13" t="s">
        <v>6</v>
      </c>
      <c r="AX191" s="13" t="s">
        <v>79</v>
      </c>
      <c r="AY191" s="241" t="s">
        <v>183</v>
      </c>
    </row>
    <row r="192" spans="2:65" s="1" customFormat="1" ht="22.5" customHeight="1">
      <c r="B192" s="42"/>
      <c r="C192" s="205" t="s">
        <v>306</v>
      </c>
      <c r="D192" s="205" t="s">
        <v>185</v>
      </c>
      <c r="E192" s="206" t="s">
        <v>307</v>
      </c>
      <c r="F192" s="207" t="s">
        <v>308</v>
      </c>
      <c r="G192" s="208" t="s">
        <v>188</v>
      </c>
      <c r="H192" s="209">
        <v>73.402000000000001</v>
      </c>
      <c r="I192" s="210"/>
      <c r="J192" s="211">
        <f>ROUND(I192*H192,2)</f>
        <v>0</v>
      </c>
      <c r="K192" s="207" t="s">
        <v>200</v>
      </c>
      <c r="L192" s="62"/>
      <c r="M192" s="212" t="s">
        <v>21</v>
      </c>
      <c r="N192" s="213" t="s">
        <v>46</v>
      </c>
      <c r="O192" s="43"/>
      <c r="P192" s="214">
        <f>O192*H192</f>
        <v>0</v>
      </c>
      <c r="Q192" s="214">
        <v>6.0000000000000002E-5</v>
      </c>
      <c r="R192" s="214">
        <f>Q192*H192</f>
        <v>4.4041200000000001E-3</v>
      </c>
      <c r="S192" s="214">
        <v>0</v>
      </c>
      <c r="T192" s="215">
        <f>S192*H192</f>
        <v>0</v>
      </c>
      <c r="AR192" s="25" t="s">
        <v>189</v>
      </c>
      <c r="AT192" s="25" t="s">
        <v>185</v>
      </c>
      <c r="AU192" s="25" t="s">
        <v>83</v>
      </c>
      <c r="AY192" s="25" t="s">
        <v>183</v>
      </c>
      <c r="BE192" s="216">
        <f>IF(N192="základní",J192,0)</f>
        <v>0</v>
      </c>
      <c r="BF192" s="216">
        <f>IF(N192="snížená",J192,0)</f>
        <v>0</v>
      </c>
      <c r="BG192" s="216">
        <f>IF(N192="zákl. přenesená",J192,0)</f>
        <v>0</v>
      </c>
      <c r="BH192" s="216">
        <f>IF(N192="sníž. přenesená",J192,0)</f>
        <v>0</v>
      </c>
      <c r="BI192" s="216">
        <f>IF(N192="nulová",J192,0)</f>
        <v>0</v>
      </c>
      <c r="BJ192" s="25" t="s">
        <v>79</v>
      </c>
      <c r="BK192" s="216">
        <f>ROUND(I192*H192,2)</f>
        <v>0</v>
      </c>
      <c r="BL192" s="25" t="s">
        <v>189</v>
      </c>
      <c r="BM192" s="25" t="s">
        <v>309</v>
      </c>
    </row>
    <row r="193" spans="2:65" s="1" customFormat="1" ht="67.5">
      <c r="B193" s="42"/>
      <c r="C193" s="64"/>
      <c r="D193" s="244" t="s">
        <v>191</v>
      </c>
      <c r="E193" s="64"/>
      <c r="F193" s="267" t="s">
        <v>310</v>
      </c>
      <c r="G193" s="64"/>
      <c r="H193" s="64"/>
      <c r="I193" s="173"/>
      <c r="J193" s="64"/>
      <c r="K193" s="64"/>
      <c r="L193" s="62"/>
      <c r="M193" s="219"/>
      <c r="N193" s="43"/>
      <c r="O193" s="43"/>
      <c r="P193" s="43"/>
      <c r="Q193" s="43"/>
      <c r="R193" s="43"/>
      <c r="S193" s="43"/>
      <c r="T193" s="79"/>
      <c r="AT193" s="25" t="s">
        <v>191</v>
      </c>
      <c r="AU193" s="25" t="s">
        <v>83</v>
      </c>
    </row>
    <row r="194" spans="2:65" s="1" customFormat="1" ht="22.5" customHeight="1">
      <c r="B194" s="42"/>
      <c r="C194" s="257" t="s">
        <v>311</v>
      </c>
      <c r="D194" s="257" t="s">
        <v>223</v>
      </c>
      <c r="E194" s="258" t="s">
        <v>312</v>
      </c>
      <c r="F194" s="259" t="s">
        <v>313</v>
      </c>
      <c r="G194" s="260" t="s">
        <v>188</v>
      </c>
      <c r="H194" s="261">
        <v>77.072000000000003</v>
      </c>
      <c r="I194" s="262"/>
      <c r="J194" s="263">
        <f>ROUND(I194*H194,2)</f>
        <v>0</v>
      </c>
      <c r="K194" s="259" t="s">
        <v>200</v>
      </c>
      <c r="L194" s="264"/>
      <c r="M194" s="265" t="s">
        <v>21</v>
      </c>
      <c r="N194" s="266" t="s">
        <v>46</v>
      </c>
      <c r="O194" s="43"/>
      <c r="P194" s="214">
        <f>O194*H194</f>
        <v>0</v>
      </c>
      <c r="Q194" s="214">
        <v>5.9999999999999995E-4</v>
      </c>
      <c r="R194" s="214">
        <f>Q194*H194</f>
        <v>4.6243199999999998E-2</v>
      </c>
      <c r="S194" s="214">
        <v>0</v>
      </c>
      <c r="T194" s="215">
        <f>S194*H194</f>
        <v>0</v>
      </c>
      <c r="AR194" s="25" t="s">
        <v>226</v>
      </c>
      <c r="AT194" s="25" t="s">
        <v>223</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189</v>
      </c>
      <c r="BM194" s="25" t="s">
        <v>314</v>
      </c>
    </row>
    <row r="195" spans="2:65" s="13" customFormat="1" ht="13.5">
      <c r="B195" s="231"/>
      <c r="C195" s="232"/>
      <c r="D195" s="244" t="s">
        <v>193</v>
      </c>
      <c r="E195" s="232"/>
      <c r="F195" s="255" t="s">
        <v>315</v>
      </c>
      <c r="G195" s="232"/>
      <c r="H195" s="256">
        <v>77.072000000000003</v>
      </c>
      <c r="I195" s="236"/>
      <c r="J195" s="232"/>
      <c r="K195" s="232"/>
      <c r="L195" s="237"/>
      <c r="M195" s="238"/>
      <c r="N195" s="239"/>
      <c r="O195" s="239"/>
      <c r="P195" s="239"/>
      <c r="Q195" s="239"/>
      <c r="R195" s="239"/>
      <c r="S195" s="239"/>
      <c r="T195" s="240"/>
      <c r="AT195" s="241" t="s">
        <v>193</v>
      </c>
      <c r="AU195" s="241" t="s">
        <v>83</v>
      </c>
      <c r="AV195" s="13" t="s">
        <v>83</v>
      </c>
      <c r="AW195" s="13" t="s">
        <v>6</v>
      </c>
      <c r="AX195" s="13" t="s">
        <v>79</v>
      </c>
      <c r="AY195" s="241" t="s">
        <v>183</v>
      </c>
    </row>
    <row r="196" spans="2:65" s="1" customFormat="1" ht="31.5" customHeight="1">
      <c r="B196" s="42"/>
      <c r="C196" s="205" t="s">
        <v>316</v>
      </c>
      <c r="D196" s="205" t="s">
        <v>185</v>
      </c>
      <c r="E196" s="206" t="s">
        <v>317</v>
      </c>
      <c r="F196" s="207" t="s">
        <v>318</v>
      </c>
      <c r="G196" s="208" t="s">
        <v>188</v>
      </c>
      <c r="H196" s="209">
        <v>364.57</v>
      </c>
      <c r="I196" s="210"/>
      <c r="J196" s="211">
        <f>ROUND(I196*H196,2)</f>
        <v>0</v>
      </c>
      <c r="K196" s="207" t="s">
        <v>200</v>
      </c>
      <c r="L196" s="62"/>
      <c r="M196" s="212" t="s">
        <v>21</v>
      </c>
      <c r="N196" s="213" t="s">
        <v>46</v>
      </c>
      <c r="O196" s="43"/>
      <c r="P196" s="214">
        <f>O196*H196</f>
        <v>0</v>
      </c>
      <c r="Q196" s="214">
        <v>2.5000000000000001E-4</v>
      </c>
      <c r="R196" s="214">
        <f>Q196*H196</f>
        <v>9.1142500000000001E-2</v>
      </c>
      <c r="S196" s="214">
        <v>0</v>
      </c>
      <c r="T196" s="215">
        <f>S196*H196</f>
        <v>0</v>
      </c>
      <c r="AR196" s="25" t="s">
        <v>189</v>
      </c>
      <c r="AT196" s="25" t="s">
        <v>185</v>
      </c>
      <c r="AU196" s="25" t="s">
        <v>83</v>
      </c>
      <c r="AY196" s="25" t="s">
        <v>183</v>
      </c>
      <c r="BE196" s="216">
        <f>IF(N196="základní",J196,0)</f>
        <v>0</v>
      </c>
      <c r="BF196" s="216">
        <f>IF(N196="snížená",J196,0)</f>
        <v>0</v>
      </c>
      <c r="BG196" s="216">
        <f>IF(N196="zákl. přenesená",J196,0)</f>
        <v>0</v>
      </c>
      <c r="BH196" s="216">
        <f>IF(N196="sníž. přenesená",J196,0)</f>
        <v>0</v>
      </c>
      <c r="BI196" s="216">
        <f>IF(N196="nulová",J196,0)</f>
        <v>0</v>
      </c>
      <c r="BJ196" s="25" t="s">
        <v>79</v>
      </c>
      <c r="BK196" s="216">
        <f>ROUND(I196*H196,2)</f>
        <v>0</v>
      </c>
      <c r="BL196" s="25" t="s">
        <v>189</v>
      </c>
      <c r="BM196" s="25" t="s">
        <v>319</v>
      </c>
    </row>
    <row r="197" spans="2:65" s="1" customFormat="1" ht="67.5">
      <c r="B197" s="42"/>
      <c r="C197" s="64"/>
      <c r="D197" s="217" t="s">
        <v>191</v>
      </c>
      <c r="E197" s="64"/>
      <c r="F197" s="218" t="s">
        <v>310</v>
      </c>
      <c r="G197" s="64"/>
      <c r="H197" s="64"/>
      <c r="I197" s="173"/>
      <c r="J197" s="64"/>
      <c r="K197" s="64"/>
      <c r="L197" s="62"/>
      <c r="M197" s="219"/>
      <c r="N197" s="43"/>
      <c r="O197" s="43"/>
      <c r="P197" s="43"/>
      <c r="Q197" s="43"/>
      <c r="R197" s="43"/>
      <c r="S197" s="43"/>
      <c r="T197" s="79"/>
      <c r="AT197" s="25" t="s">
        <v>191</v>
      </c>
      <c r="AU197" s="25" t="s">
        <v>83</v>
      </c>
    </row>
    <row r="198" spans="2:65" s="12" customFormat="1" ht="13.5">
      <c r="B198" s="220"/>
      <c r="C198" s="221"/>
      <c r="D198" s="217" t="s">
        <v>193</v>
      </c>
      <c r="E198" s="222" t="s">
        <v>21</v>
      </c>
      <c r="F198" s="223" t="s">
        <v>320</v>
      </c>
      <c r="G198" s="221"/>
      <c r="H198" s="224" t="s">
        <v>21</v>
      </c>
      <c r="I198" s="225"/>
      <c r="J198" s="221"/>
      <c r="K198" s="221"/>
      <c r="L198" s="226"/>
      <c r="M198" s="227"/>
      <c r="N198" s="228"/>
      <c r="O198" s="228"/>
      <c r="P198" s="228"/>
      <c r="Q198" s="228"/>
      <c r="R198" s="228"/>
      <c r="S198" s="228"/>
      <c r="T198" s="229"/>
      <c r="AT198" s="230" t="s">
        <v>193</v>
      </c>
      <c r="AU198" s="230" t="s">
        <v>83</v>
      </c>
      <c r="AV198" s="12" t="s">
        <v>79</v>
      </c>
      <c r="AW198" s="12" t="s">
        <v>39</v>
      </c>
      <c r="AX198" s="12" t="s">
        <v>75</v>
      </c>
      <c r="AY198" s="230" t="s">
        <v>183</v>
      </c>
    </row>
    <row r="199" spans="2:65" s="13" customFormat="1" ht="13.5">
      <c r="B199" s="231"/>
      <c r="C199" s="232"/>
      <c r="D199" s="217" t="s">
        <v>193</v>
      </c>
      <c r="E199" s="233" t="s">
        <v>21</v>
      </c>
      <c r="F199" s="234" t="s">
        <v>285</v>
      </c>
      <c r="G199" s="232"/>
      <c r="H199" s="235">
        <v>156</v>
      </c>
      <c r="I199" s="236"/>
      <c r="J199" s="232"/>
      <c r="K199" s="232"/>
      <c r="L199" s="237"/>
      <c r="M199" s="238"/>
      <c r="N199" s="239"/>
      <c r="O199" s="239"/>
      <c r="P199" s="239"/>
      <c r="Q199" s="239"/>
      <c r="R199" s="239"/>
      <c r="S199" s="239"/>
      <c r="T199" s="240"/>
      <c r="AT199" s="241" t="s">
        <v>193</v>
      </c>
      <c r="AU199" s="241" t="s">
        <v>83</v>
      </c>
      <c r="AV199" s="13" t="s">
        <v>83</v>
      </c>
      <c r="AW199" s="13" t="s">
        <v>39</v>
      </c>
      <c r="AX199" s="13" t="s">
        <v>75</v>
      </c>
      <c r="AY199" s="241" t="s">
        <v>183</v>
      </c>
    </row>
    <row r="200" spans="2:65" s="13" customFormat="1" ht="13.5">
      <c r="B200" s="231"/>
      <c r="C200" s="232"/>
      <c r="D200" s="217" t="s">
        <v>193</v>
      </c>
      <c r="E200" s="233" t="s">
        <v>21</v>
      </c>
      <c r="F200" s="234" t="s">
        <v>321</v>
      </c>
      <c r="G200" s="232"/>
      <c r="H200" s="235">
        <v>24.9</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322</v>
      </c>
      <c r="G201" s="232"/>
      <c r="H201" s="235">
        <v>6.14</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5" customFormat="1" ht="13.5">
      <c r="B202" s="268"/>
      <c r="C202" s="269"/>
      <c r="D202" s="217" t="s">
        <v>193</v>
      </c>
      <c r="E202" s="270" t="s">
        <v>21</v>
      </c>
      <c r="F202" s="271" t="s">
        <v>265</v>
      </c>
      <c r="G202" s="269"/>
      <c r="H202" s="272">
        <v>187.04</v>
      </c>
      <c r="I202" s="273"/>
      <c r="J202" s="269"/>
      <c r="K202" s="269"/>
      <c r="L202" s="274"/>
      <c r="M202" s="275"/>
      <c r="N202" s="276"/>
      <c r="O202" s="276"/>
      <c r="P202" s="276"/>
      <c r="Q202" s="276"/>
      <c r="R202" s="276"/>
      <c r="S202" s="276"/>
      <c r="T202" s="277"/>
      <c r="AT202" s="278" t="s">
        <v>193</v>
      </c>
      <c r="AU202" s="278" t="s">
        <v>83</v>
      </c>
      <c r="AV202" s="15" t="s">
        <v>91</v>
      </c>
      <c r="AW202" s="15" t="s">
        <v>39</v>
      </c>
      <c r="AX202" s="15" t="s">
        <v>75</v>
      </c>
      <c r="AY202" s="278" t="s">
        <v>183</v>
      </c>
    </row>
    <row r="203" spans="2:65" s="12" customFormat="1" ht="13.5">
      <c r="B203" s="220"/>
      <c r="C203" s="221"/>
      <c r="D203" s="217" t="s">
        <v>193</v>
      </c>
      <c r="E203" s="222" t="s">
        <v>21</v>
      </c>
      <c r="F203" s="223" t="s">
        <v>323</v>
      </c>
      <c r="G203" s="221"/>
      <c r="H203" s="224" t="s">
        <v>21</v>
      </c>
      <c r="I203" s="225"/>
      <c r="J203" s="221"/>
      <c r="K203" s="221"/>
      <c r="L203" s="226"/>
      <c r="M203" s="227"/>
      <c r="N203" s="228"/>
      <c r="O203" s="228"/>
      <c r="P203" s="228"/>
      <c r="Q203" s="228"/>
      <c r="R203" s="228"/>
      <c r="S203" s="228"/>
      <c r="T203" s="229"/>
      <c r="AT203" s="230" t="s">
        <v>193</v>
      </c>
      <c r="AU203" s="230" t="s">
        <v>83</v>
      </c>
      <c r="AV203" s="12" t="s">
        <v>79</v>
      </c>
      <c r="AW203" s="12" t="s">
        <v>39</v>
      </c>
      <c r="AX203" s="12" t="s">
        <v>75</v>
      </c>
      <c r="AY203" s="230" t="s">
        <v>183</v>
      </c>
    </row>
    <row r="204" spans="2:65" s="13" customFormat="1" ht="13.5">
      <c r="B204" s="231"/>
      <c r="C204" s="232"/>
      <c r="D204" s="217" t="s">
        <v>193</v>
      </c>
      <c r="E204" s="233" t="s">
        <v>21</v>
      </c>
      <c r="F204" s="234" t="s">
        <v>324</v>
      </c>
      <c r="G204" s="232"/>
      <c r="H204" s="235">
        <v>31.2</v>
      </c>
      <c r="I204" s="236"/>
      <c r="J204" s="232"/>
      <c r="K204" s="232"/>
      <c r="L204" s="237"/>
      <c r="M204" s="238"/>
      <c r="N204" s="239"/>
      <c r="O204" s="239"/>
      <c r="P204" s="239"/>
      <c r="Q204" s="239"/>
      <c r="R204" s="239"/>
      <c r="S204" s="239"/>
      <c r="T204" s="240"/>
      <c r="AT204" s="241" t="s">
        <v>193</v>
      </c>
      <c r="AU204" s="241" t="s">
        <v>83</v>
      </c>
      <c r="AV204" s="13" t="s">
        <v>83</v>
      </c>
      <c r="AW204" s="13" t="s">
        <v>39</v>
      </c>
      <c r="AX204" s="13" t="s">
        <v>75</v>
      </c>
      <c r="AY204" s="241" t="s">
        <v>183</v>
      </c>
    </row>
    <row r="205" spans="2:65" s="12" customFormat="1" ht="13.5">
      <c r="B205" s="220"/>
      <c r="C205" s="221"/>
      <c r="D205" s="217" t="s">
        <v>193</v>
      </c>
      <c r="E205" s="222" t="s">
        <v>21</v>
      </c>
      <c r="F205" s="223" t="s">
        <v>325</v>
      </c>
      <c r="G205" s="221"/>
      <c r="H205" s="224" t="s">
        <v>21</v>
      </c>
      <c r="I205" s="225"/>
      <c r="J205" s="221"/>
      <c r="K205" s="221"/>
      <c r="L205" s="226"/>
      <c r="M205" s="227"/>
      <c r="N205" s="228"/>
      <c r="O205" s="228"/>
      <c r="P205" s="228"/>
      <c r="Q205" s="228"/>
      <c r="R205" s="228"/>
      <c r="S205" s="228"/>
      <c r="T205" s="229"/>
      <c r="AT205" s="230" t="s">
        <v>193</v>
      </c>
      <c r="AU205" s="230" t="s">
        <v>83</v>
      </c>
      <c r="AV205" s="12" t="s">
        <v>79</v>
      </c>
      <c r="AW205" s="12" t="s">
        <v>39</v>
      </c>
      <c r="AX205" s="12" t="s">
        <v>75</v>
      </c>
      <c r="AY205" s="230" t="s">
        <v>183</v>
      </c>
    </row>
    <row r="206" spans="2:65" s="13" customFormat="1" ht="13.5">
      <c r="B206" s="231"/>
      <c r="C206" s="232"/>
      <c r="D206" s="217" t="s">
        <v>193</v>
      </c>
      <c r="E206" s="233" t="s">
        <v>21</v>
      </c>
      <c r="F206" s="234" t="s">
        <v>326</v>
      </c>
      <c r="G206" s="232"/>
      <c r="H206" s="235">
        <v>66.88</v>
      </c>
      <c r="I206" s="236"/>
      <c r="J206" s="232"/>
      <c r="K206" s="232"/>
      <c r="L206" s="237"/>
      <c r="M206" s="238"/>
      <c r="N206" s="239"/>
      <c r="O206" s="239"/>
      <c r="P206" s="239"/>
      <c r="Q206" s="239"/>
      <c r="R206" s="239"/>
      <c r="S206" s="239"/>
      <c r="T206" s="240"/>
      <c r="AT206" s="241" t="s">
        <v>193</v>
      </c>
      <c r="AU206" s="241" t="s">
        <v>83</v>
      </c>
      <c r="AV206" s="13" t="s">
        <v>83</v>
      </c>
      <c r="AW206" s="13" t="s">
        <v>39</v>
      </c>
      <c r="AX206" s="13" t="s">
        <v>75</v>
      </c>
      <c r="AY206" s="241" t="s">
        <v>183</v>
      </c>
    </row>
    <row r="207" spans="2:65" s="12" customFormat="1" ht="13.5">
      <c r="B207" s="220"/>
      <c r="C207" s="221"/>
      <c r="D207" s="217" t="s">
        <v>193</v>
      </c>
      <c r="E207" s="222" t="s">
        <v>21</v>
      </c>
      <c r="F207" s="223" t="s">
        <v>327</v>
      </c>
      <c r="G207" s="221"/>
      <c r="H207" s="224" t="s">
        <v>21</v>
      </c>
      <c r="I207" s="225"/>
      <c r="J207" s="221"/>
      <c r="K207" s="221"/>
      <c r="L207" s="226"/>
      <c r="M207" s="227"/>
      <c r="N207" s="228"/>
      <c r="O207" s="228"/>
      <c r="P207" s="228"/>
      <c r="Q207" s="228"/>
      <c r="R207" s="228"/>
      <c r="S207" s="228"/>
      <c r="T207" s="229"/>
      <c r="AT207" s="230" t="s">
        <v>193</v>
      </c>
      <c r="AU207" s="230" t="s">
        <v>83</v>
      </c>
      <c r="AV207" s="12" t="s">
        <v>79</v>
      </c>
      <c r="AW207" s="12" t="s">
        <v>39</v>
      </c>
      <c r="AX207" s="12" t="s">
        <v>75</v>
      </c>
      <c r="AY207" s="230" t="s">
        <v>183</v>
      </c>
    </row>
    <row r="208" spans="2:65" s="13" customFormat="1" ht="13.5">
      <c r="B208" s="231"/>
      <c r="C208" s="232"/>
      <c r="D208" s="217" t="s">
        <v>193</v>
      </c>
      <c r="E208" s="233" t="s">
        <v>21</v>
      </c>
      <c r="F208" s="234" t="s">
        <v>328</v>
      </c>
      <c r="G208" s="232"/>
      <c r="H208" s="235">
        <v>79.45</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4" customFormat="1" ht="13.5">
      <c r="B209" s="242"/>
      <c r="C209" s="243"/>
      <c r="D209" s="244" t="s">
        <v>193</v>
      </c>
      <c r="E209" s="245" t="s">
        <v>21</v>
      </c>
      <c r="F209" s="246" t="s">
        <v>212</v>
      </c>
      <c r="G209" s="243"/>
      <c r="H209" s="247">
        <v>364.57</v>
      </c>
      <c r="I209" s="248"/>
      <c r="J209" s="243"/>
      <c r="K209" s="243"/>
      <c r="L209" s="249"/>
      <c r="M209" s="250"/>
      <c r="N209" s="251"/>
      <c r="O209" s="251"/>
      <c r="P209" s="251"/>
      <c r="Q209" s="251"/>
      <c r="R209" s="251"/>
      <c r="S209" s="251"/>
      <c r="T209" s="252"/>
      <c r="AT209" s="253" t="s">
        <v>193</v>
      </c>
      <c r="AU209" s="253" t="s">
        <v>83</v>
      </c>
      <c r="AV209" s="14" t="s">
        <v>189</v>
      </c>
      <c r="AW209" s="14" t="s">
        <v>39</v>
      </c>
      <c r="AX209" s="14" t="s">
        <v>79</v>
      </c>
      <c r="AY209" s="253" t="s">
        <v>183</v>
      </c>
    </row>
    <row r="210" spans="2:65" s="1" customFormat="1" ht="22.5" customHeight="1">
      <c r="B210" s="42"/>
      <c r="C210" s="257" t="s">
        <v>9</v>
      </c>
      <c r="D210" s="257" t="s">
        <v>223</v>
      </c>
      <c r="E210" s="258" t="s">
        <v>329</v>
      </c>
      <c r="F210" s="259" t="s">
        <v>330</v>
      </c>
      <c r="G210" s="260" t="s">
        <v>188</v>
      </c>
      <c r="H210" s="261">
        <v>70.224000000000004</v>
      </c>
      <c r="I210" s="262"/>
      <c r="J210" s="263">
        <f>ROUND(I210*H210,2)</f>
        <v>0</v>
      </c>
      <c r="K210" s="259" t="s">
        <v>200</v>
      </c>
      <c r="L210" s="264"/>
      <c r="M210" s="265" t="s">
        <v>21</v>
      </c>
      <c r="N210" s="266" t="s">
        <v>46</v>
      </c>
      <c r="O210" s="43"/>
      <c r="P210" s="214">
        <f>O210*H210</f>
        <v>0</v>
      </c>
      <c r="Q210" s="214">
        <v>2.0000000000000002E-5</v>
      </c>
      <c r="R210" s="214">
        <f>Q210*H210</f>
        <v>1.4044800000000003E-3</v>
      </c>
      <c r="S210" s="214">
        <v>0</v>
      </c>
      <c r="T210" s="215">
        <f>S210*H210</f>
        <v>0</v>
      </c>
      <c r="AR210" s="25" t="s">
        <v>226</v>
      </c>
      <c r="AT210" s="25" t="s">
        <v>223</v>
      </c>
      <c r="AU210" s="25" t="s">
        <v>83</v>
      </c>
      <c r="AY210" s="25" t="s">
        <v>183</v>
      </c>
      <c r="BE210" s="216">
        <f>IF(N210="základní",J210,0)</f>
        <v>0</v>
      </c>
      <c r="BF210" s="216">
        <f>IF(N210="snížená",J210,0)</f>
        <v>0</v>
      </c>
      <c r="BG210" s="216">
        <f>IF(N210="zákl. přenesená",J210,0)</f>
        <v>0</v>
      </c>
      <c r="BH210" s="216">
        <f>IF(N210="sníž. přenesená",J210,0)</f>
        <v>0</v>
      </c>
      <c r="BI210" s="216">
        <f>IF(N210="nulová",J210,0)</f>
        <v>0</v>
      </c>
      <c r="BJ210" s="25" t="s">
        <v>79</v>
      </c>
      <c r="BK210" s="216">
        <f>ROUND(I210*H210,2)</f>
        <v>0</v>
      </c>
      <c r="BL210" s="25" t="s">
        <v>189</v>
      </c>
      <c r="BM210" s="25" t="s">
        <v>331</v>
      </c>
    </row>
    <row r="211" spans="2:65" s="13" customFormat="1" ht="13.5">
      <c r="B211" s="231"/>
      <c r="C211" s="232"/>
      <c r="D211" s="244" t="s">
        <v>193</v>
      </c>
      <c r="E211" s="232"/>
      <c r="F211" s="255" t="s">
        <v>332</v>
      </c>
      <c r="G211" s="232"/>
      <c r="H211" s="256">
        <v>70.224000000000004</v>
      </c>
      <c r="I211" s="236"/>
      <c r="J211" s="232"/>
      <c r="K211" s="232"/>
      <c r="L211" s="237"/>
      <c r="M211" s="238"/>
      <c r="N211" s="239"/>
      <c r="O211" s="239"/>
      <c r="P211" s="239"/>
      <c r="Q211" s="239"/>
      <c r="R211" s="239"/>
      <c r="S211" s="239"/>
      <c r="T211" s="240"/>
      <c r="AT211" s="241" t="s">
        <v>193</v>
      </c>
      <c r="AU211" s="241" t="s">
        <v>83</v>
      </c>
      <c r="AV211" s="13" t="s">
        <v>83</v>
      </c>
      <c r="AW211" s="13" t="s">
        <v>6</v>
      </c>
      <c r="AX211" s="13" t="s">
        <v>79</v>
      </c>
      <c r="AY211" s="241" t="s">
        <v>183</v>
      </c>
    </row>
    <row r="212" spans="2:65" s="1" customFormat="1" ht="22.5" customHeight="1">
      <c r="B212" s="42"/>
      <c r="C212" s="257" t="s">
        <v>333</v>
      </c>
      <c r="D212" s="257" t="s">
        <v>223</v>
      </c>
      <c r="E212" s="258" t="s">
        <v>334</v>
      </c>
      <c r="F212" s="259" t="s">
        <v>335</v>
      </c>
      <c r="G212" s="260" t="s">
        <v>188</v>
      </c>
      <c r="H212" s="261">
        <v>79.45</v>
      </c>
      <c r="I212" s="262"/>
      <c r="J212" s="263">
        <f>ROUND(I212*H212,2)</f>
        <v>0</v>
      </c>
      <c r="K212" s="259" t="s">
        <v>200</v>
      </c>
      <c r="L212" s="264"/>
      <c r="M212" s="265" t="s">
        <v>21</v>
      </c>
      <c r="N212" s="266" t="s">
        <v>46</v>
      </c>
      <c r="O212" s="43"/>
      <c r="P212" s="214">
        <f>O212*H212</f>
        <v>0</v>
      </c>
      <c r="Q212" s="214">
        <v>3.0000000000000001E-5</v>
      </c>
      <c r="R212" s="214">
        <f>Q212*H212</f>
        <v>2.3835000000000002E-3</v>
      </c>
      <c r="S212" s="214">
        <v>0</v>
      </c>
      <c r="T212" s="215">
        <f>S212*H212</f>
        <v>0</v>
      </c>
      <c r="AR212" s="25" t="s">
        <v>226</v>
      </c>
      <c r="AT212" s="25" t="s">
        <v>223</v>
      </c>
      <c r="AU212" s="25" t="s">
        <v>83</v>
      </c>
      <c r="AY212" s="25" t="s">
        <v>183</v>
      </c>
      <c r="BE212" s="216">
        <f>IF(N212="základní",J212,0)</f>
        <v>0</v>
      </c>
      <c r="BF212" s="216">
        <f>IF(N212="snížená",J212,0)</f>
        <v>0</v>
      </c>
      <c r="BG212" s="216">
        <f>IF(N212="zákl. přenesená",J212,0)</f>
        <v>0</v>
      </c>
      <c r="BH212" s="216">
        <f>IF(N212="sníž. přenesená",J212,0)</f>
        <v>0</v>
      </c>
      <c r="BI212" s="216">
        <f>IF(N212="nulová",J212,0)</f>
        <v>0</v>
      </c>
      <c r="BJ212" s="25" t="s">
        <v>79</v>
      </c>
      <c r="BK212" s="216">
        <f>ROUND(I212*H212,2)</f>
        <v>0</v>
      </c>
      <c r="BL212" s="25" t="s">
        <v>189</v>
      </c>
      <c r="BM212" s="25" t="s">
        <v>336</v>
      </c>
    </row>
    <row r="213" spans="2:65" s="13" customFormat="1" ht="13.5">
      <c r="B213" s="231"/>
      <c r="C213" s="232"/>
      <c r="D213" s="244" t="s">
        <v>193</v>
      </c>
      <c r="E213" s="232"/>
      <c r="F213" s="255" t="s">
        <v>337</v>
      </c>
      <c r="G213" s="232"/>
      <c r="H213" s="256">
        <v>79.45</v>
      </c>
      <c r="I213" s="236"/>
      <c r="J213" s="232"/>
      <c r="K213" s="232"/>
      <c r="L213" s="237"/>
      <c r="M213" s="238"/>
      <c r="N213" s="239"/>
      <c r="O213" s="239"/>
      <c r="P213" s="239"/>
      <c r="Q213" s="239"/>
      <c r="R213" s="239"/>
      <c r="S213" s="239"/>
      <c r="T213" s="240"/>
      <c r="AT213" s="241" t="s">
        <v>193</v>
      </c>
      <c r="AU213" s="241" t="s">
        <v>83</v>
      </c>
      <c r="AV213" s="13" t="s">
        <v>83</v>
      </c>
      <c r="AW213" s="13" t="s">
        <v>6</v>
      </c>
      <c r="AX213" s="13" t="s">
        <v>79</v>
      </c>
      <c r="AY213" s="241" t="s">
        <v>183</v>
      </c>
    </row>
    <row r="214" spans="2:65" s="1" customFormat="1" ht="22.5" customHeight="1">
      <c r="B214" s="42"/>
      <c r="C214" s="257" t="s">
        <v>338</v>
      </c>
      <c r="D214" s="257" t="s">
        <v>223</v>
      </c>
      <c r="E214" s="258" t="s">
        <v>339</v>
      </c>
      <c r="F214" s="259" t="s">
        <v>340</v>
      </c>
      <c r="G214" s="260" t="s">
        <v>188</v>
      </c>
      <c r="H214" s="261">
        <v>196.392</v>
      </c>
      <c r="I214" s="262"/>
      <c r="J214" s="263">
        <f>ROUND(I214*H214,2)</f>
        <v>0</v>
      </c>
      <c r="K214" s="259" t="s">
        <v>200</v>
      </c>
      <c r="L214" s="264"/>
      <c r="M214" s="265" t="s">
        <v>21</v>
      </c>
      <c r="N214" s="266" t="s">
        <v>46</v>
      </c>
      <c r="O214" s="43"/>
      <c r="P214" s="214">
        <f>O214*H214</f>
        <v>0</v>
      </c>
      <c r="Q214" s="214">
        <v>4.0000000000000003E-5</v>
      </c>
      <c r="R214" s="214">
        <f>Q214*H214</f>
        <v>7.8556800000000003E-3</v>
      </c>
      <c r="S214" s="214">
        <v>0</v>
      </c>
      <c r="T214" s="215">
        <f>S214*H214</f>
        <v>0</v>
      </c>
      <c r="AR214" s="25" t="s">
        <v>226</v>
      </c>
      <c r="AT214" s="25" t="s">
        <v>223</v>
      </c>
      <c r="AU214" s="25" t="s">
        <v>83</v>
      </c>
      <c r="AY214" s="25" t="s">
        <v>183</v>
      </c>
      <c r="BE214" s="216">
        <f>IF(N214="základní",J214,0)</f>
        <v>0</v>
      </c>
      <c r="BF214" s="216">
        <f>IF(N214="snížená",J214,0)</f>
        <v>0</v>
      </c>
      <c r="BG214" s="216">
        <f>IF(N214="zákl. přenesená",J214,0)</f>
        <v>0</v>
      </c>
      <c r="BH214" s="216">
        <f>IF(N214="sníž. přenesená",J214,0)</f>
        <v>0</v>
      </c>
      <c r="BI214" s="216">
        <f>IF(N214="nulová",J214,0)</f>
        <v>0</v>
      </c>
      <c r="BJ214" s="25" t="s">
        <v>79</v>
      </c>
      <c r="BK214" s="216">
        <f>ROUND(I214*H214,2)</f>
        <v>0</v>
      </c>
      <c r="BL214" s="25" t="s">
        <v>189</v>
      </c>
      <c r="BM214" s="25" t="s">
        <v>341</v>
      </c>
    </row>
    <row r="215" spans="2:65" s="13" customFormat="1" ht="13.5">
      <c r="B215" s="231"/>
      <c r="C215" s="232"/>
      <c r="D215" s="244" t="s">
        <v>193</v>
      </c>
      <c r="E215" s="232"/>
      <c r="F215" s="255" t="s">
        <v>342</v>
      </c>
      <c r="G215" s="232"/>
      <c r="H215" s="256">
        <v>196.392</v>
      </c>
      <c r="I215" s="236"/>
      <c r="J215" s="232"/>
      <c r="K215" s="232"/>
      <c r="L215" s="237"/>
      <c r="M215" s="238"/>
      <c r="N215" s="239"/>
      <c r="O215" s="239"/>
      <c r="P215" s="239"/>
      <c r="Q215" s="239"/>
      <c r="R215" s="239"/>
      <c r="S215" s="239"/>
      <c r="T215" s="240"/>
      <c r="AT215" s="241" t="s">
        <v>193</v>
      </c>
      <c r="AU215" s="241" t="s">
        <v>83</v>
      </c>
      <c r="AV215" s="13" t="s">
        <v>83</v>
      </c>
      <c r="AW215" s="13" t="s">
        <v>6</v>
      </c>
      <c r="AX215" s="13" t="s">
        <v>79</v>
      </c>
      <c r="AY215" s="241" t="s">
        <v>183</v>
      </c>
    </row>
    <row r="216" spans="2:65" s="1" customFormat="1" ht="22.5" customHeight="1">
      <c r="B216" s="42"/>
      <c r="C216" s="257" t="s">
        <v>343</v>
      </c>
      <c r="D216" s="257" t="s">
        <v>223</v>
      </c>
      <c r="E216" s="258" t="s">
        <v>344</v>
      </c>
      <c r="F216" s="259" t="s">
        <v>345</v>
      </c>
      <c r="G216" s="260" t="s">
        <v>188</v>
      </c>
      <c r="H216" s="261">
        <v>32.76</v>
      </c>
      <c r="I216" s="262"/>
      <c r="J216" s="263">
        <f>ROUND(I216*H216,2)</f>
        <v>0</v>
      </c>
      <c r="K216" s="259" t="s">
        <v>200</v>
      </c>
      <c r="L216" s="264"/>
      <c r="M216" s="265" t="s">
        <v>21</v>
      </c>
      <c r="N216" s="266" t="s">
        <v>46</v>
      </c>
      <c r="O216" s="43"/>
      <c r="P216" s="214">
        <f>O216*H216</f>
        <v>0</v>
      </c>
      <c r="Q216" s="214">
        <v>2.0000000000000001E-4</v>
      </c>
      <c r="R216" s="214">
        <f>Q216*H216</f>
        <v>6.5519999999999997E-3</v>
      </c>
      <c r="S216" s="214">
        <v>0</v>
      </c>
      <c r="T216" s="215">
        <f>S216*H216</f>
        <v>0</v>
      </c>
      <c r="AR216" s="25" t="s">
        <v>226</v>
      </c>
      <c r="AT216" s="25" t="s">
        <v>223</v>
      </c>
      <c r="AU216" s="25" t="s">
        <v>83</v>
      </c>
      <c r="AY216" s="25" t="s">
        <v>183</v>
      </c>
      <c r="BE216" s="216">
        <f>IF(N216="základní",J216,0)</f>
        <v>0</v>
      </c>
      <c r="BF216" s="216">
        <f>IF(N216="snížená",J216,0)</f>
        <v>0</v>
      </c>
      <c r="BG216" s="216">
        <f>IF(N216="zákl. přenesená",J216,0)</f>
        <v>0</v>
      </c>
      <c r="BH216" s="216">
        <f>IF(N216="sníž. přenesená",J216,0)</f>
        <v>0</v>
      </c>
      <c r="BI216" s="216">
        <f>IF(N216="nulová",J216,0)</f>
        <v>0</v>
      </c>
      <c r="BJ216" s="25" t="s">
        <v>79</v>
      </c>
      <c r="BK216" s="216">
        <f>ROUND(I216*H216,2)</f>
        <v>0</v>
      </c>
      <c r="BL216" s="25" t="s">
        <v>189</v>
      </c>
      <c r="BM216" s="25" t="s">
        <v>346</v>
      </c>
    </row>
    <row r="217" spans="2:65" s="13" customFormat="1" ht="13.5">
      <c r="B217" s="231"/>
      <c r="C217" s="232"/>
      <c r="D217" s="244" t="s">
        <v>193</v>
      </c>
      <c r="E217" s="232"/>
      <c r="F217" s="255" t="s">
        <v>347</v>
      </c>
      <c r="G217" s="232"/>
      <c r="H217" s="256">
        <v>32.76</v>
      </c>
      <c r="I217" s="236"/>
      <c r="J217" s="232"/>
      <c r="K217" s="232"/>
      <c r="L217" s="237"/>
      <c r="M217" s="238"/>
      <c r="N217" s="239"/>
      <c r="O217" s="239"/>
      <c r="P217" s="239"/>
      <c r="Q217" s="239"/>
      <c r="R217" s="239"/>
      <c r="S217" s="239"/>
      <c r="T217" s="240"/>
      <c r="AT217" s="241" t="s">
        <v>193</v>
      </c>
      <c r="AU217" s="241" t="s">
        <v>83</v>
      </c>
      <c r="AV217" s="13" t="s">
        <v>83</v>
      </c>
      <c r="AW217" s="13" t="s">
        <v>6</v>
      </c>
      <c r="AX217" s="13" t="s">
        <v>79</v>
      </c>
      <c r="AY217" s="241" t="s">
        <v>183</v>
      </c>
    </row>
    <row r="218" spans="2:65" s="1" customFormat="1" ht="31.5" customHeight="1">
      <c r="B218" s="42"/>
      <c r="C218" s="205" t="s">
        <v>348</v>
      </c>
      <c r="D218" s="205" t="s">
        <v>185</v>
      </c>
      <c r="E218" s="206" t="s">
        <v>349</v>
      </c>
      <c r="F218" s="207" t="s">
        <v>350</v>
      </c>
      <c r="G218" s="208" t="s">
        <v>199</v>
      </c>
      <c r="H218" s="209">
        <v>239.886</v>
      </c>
      <c r="I218" s="210"/>
      <c r="J218" s="211">
        <f>ROUND(I218*H218,2)</f>
        <v>0</v>
      </c>
      <c r="K218" s="207" t="s">
        <v>200</v>
      </c>
      <c r="L218" s="62"/>
      <c r="M218" s="212" t="s">
        <v>21</v>
      </c>
      <c r="N218" s="213" t="s">
        <v>46</v>
      </c>
      <c r="O218" s="43"/>
      <c r="P218" s="214">
        <f>O218*H218</f>
        <v>0</v>
      </c>
      <c r="Q218" s="214">
        <v>1.146E-2</v>
      </c>
      <c r="R218" s="214">
        <f>Q218*H218</f>
        <v>2.7490935599999999</v>
      </c>
      <c r="S218" s="214">
        <v>0</v>
      </c>
      <c r="T218" s="215">
        <f>S218*H218</f>
        <v>0</v>
      </c>
      <c r="AR218" s="25" t="s">
        <v>189</v>
      </c>
      <c r="AT218" s="25" t="s">
        <v>185</v>
      </c>
      <c r="AU218" s="25" t="s">
        <v>83</v>
      </c>
      <c r="AY218" s="25" t="s">
        <v>183</v>
      </c>
      <c r="BE218" s="216">
        <f>IF(N218="základní",J218,0)</f>
        <v>0</v>
      </c>
      <c r="BF218" s="216">
        <f>IF(N218="snížená",J218,0)</f>
        <v>0</v>
      </c>
      <c r="BG218" s="216">
        <f>IF(N218="zákl. přenesená",J218,0)</f>
        <v>0</v>
      </c>
      <c r="BH218" s="216">
        <f>IF(N218="sníž. přenesená",J218,0)</f>
        <v>0</v>
      </c>
      <c r="BI218" s="216">
        <f>IF(N218="nulová",J218,0)</f>
        <v>0</v>
      </c>
      <c r="BJ218" s="25" t="s">
        <v>79</v>
      </c>
      <c r="BK218" s="216">
        <f>ROUND(I218*H218,2)</f>
        <v>0</v>
      </c>
      <c r="BL218" s="25" t="s">
        <v>189</v>
      </c>
      <c r="BM218" s="25" t="s">
        <v>351</v>
      </c>
    </row>
    <row r="219" spans="2:65" s="13" customFormat="1" ht="13.5">
      <c r="B219" s="231"/>
      <c r="C219" s="232"/>
      <c r="D219" s="244" t="s">
        <v>193</v>
      </c>
      <c r="E219" s="254" t="s">
        <v>21</v>
      </c>
      <c r="F219" s="255" t="s">
        <v>352</v>
      </c>
      <c r="G219" s="232"/>
      <c r="H219" s="256">
        <v>239.886</v>
      </c>
      <c r="I219" s="236"/>
      <c r="J219" s="232"/>
      <c r="K219" s="232"/>
      <c r="L219" s="237"/>
      <c r="M219" s="238"/>
      <c r="N219" s="239"/>
      <c r="O219" s="239"/>
      <c r="P219" s="239"/>
      <c r="Q219" s="239"/>
      <c r="R219" s="239"/>
      <c r="S219" s="239"/>
      <c r="T219" s="240"/>
      <c r="AT219" s="241" t="s">
        <v>193</v>
      </c>
      <c r="AU219" s="241" t="s">
        <v>83</v>
      </c>
      <c r="AV219" s="13" t="s">
        <v>83</v>
      </c>
      <c r="AW219" s="13" t="s">
        <v>39</v>
      </c>
      <c r="AX219" s="13" t="s">
        <v>79</v>
      </c>
      <c r="AY219" s="241" t="s">
        <v>183</v>
      </c>
    </row>
    <row r="220" spans="2:65" s="1" customFormat="1" ht="31.5" customHeight="1">
      <c r="B220" s="42"/>
      <c r="C220" s="205" t="s">
        <v>353</v>
      </c>
      <c r="D220" s="205" t="s">
        <v>185</v>
      </c>
      <c r="E220" s="206" t="s">
        <v>354</v>
      </c>
      <c r="F220" s="207" t="s">
        <v>355</v>
      </c>
      <c r="G220" s="208" t="s">
        <v>199</v>
      </c>
      <c r="H220" s="209">
        <v>27.641999999999999</v>
      </c>
      <c r="I220" s="210"/>
      <c r="J220" s="211">
        <f>ROUND(I220*H220,2)</f>
        <v>0</v>
      </c>
      <c r="K220" s="207" t="s">
        <v>200</v>
      </c>
      <c r="L220" s="62"/>
      <c r="M220" s="212" t="s">
        <v>21</v>
      </c>
      <c r="N220" s="213" t="s">
        <v>46</v>
      </c>
      <c r="O220" s="43"/>
      <c r="P220" s="214">
        <f>O220*H220</f>
        <v>0</v>
      </c>
      <c r="Q220" s="214">
        <v>3.6800000000000001E-3</v>
      </c>
      <c r="R220" s="214">
        <f>Q220*H220</f>
        <v>0.10172256</v>
      </c>
      <c r="S220" s="214">
        <v>0</v>
      </c>
      <c r="T220" s="215">
        <f>S220*H220</f>
        <v>0</v>
      </c>
      <c r="AR220" s="25" t="s">
        <v>189</v>
      </c>
      <c r="AT220" s="25" t="s">
        <v>185</v>
      </c>
      <c r="AU220" s="25" t="s">
        <v>83</v>
      </c>
      <c r="AY220" s="25" t="s">
        <v>183</v>
      </c>
      <c r="BE220" s="216">
        <f>IF(N220="základní",J220,0)</f>
        <v>0</v>
      </c>
      <c r="BF220" s="216">
        <f>IF(N220="snížená",J220,0)</f>
        <v>0</v>
      </c>
      <c r="BG220" s="216">
        <f>IF(N220="zákl. přenesená",J220,0)</f>
        <v>0</v>
      </c>
      <c r="BH220" s="216">
        <f>IF(N220="sníž. přenesená",J220,0)</f>
        <v>0</v>
      </c>
      <c r="BI220" s="216">
        <f>IF(N220="nulová",J220,0)</f>
        <v>0</v>
      </c>
      <c r="BJ220" s="25" t="s">
        <v>79</v>
      </c>
      <c r="BK220" s="216">
        <f>ROUND(I220*H220,2)</f>
        <v>0</v>
      </c>
      <c r="BL220" s="25" t="s">
        <v>189</v>
      </c>
      <c r="BM220" s="25" t="s">
        <v>356</v>
      </c>
    </row>
    <row r="221" spans="2:65" s="12" customFormat="1" ht="13.5">
      <c r="B221" s="220"/>
      <c r="C221" s="221"/>
      <c r="D221" s="217" t="s">
        <v>193</v>
      </c>
      <c r="E221" s="222" t="s">
        <v>21</v>
      </c>
      <c r="F221" s="223" t="s">
        <v>357</v>
      </c>
      <c r="G221" s="221"/>
      <c r="H221" s="224" t="s">
        <v>21</v>
      </c>
      <c r="I221" s="225"/>
      <c r="J221" s="221"/>
      <c r="K221" s="221"/>
      <c r="L221" s="226"/>
      <c r="M221" s="227"/>
      <c r="N221" s="228"/>
      <c r="O221" s="228"/>
      <c r="P221" s="228"/>
      <c r="Q221" s="228"/>
      <c r="R221" s="228"/>
      <c r="S221" s="228"/>
      <c r="T221" s="229"/>
      <c r="AT221" s="230" t="s">
        <v>193</v>
      </c>
      <c r="AU221" s="230" t="s">
        <v>83</v>
      </c>
      <c r="AV221" s="12" t="s">
        <v>79</v>
      </c>
      <c r="AW221" s="12" t="s">
        <v>39</v>
      </c>
      <c r="AX221" s="12" t="s">
        <v>75</v>
      </c>
      <c r="AY221" s="230" t="s">
        <v>183</v>
      </c>
    </row>
    <row r="222" spans="2:65" s="13" customFormat="1" ht="13.5">
      <c r="B222" s="231"/>
      <c r="C222" s="232"/>
      <c r="D222" s="217" t="s">
        <v>193</v>
      </c>
      <c r="E222" s="233" t="s">
        <v>21</v>
      </c>
      <c r="F222" s="234" t="s">
        <v>358</v>
      </c>
      <c r="G222" s="232"/>
      <c r="H222" s="235">
        <v>22.581</v>
      </c>
      <c r="I222" s="236"/>
      <c r="J222" s="232"/>
      <c r="K222" s="232"/>
      <c r="L222" s="237"/>
      <c r="M222" s="238"/>
      <c r="N222" s="239"/>
      <c r="O222" s="239"/>
      <c r="P222" s="239"/>
      <c r="Q222" s="239"/>
      <c r="R222" s="239"/>
      <c r="S222" s="239"/>
      <c r="T222" s="240"/>
      <c r="AT222" s="241" t="s">
        <v>193</v>
      </c>
      <c r="AU222" s="241" t="s">
        <v>83</v>
      </c>
      <c r="AV222" s="13" t="s">
        <v>83</v>
      </c>
      <c r="AW222" s="13" t="s">
        <v>39</v>
      </c>
      <c r="AX222" s="13" t="s">
        <v>75</v>
      </c>
      <c r="AY222" s="241" t="s">
        <v>183</v>
      </c>
    </row>
    <row r="223" spans="2:65" s="13" customFormat="1" ht="13.5">
      <c r="B223" s="231"/>
      <c r="C223" s="232"/>
      <c r="D223" s="217" t="s">
        <v>193</v>
      </c>
      <c r="E223" s="233" t="s">
        <v>21</v>
      </c>
      <c r="F223" s="234" t="s">
        <v>359</v>
      </c>
      <c r="G223" s="232"/>
      <c r="H223" s="235">
        <v>-0.42599999999999999</v>
      </c>
      <c r="I223" s="236"/>
      <c r="J223" s="232"/>
      <c r="K223" s="232"/>
      <c r="L223" s="237"/>
      <c r="M223" s="238"/>
      <c r="N223" s="239"/>
      <c r="O223" s="239"/>
      <c r="P223" s="239"/>
      <c r="Q223" s="239"/>
      <c r="R223" s="239"/>
      <c r="S223" s="239"/>
      <c r="T223" s="240"/>
      <c r="AT223" s="241" t="s">
        <v>193</v>
      </c>
      <c r="AU223" s="241" t="s">
        <v>83</v>
      </c>
      <c r="AV223" s="13" t="s">
        <v>83</v>
      </c>
      <c r="AW223" s="13" t="s">
        <v>39</v>
      </c>
      <c r="AX223" s="13" t="s">
        <v>75</v>
      </c>
      <c r="AY223" s="241" t="s">
        <v>183</v>
      </c>
    </row>
    <row r="224" spans="2:65" s="13" customFormat="1" ht="13.5">
      <c r="B224" s="231"/>
      <c r="C224" s="232"/>
      <c r="D224" s="217" t="s">
        <v>193</v>
      </c>
      <c r="E224" s="233" t="s">
        <v>21</v>
      </c>
      <c r="F224" s="234" t="s">
        <v>360</v>
      </c>
      <c r="G224" s="232"/>
      <c r="H224" s="235">
        <v>-1.1279999999999999</v>
      </c>
      <c r="I224" s="236"/>
      <c r="J224" s="232"/>
      <c r="K224" s="232"/>
      <c r="L224" s="237"/>
      <c r="M224" s="238"/>
      <c r="N224" s="239"/>
      <c r="O224" s="239"/>
      <c r="P224" s="239"/>
      <c r="Q224" s="239"/>
      <c r="R224" s="239"/>
      <c r="S224" s="239"/>
      <c r="T224" s="240"/>
      <c r="AT224" s="241" t="s">
        <v>193</v>
      </c>
      <c r="AU224" s="241" t="s">
        <v>83</v>
      </c>
      <c r="AV224" s="13" t="s">
        <v>83</v>
      </c>
      <c r="AW224" s="13" t="s">
        <v>39</v>
      </c>
      <c r="AX224" s="13" t="s">
        <v>75</v>
      </c>
      <c r="AY224" s="241" t="s">
        <v>183</v>
      </c>
    </row>
    <row r="225" spans="2:65" s="15" customFormat="1" ht="13.5">
      <c r="B225" s="268"/>
      <c r="C225" s="269"/>
      <c r="D225" s="217" t="s">
        <v>193</v>
      </c>
      <c r="E225" s="270" t="s">
        <v>21</v>
      </c>
      <c r="F225" s="271" t="s">
        <v>265</v>
      </c>
      <c r="G225" s="269"/>
      <c r="H225" s="272">
        <v>21.027000000000001</v>
      </c>
      <c r="I225" s="273"/>
      <c r="J225" s="269"/>
      <c r="K225" s="269"/>
      <c r="L225" s="274"/>
      <c r="M225" s="275"/>
      <c r="N225" s="276"/>
      <c r="O225" s="276"/>
      <c r="P225" s="276"/>
      <c r="Q225" s="276"/>
      <c r="R225" s="276"/>
      <c r="S225" s="276"/>
      <c r="T225" s="277"/>
      <c r="AT225" s="278" t="s">
        <v>193</v>
      </c>
      <c r="AU225" s="278" t="s">
        <v>83</v>
      </c>
      <c r="AV225" s="15" t="s">
        <v>91</v>
      </c>
      <c r="AW225" s="15" t="s">
        <v>39</v>
      </c>
      <c r="AX225" s="15" t="s">
        <v>75</v>
      </c>
      <c r="AY225" s="278" t="s">
        <v>183</v>
      </c>
    </row>
    <row r="226" spans="2:65" s="12" customFormat="1" ht="13.5">
      <c r="B226" s="220"/>
      <c r="C226" s="221"/>
      <c r="D226" s="217" t="s">
        <v>193</v>
      </c>
      <c r="E226" s="222" t="s">
        <v>21</v>
      </c>
      <c r="F226" s="223" t="s">
        <v>361</v>
      </c>
      <c r="G226" s="221"/>
      <c r="H226" s="224" t="s">
        <v>21</v>
      </c>
      <c r="I226" s="225"/>
      <c r="J226" s="221"/>
      <c r="K226" s="221"/>
      <c r="L226" s="226"/>
      <c r="M226" s="227"/>
      <c r="N226" s="228"/>
      <c r="O226" s="228"/>
      <c r="P226" s="228"/>
      <c r="Q226" s="228"/>
      <c r="R226" s="228"/>
      <c r="S226" s="228"/>
      <c r="T226" s="229"/>
      <c r="AT226" s="230" t="s">
        <v>193</v>
      </c>
      <c r="AU226" s="230" t="s">
        <v>83</v>
      </c>
      <c r="AV226" s="12" t="s">
        <v>79</v>
      </c>
      <c r="AW226" s="12" t="s">
        <v>39</v>
      </c>
      <c r="AX226" s="12" t="s">
        <v>75</v>
      </c>
      <c r="AY226" s="230" t="s">
        <v>183</v>
      </c>
    </row>
    <row r="227" spans="2:65" s="13" customFormat="1" ht="13.5">
      <c r="B227" s="231"/>
      <c r="C227" s="232"/>
      <c r="D227" s="217" t="s">
        <v>193</v>
      </c>
      <c r="E227" s="233" t="s">
        <v>21</v>
      </c>
      <c r="F227" s="234" t="s">
        <v>362</v>
      </c>
      <c r="G227" s="232"/>
      <c r="H227" s="235">
        <v>4.0250000000000004</v>
      </c>
      <c r="I227" s="236"/>
      <c r="J227" s="232"/>
      <c r="K227" s="232"/>
      <c r="L227" s="237"/>
      <c r="M227" s="238"/>
      <c r="N227" s="239"/>
      <c r="O227" s="239"/>
      <c r="P227" s="239"/>
      <c r="Q227" s="239"/>
      <c r="R227" s="239"/>
      <c r="S227" s="239"/>
      <c r="T227" s="240"/>
      <c r="AT227" s="241" t="s">
        <v>193</v>
      </c>
      <c r="AU227" s="241" t="s">
        <v>83</v>
      </c>
      <c r="AV227" s="13" t="s">
        <v>83</v>
      </c>
      <c r="AW227" s="13" t="s">
        <v>39</v>
      </c>
      <c r="AX227" s="13" t="s">
        <v>75</v>
      </c>
      <c r="AY227" s="241" t="s">
        <v>183</v>
      </c>
    </row>
    <row r="228" spans="2:65" s="13" customFormat="1" ht="13.5">
      <c r="B228" s="231"/>
      <c r="C228" s="232"/>
      <c r="D228" s="217" t="s">
        <v>193</v>
      </c>
      <c r="E228" s="233" t="s">
        <v>21</v>
      </c>
      <c r="F228" s="234" t="s">
        <v>363</v>
      </c>
      <c r="G228" s="232"/>
      <c r="H228" s="235">
        <v>2.59</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65" s="15" customFormat="1" ht="13.5">
      <c r="B229" s="268"/>
      <c r="C229" s="269"/>
      <c r="D229" s="217" t="s">
        <v>193</v>
      </c>
      <c r="E229" s="270" t="s">
        <v>21</v>
      </c>
      <c r="F229" s="271" t="s">
        <v>265</v>
      </c>
      <c r="G229" s="269"/>
      <c r="H229" s="272">
        <v>6.6150000000000002</v>
      </c>
      <c r="I229" s="273"/>
      <c r="J229" s="269"/>
      <c r="K229" s="269"/>
      <c r="L229" s="274"/>
      <c r="M229" s="275"/>
      <c r="N229" s="276"/>
      <c r="O229" s="276"/>
      <c r="P229" s="276"/>
      <c r="Q229" s="276"/>
      <c r="R229" s="276"/>
      <c r="S229" s="276"/>
      <c r="T229" s="277"/>
      <c r="AT229" s="278" t="s">
        <v>193</v>
      </c>
      <c r="AU229" s="278" t="s">
        <v>83</v>
      </c>
      <c r="AV229" s="15" t="s">
        <v>91</v>
      </c>
      <c r="AW229" s="15" t="s">
        <v>39</v>
      </c>
      <c r="AX229" s="15" t="s">
        <v>75</v>
      </c>
      <c r="AY229" s="278" t="s">
        <v>183</v>
      </c>
    </row>
    <row r="230" spans="2:65" s="14" customFormat="1" ht="13.5">
      <c r="B230" s="242"/>
      <c r="C230" s="243"/>
      <c r="D230" s="244" t="s">
        <v>193</v>
      </c>
      <c r="E230" s="245" t="s">
        <v>21</v>
      </c>
      <c r="F230" s="246" t="s">
        <v>212</v>
      </c>
      <c r="G230" s="243"/>
      <c r="H230" s="247">
        <v>27.641999999999999</v>
      </c>
      <c r="I230" s="248"/>
      <c r="J230" s="243"/>
      <c r="K230" s="243"/>
      <c r="L230" s="249"/>
      <c r="M230" s="250"/>
      <c r="N230" s="251"/>
      <c r="O230" s="251"/>
      <c r="P230" s="251"/>
      <c r="Q230" s="251"/>
      <c r="R230" s="251"/>
      <c r="S230" s="251"/>
      <c r="T230" s="252"/>
      <c r="AT230" s="253" t="s">
        <v>193</v>
      </c>
      <c r="AU230" s="253" t="s">
        <v>83</v>
      </c>
      <c r="AV230" s="14" t="s">
        <v>189</v>
      </c>
      <c r="AW230" s="14" t="s">
        <v>39</v>
      </c>
      <c r="AX230" s="14" t="s">
        <v>79</v>
      </c>
      <c r="AY230" s="253" t="s">
        <v>183</v>
      </c>
    </row>
    <row r="231" spans="2:65" s="1" customFormat="1" ht="31.5" customHeight="1">
      <c r="B231" s="42"/>
      <c r="C231" s="205" t="s">
        <v>364</v>
      </c>
      <c r="D231" s="205" t="s">
        <v>185</v>
      </c>
      <c r="E231" s="206" t="s">
        <v>365</v>
      </c>
      <c r="F231" s="207" t="s">
        <v>366</v>
      </c>
      <c r="G231" s="208" t="s">
        <v>199</v>
      </c>
      <c r="H231" s="209">
        <v>272.24599999999998</v>
      </c>
      <c r="I231" s="210"/>
      <c r="J231" s="211">
        <f>ROUND(I231*H231,2)</f>
        <v>0</v>
      </c>
      <c r="K231" s="207" t="s">
        <v>200</v>
      </c>
      <c r="L231" s="62"/>
      <c r="M231" s="212" t="s">
        <v>21</v>
      </c>
      <c r="N231" s="213" t="s">
        <v>46</v>
      </c>
      <c r="O231" s="43"/>
      <c r="P231" s="214">
        <f>O231*H231</f>
        <v>0</v>
      </c>
      <c r="Q231" s="214">
        <v>1.98E-3</v>
      </c>
      <c r="R231" s="214">
        <f>Q231*H231</f>
        <v>0.53904708000000001</v>
      </c>
      <c r="S231" s="214">
        <v>0</v>
      </c>
      <c r="T231" s="215">
        <f>S231*H231</f>
        <v>0</v>
      </c>
      <c r="AR231" s="25" t="s">
        <v>189</v>
      </c>
      <c r="AT231" s="25" t="s">
        <v>185</v>
      </c>
      <c r="AU231" s="25" t="s">
        <v>83</v>
      </c>
      <c r="AY231" s="25" t="s">
        <v>183</v>
      </c>
      <c r="BE231" s="216">
        <f>IF(N231="základní",J231,0)</f>
        <v>0</v>
      </c>
      <c r="BF231" s="216">
        <f>IF(N231="snížená",J231,0)</f>
        <v>0</v>
      </c>
      <c r="BG231" s="216">
        <f>IF(N231="zákl. přenesená",J231,0)</f>
        <v>0</v>
      </c>
      <c r="BH231" s="216">
        <f>IF(N231="sníž. přenesená",J231,0)</f>
        <v>0</v>
      </c>
      <c r="BI231" s="216">
        <f>IF(N231="nulová",J231,0)</f>
        <v>0</v>
      </c>
      <c r="BJ231" s="25" t="s">
        <v>79</v>
      </c>
      <c r="BK231" s="216">
        <f>ROUND(I231*H231,2)</f>
        <v>0</v>
      </c>
      <c r="BL231" s="25" t="s">
        <v>189</v>
      </c>
      <c r="BM231" s="25" t="s">
        <v>367</v>
      </c>
    </row>
    <row r="232" spans="2:65" s="12" customFormat="1" ht="13.5">
      <c r="B232" s="220"/>
      <c r="C232" s="221"/>
      <c r="D232" s="217" t="s">
        <v>193</v>
      </c>
      <c r="E232" s="222" t="s">
        <v>21</v>
      </c>
      <c r="F232" s="223" t="s">
        <v>255</v>
      </c>
      <c r="G232" s="221"/>
      <c r="H232" s="224" t="s">
        <v>21</v>
      </c>
      <c r="I232" s="225"/>
      <c r="J232" s="221"/>
      <c r="K232" s="221"/>
      <c r="L232" s="226"/>
      <c r="M232" s="227"/>
      <c r="N232" s="228"/>
      <c r="O232" s="228"/>
      <c r="P232" s="228"/>
      <c r="Q232" s="228"/>
      <c r="R232" s="228"/>
      <c r="S232" s="228"/>
      <c r="T232" s="229"/>
      <c r="AT232" s="230" t="s">
        <v>193</v>
      </c>
      <c r="AU232" s="230" t="s">
        <v>83</v>
      </c>
      <c r="AV232" s="12" t="s">
        <v>79</v>
      </c>
      <c r="AW232" s="12" t="s">
        <v>39</v>
      </c>
      <c r="AX232" s="12" t="s">
        <v>75</v>
      </c>
      <c r="AY232" s="230" t="s">
        <v>183</v>
      </c>
    </row>
    <row r="233" spans="2:65" s="13" customFormat="1" ht="13.5">
      <c r="B233" s="231"/>
      <c r="C233" s="232"/>
      <c r="D233" s="217" t="s">
        <v>193</v>
      </c>
      <c r="E233" s="233" t="s">
        <v>21</v>
      </c>
      <c r="F233" s="234" t="s">
        <v>256</v>
      </c>
      <c r="G233" s="232"/>
      <c r="H233" s="235">
        <v>33.674999999999997</v>
      </c>
      <c r="I233" s="236"/>
      <c r="J233" s="232"/>
      <c r="K233" s="232"/>
      <c r="L233" s="237"/>
      <c r="M233" s="238"/>
      <c r="N233" s="239"/>
      <c r="O233" s="239"/>
      <c r="P233" s="239"/>
      <c r="Q233" s="239"/>
      <c r="R233" s="239"/>
      <c r="S233" s="239"/>
      <c r="T233" s="240"/>
      <c r="AT233" s="241" t="s">
        <v>193</v>
      </c>
      <c r="AU233" s="241" t="s">
        <v>83</v>
      </c>
      <c r="AV233" s="13" t="s">
        <v>83</v>
      </c>
      <c r="AW233" s="13" t="s">
        <v>39</v>
      </c>
      <c r="AX233" s="13" t="s">
        <v>75</v>
      </c>
      <c r="AY233" s="241" t="s">
        <v>183</v>
      </c>
    </row>
    <row r="234" spans="2:65" s="13" customFormat="1" ht="13.5">
      <c r="B234" s="231"/>
      <c r="C234" s="232"/>
      <c r="D234" s="217" t="s">
        <v>193</v>
      </c>
      <c r="E234" s="233" t="s">
        <v>21</v>
      </c>
      <c r="F234" s="234" t="s">
        <v>257</v>
      </c>
      <c r="G234" s="232"/>
      <c r="H234" s="235">
        <v>-6.3040000000000003</v>
      </c>
      <c r="I234" s="236"/>
      <c r="J234" s="232"/>
      <c r="K234" s="232"/>
      <c r="L234" s="237"/>
      <c r="M234" s="238"/>
      <c r="N234" s="239"/>
      <c r="O234" s="239"/>
      <c r="P234" s="239"/>
      <c r="Q234" s="239"/>
      <c r="R234" s="239"/>
      <c r="S234" s="239"/>
      <c r="T234" s="240"/>
      <c r="AT234" s="241" t="s">
        <v>193</v>
      </c>
      <c r="AU234" s="241" t="s">
        <v>83</v>
      </c>
      <c r="AV234" s="13" t="s">
        <v>83</v>
      </c>
      <c r="AW234" s="13" t="s">
        <v>39</v>
      </c>
      <c r="AX234" s="13" t="s">
        <v>75</v>
      </c>
      <c r="AY234" s="241" t="s">
        <v>183</v>
      </c>
    </row>
    <row r="235" spans="2:65" s="13" customFormat="1" ht="13.5">
      <c r="B235" s="231"/>
      <c r="C235" s="232"/>
      <c r="D235" s="217" t="s">
        <v>193</v>
      </c>
      <c r="E235" s="233" t="s">
        <v>21</v>
      </c>
      <c r="F235" s="234" t="s">
        <v>258</v>
      </c>
      <c r="G235" s="232"/>
      <c r="H235" s="235">
        <v>49.838999999999999</v>
      </c>
      <c r="I235" s="236"/>
      <c r="J235" s="232"/>
      <c r="K235" s="232"/>
      <c r="L235" s="237"/>
      <c r="M235" s="238"/>
      <c r="N235" s="239"/>
      <c r="O235" s="239"/>
      <c r="P235" s="239"/>
      <c r="Q235" s="239"/>
      <c r="R235" s="239"/>
      <c r="S235" s="239"/>
      <c r="T235" s="240"/>
      <c r="AT235" s="241" t="s">
        <v>193</v>
      </c>
      <c r="AU235" s="241" t="s">
        <v>83</v>
      </c>
      <c r="AV235" s="13" t="s">
        <v>83</v>
      </c>
      <c r="AW235" s="13" t="s">
        <v>39</v>
      </c>
      <c r="AX235" s="13" t="s">
        <v>75</v>
      </c>
      <c r="AY235" s="241" t="s">
        <v>183</v>
      </c>
    </row>
    <row r="236" spans="2:65" s="13" customFormat="1" ht="13.5">
      <c r="B236" s="231"/>
      <c r="C236" s="232"/>
      <c r="D236" s="217" t="s">
        <v>193</v>
      </c>
      <c r="E236" s="233" t="s">
        <v>21</v>
      </c>
      <c r="F236" s="234" t="s">
        <v>259</v>
      </c>
      <c r="G236" s="232"/>
      <c r="H236" s="235">
        <v>103.74</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65" s="13" customFormat="1" ht="13.5">
      <c r="B237" s="231"/>
      <c r="C237" s="232"/>
      <c r="D237" s="217" t="s">
        <v>193</v>
      </c>
      <c r="E237" s="233" t="s">
        <v>21</v>
      </c>
      <c r="F237" s="234" t="s">
        <v>260</v>
      </c>
      <c r="G237" s="232"/>
      <c r="H237" s="235">
        <v>90.772999999999996</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65" s="13" customFormat="1" ht="13.5">
      <c r="B238" s="231"/>
      <c r="C238" s="232"/>
      <c r="D238" s="217" t="s">
        <v>193</v>
      </c>
      <c r="E238" s="233" t="s">
        <v>21</v>
      </c>
      <c r="F238" s="234" t="s">
        <v>261</v>
      </c>
      <c r="G238" s="232"/>
      <c r="H238" s="235">
        <v>-56.16</v>
      </c>
      <c r="I238" s="236"/>
      <c r="J238" s="232"/>
      <c r="K238" s="232"/>
      <c r="L238" s="237"/>
      <c r="M238" s="238"/>
      <c r="N238" s="239"/>
      <c r="O238" s="239"/>
      <c r="P238" s="239"/>
      <c r="Q238" s="239"/>
      <c r="R238" s="239"/>
      <c r="S238" s="239"/>
      <c r="T238" s="240"/>
      <c r="AT238" s="241" t="s">
        <v>193</v>
      </c>
      <c r="AU238" s="241" t="s">
        <v>83</v>
      </c>
      <c r="AV238" s="13" t="s">
        <v>83</v>
      </c>
      <c r="AW238" s="13" t="s">
        <v>39</v>
      </c>
      <c r="AX238" s="13" t="s">
        <v>75</v>
      </c>
      <c r="AY238" s="241" t="s">
        <v>183</v>
      </c>
    </row>
    <row r="239" spans="2:65" s="13" customFormat="1" ht="13.5">
      <c r="B239" s="231"/>
      <c r="C239" s="232"/>
      <c r="D239" s="217" t="s">
        <v>193</v>
      </c>
      <c r="E239" s="233" t="s">
        <v>21</v>
      </c>
      <c r="F239" s="234" t="s">
        <v>262</v>
      </c>
      <c r="G239" s="232"/>
      <c r="H239" s="235">
        <v>-2</v>
      </c>
      <c r="I239" s="236"/>
      <c r="J239" s="232"/>
      <c r="K239" s="232"/>
      <c r="L239" s="237"/>
      <c r="M239" s="238"/>
      <c r="N239" s="239"/>
      <c r="O239" s="239"/>
      <c r="P239" s="239"/>
      <c r="Q239" s="239"/>
      <c r="R239" s="239"/>
      <c r="S239" s="239"/>
      <c r="T239" s="240"/>
      <c r="AT239" s="241" t="s">
        <v>193</v>
      </c>
      <c r="AU239" s="241" t="s">
        <v>83</v>
      </c>
      <c r="AV239" s="13" t="s">
        <v>83</v>
      </c>
      <c r="AW239" s="13" t="s">
        <v>39</v>
      </c>
      <c r="AX239" s="13" t="s">
        <v>75</v>
      </c>
      <c r="AY239" s="241" t="s">
        <v>183</v>
      </c>
    </row>
    <row r="240" spans="2:65" s="13" customFormat="1" ht="13.5">
      <c r="B240" s="231"/>
      <c r="C240" s="232"/>
      <c r="D240" s="217" t="s">
        <v>193</v>
      </c>
      <c r="E240" s="233" t="s">
        <v>21</v>
      </c>
      <c r="F240" s="234" t="s">
        <v>263</v>
      </c>
      <c r="G240" s="232"/>
      <c r="H240" s="235">
        <v>-6.4</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3" customFormat="1" ht="13.5">
      <c r="B241" s="231"/>
      <c r="C241" s="232"/>
      <c r="D241" s="217" t="s">
        <v>193</v>
      </c>
      <c r="E241" s="233" t="s">
        <v>21</v>
      </c>
      <c r="F241" s="234" t="s">
        <v>262</v>
      </c>
      <c r="G241" s="232"/>
      <c r="H241" s="235">
        <v>-2</v>
      </c>
      <c r="I241" s="236"/>
      <c r="J241" s="232"/>
      <c r="K241" s="232"/>
      <c r="L241" s="237"/>
      <c r="M241" s="238"/>
      <c r="N241" s="239"/>
      <c r="O241" s="239"/>
      <c r="P241" s="239"/>
      <c r="Q241" s="239"/>
      <c r="R241" s="239"/>
      <c r="S241" s="239"/>
      <c r="T241" s="240"/>
      <c r="AT241" s="241" t="s">
        <v>193</v>
      </c>
      <c r="AU241" s="241" t="s">
        <v>83</v>
      </c>
      <c r="AV241" s="13" t="s">
        <v>83</v>
      </c>
      <c r="AW241" s="13" t="s">
        <v>39</v>
      </c>
      <c r="AX241" s="13" t="s">
        <v>75</v>
      </c>
      <c r="AY241" s="241" t="s">
        <v>183</v>
      </c>
    </row>
    <row r="242" spans="2:65" s="13" customFormat="1" ht="13.5">
      <c r="B242" s="231"/>
      <c r="C242" s="232"/>
      <c r="D242" s="217" t="s">
        <v>193</v>
      </c>
      <c r="E242" s="233" t="s">
        <v>21</v>
      </c>
      <c r="F242" s="234" t="s">
        <v>264</v>
      </c>
      <c r="G242" s="232"/>
      <c r="H242" s="235">
        <v>2.5150000000000001</v>
      </c>
      <c r="I242" s="236"/>
      <c r="J242" s="232"/>
      <c r="K242" s="232"/>
      <c r="L242" s="237"/>
      <c r="M242" s="238"/>
      <c r="N242" s="239"/>
      <c r="O242" s="239"/>
      <c r="P242" s="239"/>
      <c r="Q242" s="239"/>
      <c r="R242" s="239"/>
      <c r="S242" s="239"/>
      <c r="T242" s="240"/>
      <c r="AT242" s="241" t="s">
        <v>193</v>
      </c>
      <c r="AU242" s="241" t="s">
        <v>83</v>
      </c>
      <c r="AV242" s="13" t="s">
        <v>83</v>
      </c>
      <c r="AW242" s="13" t="s">
        <v>39</v>
      </c>
      <c r="AX242" s="13" t="s">
        <v>75</v>
      </c>
      <c r="AY242" s="241" t="s">
        <v>183</v>
      </c>
    </row>
    <row r="243" spans="2:65" s="12" customFormat="1" ht="13.5">
      <c r="B243" s="220"/>
      <c r="C243" s="221"/>
      <c r="D243" s="217" t="s">
        <v>193</v>
      </c>
      <c r="E243" s="222" t="s">
        <v>21</v>
      </c>
      <c r="F243" s="223" t="s">
        <v>368</v>
      </c>
      <c r="G243" s="221"/>
      <c r="H243" s="224" t="s">
        <v>21</v>
      </c>
      <c r="I243" s="225"/>
      <c r="J243" s="221"/>
      <c r="K243" s="221"/>
      <c r="L243" s="226"/>
      <c r="M243" s="227"/>
      <c r="N243" s="228"/>
      <c r="O243" s="228"/>
      <c r="P243" s="228"/>
      <c r="Q243" s="228"/>
      <c r="R243" s="228"/>
      <c r="S243" s="228"/>
      <c r="T243" s="229"/>
      <c r="AT243" s="230" t="s">
        <v>193</v>
      </c>
      <c r="AU243" s="230" t="s">
        <v>83</v>
      </c>
      <c r="AV243" s="12" t="s">
        <v>79</v>
      </c>
      <c r="AW243" s="12" t="s">
        <v>39</v>
      </c>
      <c r="AX243" s="12" t="s">
        <v>75</v>
      </c>
      <c r="AY243" s="230" t="s">
        <v>183</v>
      </c>
    </row>
    <row r="244" spans="2:65" s="13" customFormat="1" ht="13.5">
      <c r="B244" s="231"/>
      <c r="C244" s="232"/>
      <c r="D244" s="217" t="s">
        <v>193</v>
      </c>
      <c r="E244" s="233" t="s">
        <v>21</v>
      </c>
      <c r="F244" s="234" t="s">
        <v>289</v>
      </c>
      <c r="G244" s="232"/>
      <c r="H244" s="235">
        <v>1.0840000000000001</v>
      </c>
      <c r="I244" s="236"/>
      <c r="J244" s="232"/>
      <c r="K244" s="232"/>
      <c r="L244" s="237"/>
      <c r="M244" s="238"/>
      <c r="N244" s="239"/>
      <c r="O244" s="239"/>
      <c r="P244" s="239"/>
      <c r="Q244" s="239"/>
      <c r="R244" s="239"/>
      <c r="S244" s="239"/>
      <c r="T244" s="240"/>
      <c r="AT244" s="241" t="s">
        <v>193</v>
      </c>
      <c r="AU244" s="241" t="s">
        <v>83</v>
      </c>
      <c r="AV244" s="13" t="s">
        <v>83</v>
      </c>
      <c r="AW244" s="13" t="s">
        <v>39</v>
      </c>
      <c r="AX244" s="13" t="s">
        <v>75</v>
      </c>
      <c r="AY244" s="241" t="s">
        <v>183</v>
      </c>
    </row>
    <row r="245" spans="2:65" s="13" customFormat="1" ht="13.5">
      <c r="B245" s="231"/>
      <c r="C245" s="232"/>
      <c r="D245" s="217" t="s">
        <v>193</v>
      </c>
      <c r="E245" s="233" t="s">
        <v>21</v>
      </c>
      <c r="F245" s="234" t="s">
        <v>290</v>
      </c>
      <c r="G245" s="232"/>
      <c r="H245" s="235">
        <v>31.2</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2" customFormat="1" ht="13.5">
      <c r="B246" s="220"/>
      <c r="C246" s="221"/>
      <c r="D246" s="217" t="s">
        <v>193</v>
      </c>
      <c r="E246" s="222" t="s">
        <v>21</v>
      </c>
      <c r="F246" s="223" t="s">
        <v>369</v>
      </c>
      <c r="G246" s="221"/>
      <c r="H246" s="224" t="s">
        <v>21</v>
      </c>
      <c r="I246" s="225"/>
      <c r="J246" s="221"/>
      <c r="K246" s="221"/>
      <c r="L246" s="226"/>
      <c r="M246" s="227"/>
      <c r="N246" s="228"/>
      <c r="O246" s="228"/>
      <c r="P246" s="228"/>
      <c r="Q246" s="228"/>
      <c r="R246" s="228"/>
      <c r="S246" s="228"/>
      <c r="T246" s="229"/>
      <c r="AT246" s="230" t="s">
        <v>193</v>
      </c>
      <c r="AU246" s="230" t="s">
        <v>83</v>
      </c>
      <c r="AV246" s="12" t="s">
        <v>79</v>
      </c>
      <c r="AW246" s="12" t="s">
        <v>39</v>
      </c>
      <c r="AX246" s="12" t="s">
        <v>75</v>
      </c>
      <c r="AY246" s="230" t="s">
        <v>183</v>
      </c>
    </row>
    <row r="247" spans="2:65" s="13" customFormat="1" ht="13.5">
      <c r="B247" s="231"/>
      <c r="C247" s="232"/>
      <c r="D247" s="217" t="s">
        <v>193</v>
      </c>
      <c r="E247" s="233" t="s">
        <v>21</v>
      </c>
      <c r="F247" s="234" t="s">
        <v>289</v>
      </c>
      <c r="G247" s="232"/>
      <c r="H247" s="235">
        <v>1.0840000000000001</v>
      </c>
      <c r="I247" s="236"/>
      <c r="J247" s="232"/>
      <c r="K247" s="232"/>
      <c r="L247" s="237"/>
      <c r="M247" s="238"/>
      <c r="N247" s="239"/>
      <c r="O247" s="239"/>
      <c r="P247" s="239"/>
      <c r="Q247" s="239"/>
      <c r="R247" s="239"/>
      <c r="S247" s="239"/>
      <c r="T247" s="240"/>
      <c r="AT247" s="241" t="s">
        <v>193</v>
      </c>
      <c r="AU247" s="241" t="s">
        <v>83</v>
      </c>
      <c r="AV247" s="13" t="s">
        <v>83</v>
      </c>
      <c r="AW247" s="13" t="s">
        <v>39</v>
      </c>
      <c r="AX247" s="13" t="s">
        <v>75</v>
      </c>
      <c r="AY247" s="241" t="s">
        <v>183</v>
      </c>
    </row>
    <row r="248" spans="2:65" s="13" customFormat="1" ht="13.5">
      <c r="B248" s="231"/>
      <c r="C248" s="232"/>
      <c r="D248" s="217" t="s">
        <v>193</v>
      </c>
      <c r="E248" s="233" t="s">
        <v>21</v>
      </c>
      <c r="F248" s="234" t="s">
        <v>290</v>
      </c>
      <c r="G248" s="232"/>
      <c r="H248" s="235">
        <v>31.2</v>
      </c>
      <c r="I248" s="236"/>
      <c r="J248" s="232"/>
      <c r="K248" s="232"/>
      <c r="L248" s="237"/>
      <c r="M248" s="238"/>
      <c r="N248" s="239"/>
      <c r="O248" s="239"/>
      <c r="P248" s="239"/>
      <c r="Q248" s="239"/>
      <c r="R248" s="239"/>
      <c r="S248" s="239"/>
      <c r="T248" s="240"/>
      <c r="AT248" s="241" t="s">
        <v>193</v>
      </c>
      <c r="AU248" s="241" t="s">
        <v>83</v>
      </c>
      <c r="AV248" s="13" t="s">
        <v>83</v>
      </c>
      <c r="AW248" s="13" t="s">
        <v>39</v>
      </c>
      <c r="AX248" s="13" t="s">
        <v>75</v>
      </c>
      <c r="AY248" s="241" t="s">
        <v>183</v>
      </c>
    </row>
    <row r="249" spans="2:65" s="14" customFormat="1" ht="13.5">
      <c r="B249" s="242"/>
      <c r="C249" s="243"/>
      <c r="D249" s="244" t="s">
        <v>193</v>
      </c>
      <c r="E249" s="245" t="s">
        <v>21</v>
      </c>
      <c r="F249" s="246" t="s">
        <v>212</v>
      </c>
      <c r="G249" s="243"/>
      <c r="H249" s="247">
        <v>272.24599999999998</v>
      </c>
      <c r="I249" s="248"/>
      <c r="J249" s="243"/>
      <c r="K249" s="243"/>
      <c r="L249" s="249"/>
      <c r="M249" s="250"/>
      <c r="N249" s="251"/>
      <c r="O249" s="251"/>
      <c r="P249" s="251"/>
      <c r="Q249" s="251"/>
      <c r="R249" s="251"/>
      <c r="S249" s="251"/>
      <c r="T249" s="252"/>
      <c r="AT249" s="253" t="s">
        <v>193</v>
      </c>
      <c r="AU249" s="253" t="s">
        <v>83</v>
      </c>
      <c r="AV249" s="14" t="s">
        <v>189</v>
      </c>
      <c r="AW249" s="14" t="s">
        <v>39</v>
      </c>
      <c r="AX249" s="14" t="s">
        <v>79</v>
      </c>
      <c r="AY249" s="253" t="s">
        <v>183</v>
      </c>
    </row>
    <row r="250" spans="2:65" s="1" customFormat="1" ht="31.5" customHeight="1">
      <c r="B250" s="42"/>
      <c r="C250" s="205" t="s">
        <v>370</v>
      </c>
      <c r="D250" s="205" t="s">
        <v>185</v>
      </c>
      <c r="E250" s="206" t="s">
        <v>371</v>
      </c>
      <c r="F250" s="207" t="s">
        <v>372</v>
      </c>
      <c r="G250" s="208" t="s">
        <v>199</v>
      </c>
      <c r="H250" s="209">
        <v>11.744999999999999</v>
      </c>
      <c r="I250" s="210"/>
      <c r="J250" s="211">
        <f>ROUND(I250*H250,2)</f>
        <v>0</v>
      </c>
      <c r="K250" s="207" t="s">
        <v>200</v>
      </c>
      <c r="L250" s="62"/>
      <c r="M250" s="212" t="s">
        <v>21</v>
      </c>
      <c r="N250" s="213" t="s">
        <v>46</v>
      </c>
      <c r="O250" s="43"/>
      <c r="P250" s="214">
        <f>O250*H250</f>
        <v>0</v>
      </c>
      <c r="Q250" s="214">
        <v>5.4599999999999996E-3</v>
      </c>
      <c r="R250" s="214">
        <f>Q250*H250</f>
        <v>6.4127699999999996E-2</v>
      </c>
      <c r="S250" s="214">
        <v>0</v>
      </c>
      <c r="T250" s="215">
        <f>S250*H250</f>
        <v>0</v>
      </c>
      <c r="AR250" s="25" t="s">
        <v>189</v>
      </c>
      <c r="AT250" s="25" t="s">
        <v>185</v>
      </c>
      <c r="AU250" s="25" t="s">
        <v>83</v>
      </c>
      <c r="AY250" s="25" t="s">
        <v>183</v>
      </c>
      <c r="BE250" s="216">
        <f>IF(N250="základní",J250,0)</f>
        <v>0</v>
      </c>
      <c r="BF250" s="216">
        <f>IF(N250="snížená",J250,0)</f>
        <v>0</v>
      </c>
      <c r="BG250" s="216">
        <f>IF(N250="zákl. přenesená",J250,0)</f>
        <v>0</v>
      </c>
      <c r="BH250" s="216">
        <f>IF(N250="sníž. přenesená",J250,0)</f>
        <v>0</v>
      </c>
      <c r="BI250" s="216">
        <f>IF(N250="nulová",J250,0)</f>
        <v>0</v>
      </c>
      <c r="BJ250" s="25" t="s">
        <v>79</v>
      </c>
      <c r="BK250" s="216">
        <f>ROUND(I250*H250,2)</f>
        <v>0</v>
      </c>
      <c r="BL250" s="25" t="s">
        <v>189</v>
      </c>
      <c r="BM250" s="25" t="s">
        <v>373</v>
      </c>
    </row>
    <row r="251" spans="2:65" s="1" customFormat="1" ht="121.5">
      <c r="B251" s="42"/>
      <c r="C251" s="64"/>
      <c r="D251" s="217" t="s">
        <v>191</v>
      </c>
      <c r="E251" s="64"/>
      <c r="F251" s="218" t="s">
        <v>216</v>
      </c>
      <c r="G251" s="64"/>
      <c r="H251" s="64"/>
      <c r="I251" s="173"/>
      <c r="J251" s="64"/>
      <c r="K251" s="64"/>
      <c r="L251" s="62"/>
      <c r="M251" s="219"/>
      <c r="N251" s="43"/>
      <c r="O251" s="43"/>
      <c r="P251" s="43"/>
      <c r="Q251" s="43"/>
      <c r="R251" s="43"/>
      <c r="S251" s="43"/>
      <c r="T251" s="79"/>
      <c r="AT251" s="25" t="s">
        <v>191</v>
      </c>
      <c r="AU251" s="25" t="s">
        <v>83</v>
      </c>
    </row>
    <row r="252" spans="2:65" s="13" customFormat="1" ht="13.5">
      <c r="B252" s="231"/>
      <c r="C252" s="232"/>
      <c r="D252" s="217" t="s">
        <v>193</v>
      </c>
      <c r="E252" s="233" t="s">
        <v>21</v>
      </c>
      <c r="F252" s="234" t="s">
        <v>374</v>
      </c>
      <c r="G252" s="232"/>
      <c r="H252" s="235">
        <v>8.6999999999999993</v>
      </c>
      <c r="I252" s="236"/>
      <c r="J252" s="232"/>
      <c r="K252" s="232"/>
      <c r="L252" s="237"/>
      <c r="M252" s="238"/>
      <c r="N252" s="239"/>
      <c r="O252" s="239"/>
      <c r="P252" s="239"/>
      <c r="Q252" s="239"/>
      <c r="R252" s="239"/>
      <c r="S252" s="239"/>
      <c r="T252" s="240"/>
      <c r="AT252" s="241" t="s">
        <v>193</v>
      </c>
      <c r="AU252" s="241" t="s">
        <v>83</v>
      </c>
      <c r="AV252" s="13" t="s">
        <v>83</v>
      </c>
      <c r="AW252" s="13" t="s">
        <v>39</v>
      </c>
      <c r="AX252" s="13" t="s">
        <v>75</v>
      </c>
      <c r="AY252" s="241" t="s">
        <v>183</v>
      </c>
    </row>
    <row r="253" spans="2:65" s="13" customFormat="1" ht="13.5">
      <c r="B253" s="231"/>
      <c r="C253" s="232"/>
      <c r="D253" s="217" t="s">
        <v>193</v>
      </c>
      <c r="E253" s="233" t="s">
        <v>21</v>
      </c>
      <c r="F253" s="234" t="s">
        <v>375</v>
      </c>
      <c r="G253" s="232"/>
      <c r="H253" s="235">
        <v>3.0449999999999999</v>
      </c>
      <c r="I253" s="236"/>
      <c r="J253" s="232"/>
      <c r="K253" s="232"/>
      <c r="L253" s="237"/>
      <c r="M253" s="238"/>
      <c r="N253" s="239"/>
      <c r="O253" s="239"/>
      <c r="P253" s="239"/>
      <c r="Q253" s="239"/>
      <c r="R253" s="239"/>
      <c r="S253" s="239"/>
      <c r="T253" s="240"/>
      <c r="AT253" s="241" t="s">
        <v>193</v>
      </c>
      <c r="AU253" s="241" t="s">
        <v>83</v>
      </c>
      <c r="AV253" s="13" t="s">
        <v>83</v>
      </c>
      <c r="AW253" s="13" t="s">
        <v>39</v>
      </c>
      <c r="AX253" s="13" t="s">
        <v>75</v>
      </c>
      <c r="AY253" s="241" t="s">
        <v>183</v>
      </c>
    </row>
    <row r="254" spans="2:65" s="14" customFormat="1" ht="13.5">
      <c r="B254" s="242"/>
      <c r="C254" s="243"/>
      <c r="D254" s="244" t="s">
        <v>193</v>
      </c>
      <c r="E254" s="245" t="s">
        <v>21</v>
      </c>
      <c r="F254" s="246" t="s">
        <v>212</v>
      </c>
      <c r="G254" s="243"/>
      <c r="H254" s="247">
        <v>11.744999999999999</v>
      </c>
      <c r="I254" s="248"/>
      <c r="J254" s="243"/>
      <c r="K254" s="243"/>
      <c r="L254" s="249"/>
      <c r="M254" s="250"/>
      <c r="N254" s="251"/>
      <c r="O254" s="251"/>
      <c r="P254" s="251"/>
      <c r="Q254" s="251"/>
      <c r="R254" s="251"/>
      <c r="S254" s="251"/>
      <c r="T254" s="252"/>
      <c r="AT254" s="253" t="s">
        <v>193</v>
      </c>
      <c r="AU254" s="253" t="s">
        <v>83</v>
      </c>
      <c r="AV254" s="14" t="s">
        <v>189</v>
      </c>
      <c r="AW254" s="14" t="s">
        <v>39</v>
      </c>
      <c r="AX254" s="14" t="s">
        <v>79</v>
      </c>
      <c r="AY254" s="253" t="s">
        <v>183</v>
      </c>
    </row>
    <row r="255" spans="2:65" s="1" customFormat="1" ht="31.5" customHeight="1">
      <c r="B255" s="42"/>
      <c r="C255" s="205" t="s">
        <v>376</v>
      </c>
      <c r="D255" s="205" t="s">
        <v>185</v>
      </c>
      <c r="E255" s="206" t="s">
        <v>377</v>
      </c>
      <c r="F255" s="207" t="s">
        <v>378</v>
      </c>
      <c r="G255" s="208" t="s">
        <v>199</v>
      </c>
      <c r="H255" s="209">
        <v>11.744999999999999</v>
      </c>
      <c r="I255" s="210"/>
      <c r="J255" s="211">
        <f>ROUND(I255*H255,2)</f>
        <v>0</v>
      </c>
      <c r="K255" s="207" t="s">
        <v>200</v>
      </c>
      <c r="L255" s="62"/>
      <c r="M255" s="212" t="s">
        <v>21</v>
      </c>
      <c r="N255" s="213" t="s">
        <v>46</v>
      </c>
      <c r="O255" s="43"/>
      <c r="P255" s="214">
        <f>O255*H255</f>
        <v>0</v>
      </c>
      <c r="Q255" s="214">
        <v>1.98E-3</v>
      </c>
      <c r="R255" s="214">
        <f>Q255*H255</f>
        <v>2.3255099999999997E-2</v>
      </c>
      <c r="S255" s="214">
        <v>0</v>
      </c>
      <c r="T255" s="215">
        <f>S255*H255</f>
        <v>0</v>
      </c>
      <c r="AR255" s="25" t="s">
        <v>189</v>
      </c>
      <c r="AT255" s="25" t="s">
        <v>185</v>
      </c>
      <c r="AU255" s="25" t="s">
        <v>83</v>
      </c>
      <c r="AY255" s="25" t="s">
        <v>183</v>
      </c>
      <c r="BE255" s="216">
        <f>IF(N255="základní",J255,0)</f>
        <v>0</v>
      </c>
      <c r="BF255" s="216">
        <f>IF(N255="snížená",J255,0)</f>
        <v>0</v>
      </c>
      <c r="BG255" s="216">
        <f>IF(N255="zákl. přenesená",J255,0)</f>
        <v>0</v>
      </c>
      <c r="BH255" s="216">
        <f>IF(N255="sníž. přenesená",J255,0)</f>
        <v>0</v>
      </c>
      <c r="BI255" s="216">
        <f>IF(N255="nulová",J255,0)</f>
        <v>0</v>
      </c>
      <c r="BJ255" s="25" t="s">
        <v>79</v>
      </c>
      <c r="BK255" s="216">
        <f>ROUND(I255*H255,2)</f>
        <v>0</v>
      </c>
      <c r="BL255" s="25" t="s">
        <v>189</v>
      </c>
      <c r="BM255" s="25" t="s">
        <v>379</v>
      </c>
    </row>
    <row r="256" spans="2:65" s="1" customFormat="1" ht="31.5" customHeight="1">
      <c r="B256" s="42"/>
      <c r="C256" s="205" t="s">
        <v>380</v>
      </c>
      <c r="D256" s="205" t="s">
        <v>185</v>
      </c>
      <c r="E256" s="206" t="s">
        <v>381</v>
      </c>
      <c r="F256" s="207" t="s">
        <v>382</v>
      </c>
      <c r="G256" s="208" t="s">
        <v>199</v>
      </c>
      <c r="H256" s="209">
        <v>67.221999999999994</v>
      </c>
      <c r="I256" s="210"/>
      <c r="J256" s="211">
        <f>ROUND(I256*H256,2)</f>
        <v>0</v>
      </c>
      <c r="K256" s="207" t="s">
        <v>200</v>
      </c>
      <c r="L256" s="62"/>
      <c r="M256" s="212" t="s">
        <v>21</v>
      </c>
      <c r="N256" s="213" t="s">
        <v>46</v>
      </c>
      <c r="O256" s="43"/>
      <c r="P256" s="214">
        <f>O256*H256</f>
        <v>0</v>
      </c>
      <c r="Q256" s="214">
        <v>1.2E-4</v>
      </c>
      <c r="R256" s="214">
        <f>Q256*H256</f>
        <v>8.0666399999999999E-3</v>
      </c>
      <c r="S256" s="214">
        <v>0</v>
      </c>
      <c r="T256" s="215">
        <f>S256*H256</f>
        <v>0</v>
      </c>
      <c r="AR256" s="25" t="s">
        <v>189</v>
      </c>
      <c r="AT256" s="25" t="s">
        <v>185</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383</v>
      </c>
    </row>
    <row r="257" spans="2:65" s="1" customFormat="1" ht="40.5">
      <c r="B257" s="42"/>
      <c r="C257" s="64"/>
      <c r="D257" s="217" t="s">
        <v>191</v>
      </c>
      <c r="E257" s="64"/>
      <c r="F257" s="218" t="s">
        <v>384</v>
      </c>
      <c r="G257" s="64"/>
      <c r="H257" s="64"/>
      <c r="I257" s="173"/>
      <c r="J257" s="64"/>
      <c r="K257" s="64"/>
      <c r="L257" s="62"/>
      <c r="M257" s="219"/>
      <c r="N257" s="43"/>
      <c r="O257" s="43"/>
      <c r="P257" s="43"/>
      <c r="Q257" s="43"/>
      <c r="R257" s="43"/>
      <c r="S257" s="43"/>
      <c r="T257" s="79"/>
      <c r="AT257" s="25" t="s">
        <v>191</v>
      </c>
      <c r="AU257" s="25" t="s">
        <v>83</v>
      </c>
    </row>
    <row r="258" spans="2:65" s="13" customFormat="1" ht="13.5">
      <c r="B258" s="231"/>
      <c r="C258" s="232"/>
      <c r="D258" s="217" t="s">
        <v>193</v>
      </c>
      <c r="E258" s="233" t="s">
        <v>21</v>
      </c>
      <c r="F258" s="234" t="s">
        <v>385</v>
      </c>
      <c r="G258" s="232"/>
      <c r="H258" s="235">
        <v>2.758</v>
      </c>
      <c r="I258" s="236"/>
      <c r="J258" s="232"/>
      <c r="K258" s="232"/>
      <c r="L258" s="237"/>
      <c r="M258" s="238"/>
      <c r="N258" s="239"/>
      <c r="O258" s="239"/>
      <c r="P258" s="239"/>
      <c r="Q258" s="239"/>
      <c r="R258" s="239"/>
      <c r="S258" s="239"/>
      <c r="T258" s="240"/>
      <c r="AT258" s="241" t="s">
        <v>193</v>
      </c>
      <c r="AU258" s="241" t="s">
        <v>83</v>
      </c>
      <c r="AV258" s="13" t="s">
        <v>83</v>
      </c>
      <c r="AW258" s="13" t="s">
        <v>39</v>
      </c>
      <c r="AX258" s="13" t="s">
        <v>75</v>
      </c>
      <c r="AY258" s="241" t="s">
        <v>183</v>
      </c>
    </row>
    <row r="259" spans="2:65" s="13" customFormat="1" ht="13.5">
      <c r="B259" s="231"/>
      <c r="C259" s="232"/>
      <c r="D259" s="217" t="s">
        <v>193</v>
      </c>
      <c r="E259" s="233" t="s">
        <v>21</v>
      </c>
      <c r="F259" s="234" t="s">
        <v>386</v>
      </c>
      <c r="G259" s="232"/>
      <c r="H259" s="235">
        <v>2</v>
      </c>
      <c r="I259" s="236"/>
      <c r="J259" s="232"/>
      <c r="K259" s="232"/>
      <c r="L259" s="237"/>
      <c r="M259" s="238"/>
      <c r="N259" s="239"/>
      <c r="O259" s="239"/>
      <c r="P259" s="239"/>
      <c r="Q259" s="239"/>
      <c r="R259" s="239"/>
      <c r="S259" s="239"/>
      <c r="T259" s="240"/>
      <c r="AT259" s="241" t="s">
        <v>193</v>
      </c>
      <c r="AU259" s="241" t="s">
        <v>83</v>
      </c>
      <c r="AV259" s="13" t="s">
        <v>83</v>
      </c>
      <c r="AW259" s="13" t="s">
        <v>39</v>
      </c>
      <c r="AX259" s="13" t="s">
        <v>75</v>
      </c>
      <c r="AY259" s="241" t="s">
        <v>183</v>
      </c>
    </row>
    <row r="260" spans="2:65" s="13" customFormat="1" ht="13.5">
      <c r="B260" s="231"/>
      <c r="C260" s="232"/>
      <c r="D260" s="217" t="s">
        <v>193</v>
      </c>
      <c r="E260" s="233" t="s">
        <v>21</v>
      </c>
      <c r="F260" s="234" t="s">
        <v>387</v>
      </c>
      <c r="G260" s="232"/>
      <c r="H260" s="235">
        <v>6.3040000000000003</v>
      </c>
      <c r="I260" s="236"/>
      <c r="J260" s="232"/>
      <c r="K260" s="232"/>
      <c r="L260" s="237"/>
      <c r="M260" s="238"/>
      <c r="N260" s="239"/>
      <c r="O260" s="239"/>
      <c r="P260" s="239"/>
      <c r="Q260" s="239"/>
      <c r="R260" s="239"/>
      <c r="S260" s="239"/>
      <c r="T260" s="240"/>
      <c r="AT260" s="241" t="s">
        <v>193</v>
      </c>
      <c r="AU260" s="241" t="s">
        <v>83</v>
      </c>
      <c r="AV260" s="13" t="s">
        <v>83</v>
      </c>
      <c r="AW260" s="13" t="s">
        <v>39</v>
      </c>
      <c r="AX260" s="13" t="s">
        <v>75</v>
      </c>
      <c r="AY260" s="241" t="s">
        <v>183</v>
      </c>
    </row>
    <row r="261" spans="2:65" s="13" customFormat="1" ht="13.5">
      <c r="B261" s="231"/>
      <c r="C261" s="232"/>
      <c r="D261" s="217" t="s">
        <v>193</v>
      </c>
      <c r="E261" s="233" t="s">
        <v>21</v>
      </c>
      <c r="F261" s="234" t="s">
        <v>388</v>
      </c>
      <c r="G261" s="232"/>
      <c r="H261" s="235">
        <v>56.16</v>
      </c>
      <c r="I261" s="236"/>
      <c r="J261" s="232"/>
      <c r="K261" s="232"/>
      <c r="L261" s="237"/>
      <c r="M261" s="238"/>
      <c r="N261" s="239"/>
      <c r="O261" s="239"/>
      <c r="P261" s="239"/>
      <c r="Q261" s="239"/>
      <c r="R261" s="239"/>
      <c r="S261" s="239"/>
      <c r="T261" s="240"/>
      <c r="AT261" s="241" t="s">
        <v>193</v>
      </c>
      <c r="AU261" s="241" t="s">
        <v>83</v>
      </c>
      <c r="AV261" s="13" t="s">
        <v>83</v>
      </c>
      <c r="AW261" s="13" t="s">
        <v>39</v>
      </c>
      <c r="AX261" s="13" t="s">
        <v>75</v>
      </c>
      <c r="AY261" s="241" t="s">
        <v>183</v>
      </c>
    </row>
    <row r="262" spans="2:65" s="14" customFormat="1" ht="13.5">
      <c r="B262" s="242"/>
      <c r="C262" s="243"/>
      <c r="D262" s="244" t="s">
        <v>193</v>
      </c>
      <c r="E262" s="245" t="s">
        <v>21</v>
      </c>
      <c r="F262" s="246" t="s">
        <v>212</v>
      </c>
      <c r="G262" s="243"/>
      <c r="H262" s="247">
        <v>67.221999999999994</v>
      </c>
      <c r="I262" s="248"/>
      <c r="J262" s="243"/>
      <c r="K262" s="243"/>
      <c r="L262" s="249"/>
      <c r="M262" s="250"/>
      <c r="N262" s="251"/>
      <c r="O262" s="251"/>
      <c r="P262" s="251"/>
      <c r="Q262" s="251"/>
      <c r="R262" s="251"/>
      <c r="S262" s="251"/>
      <c r="T262" s="252"/>
      <c r="AT262" s="253" t="s">
        <v>193</v>
      </c>
      <c r="AU262" s="253" t="s">
        <v>83</v>
      </c>
      <c r="AV262" s="14" t="s">
        <v>189</v>
      </c>
      <c r="AW262" s="14" t="s">
        <v>39</v>
      </c>
      <c r="AX262" s="14" t="s">
        <v>79</v>
      </c>
      <c r="AY262" s="253" t="s">
        <v>183</v>
      </c>
    </row>
    <row r="263" spans="2:65" s="1" customFormat="1" ht="22.5" customHeight="1">
      <c r="B263" s="42"/>
      <c r="C263" s="205" t="s">
        <v>389</v>
      </c>
      <c r="D263" s="205" t="s">
        <v>185</v>
      </c>
      <c r="E263" s="206" t="s">
        <v>390</v>
      </c>
      <c r="F263" s="207" t="s">
        <v>391</v>
      </c>
      <c r="G263" s="208" t="s">
        <v>199</v>
      </c>
      <c r="H263" s="209">
        <v>239.886</v>
      </c>
      <c r="I263" s="210"/>
      <c r="J263" s="211">
        <f>ROUND(I263*H263,2)</f>
        <v>0</v>
      </c>
      <c r="K263" s="207" t="s">
        <v>200</v>
      </c>
      <c r="L263" s="62"/>
      <c r="M263" s="212" t="s">
        <v>21</v>
      </c>
      <c r="N263" s="213" t="s">
        <v>46</v>
      </c>
      <c r="O263" s="43"/>
      <c r="P263" s="214">
        <f>O263*H263</f>
        <v>0</v>
      </c>
      <c r="Q263" s="214">
        <v>0</v>
      </c>
      <c r="R263" s="214">
        <f>Q263*H263</f>
        <v>0</v>
      </c>
      <c r="S263" s="214">
        <v>0</v>
      </c>
      <c r="T263" s="215">
        <f>S263*H263</f>
        <v>0</v>
      </c>
      <c r="AR263" s="25" t="s">
        <v>189</v>
      </c>
      <c r="AT263" s="25" t="s">
        <v>185</v>
      </c>
      <c r="AU263" s="25" t="s">
        <v>83</v>
      </c>
      <c r="AY263" s="25" t="s">
        <v>183</v>
      </c>
      <c r="BE263" s="216">
        <f>IF(N263="základní",J263,0)</f>
        <v>0</v>
      </c>
      <c r="BF263" s="216">
        <f>IF(N263="snížená",J263,0)</f>
        <v>0</v>
      </c>
      <c r="BG263" s="216">
        <f>IF(N263="zákl. přenesená",J263,0)</f>
        <v>0</v>
      </c>
      <c r="BH263" s="216">
        <f>IF(N263="sníž. přenesená",J263,0)</f>
        <v>0</v>
      </c>
      <c r="BI263" s="216">
        <f>IF(N263="nulová",J263,0)</f>
        <v>0</v>
      </c>
      <c r="BJ263" s="25" t="s">
        <v>79</v>
      </c>
      <c r="BK263" s="216">
        <f>ROUND(I263*H263,2)</f>
        <v>0</v>
      </c>
      <c r="BL263" s="25" t="s">
        <v>189</v>
      </c>
      <c r="BM263" s="25" t="s">
        <v>392</v>
      </c>
    </row>
    <row r="264" spans="2:65" s="1" customFormat="1" ht="31.5" customHeight="1">
      <c r="B264" s="42"/>
      <c r="C264" s="205" t="s">
        <v>393</v>
      </c>
      <c r="D264" s="205" t="s">
        <v>185</v>
      </c>
      <c r="E264" s="206" t="s">
        <v>394</v>
      </c>
      <c r="F264" s="207" t="s">
        <v>395</v>
      </c>
      <c r="G264" s="208" t="s">
        <v>199</v>
      </c>
      <c r="H264" s="209">
        <v>58.701999999999998</v>
      </c>
      <c r="I264" s="210"/>
      <c r="J264" s="211">
        <f>ROUND(I264*H264,2)</f>
        <v>0</v>
      </c>
      <c r="K264" s="207" t="s">
        <v>200</v>
      </c>
      <c r="L264" s="62"/>
      <c r="M264" s="212" t="s">
        <v>21</v>
      </c>
      <c r="N264" s="213" t="s">
        <v>46</v>
      </c>
      <c r="O264" s="43"/>
      <c r="P264" s="214">
        <f>O264*H264</f>
        <v>0</v>
      </c>
      <c r="Q264" s="214">
        <v>0.34562999999999999</v>
      </c>
      <c r="R264" s="214">
        <f>Q264*H264</f>
        <v>20.289172259999997</v>
      </c>
      <c r="S264" s="214">
        <v>0</v>
      </c>
      <c r="T264" s="215">
        <f>S264*H264</f>
        <v>0</v>
      </c>
      <c r="AR264" s="25" t="s">
        <v>189</v>
      </c>
      <c r="AT264" s="25" t="s">
        <v>185</v>
      </c>
      <c r="AU264" s="25" t="s">
        <v>83</v>
      </c>
      <c r="AY264" s="25" t="s">
        <v>183</v>
      </c>
      <c r="BE264" s="216">
        <f>IF(N264="základní",J264,0)</f>
        <v>0</v>
      </c>
      <c r="BF264" s="216">
        <f>IF(N264="snížená",J264,0)</f>
        <v>0</v>
      </c>
      <c r="BG264" s="216">
        <f>IF(N264="zákl. přenesená",J264,0)</f>
        <v>0</v>
      </c>
      <c r="BH264" s="216">
        <f>IF(N264="sníž. přenesená",J264,0)</f>
        <v>0</v>
      </c>
      <c r="BI264" s="216">
        <f>IF(N264="nulová",J264,0)</f>
        <v>0</v>
      </c>
      <c r="BJ264" s="25" t="s">
        <v>79</v>
      </c>
      <c r="BK264" s="216">
        <f>ROUND(I264*H264,2)</f>
        <v>0</v>
      </c>
      <c r="BL264" s="25" t="s">
        <v>189</v>
      </c>
      <c r="BM264" s="25" t="s">
        <v>396</v>
      </c>
    </row>
    <row r="265" spans="2:65" s="12" customFormat="1" ht="13.5">
      <c r="B265" s="220"/>
      <c r="C265" s="221"/>
      <c r="D265" s="217" t="s">
        <v>193</v>
      </c>
      <c r="E265" s="222" t="s">
        <v>21</v>
      </c>
      <c r="F265" s="223" t="s">
        <v>203</v>
      </c>
      <c r="G265" s="221"/>
      <c r="H265" s="224" t="s">
        <v>21</v>
      </c>
      <c r="I265" s="225"/>
      <c r="J265" s="221"/>
      <c r="K265" s="221"/>
      <c r="L265" s="226"/>
      <c r="M265" s="227"/>
      <c r="N265" s="228"/>
      <c r="O265" s="228"/>
      <c r="P265" s="228"/>
      <c r="Q265" s="228"/>
      <c r="R265" s="228"/>
      <c r="S265" s="228"/>
      <c r="T265" s="229"/>
      <c r="AT265" s="230" t="s">
        <v>193</v>
      </c>
      <c r="AU265" s="230" t="s">
        <v>83</v>
      </c>
      <c r="AV265" s="12" t="s">
        <v>79</v>
      </c>
      <c r="AW265" s="12" t="s">
        <v>39</v>
      </c>
      <c r="AX265" s="12" t="s">
        <v>75</v>
      </c>
      <c r="AY265" s="230" t="s">
        <v>183</v>
      </c>
    </row>
    <row r="266" spans="2:65" s="13" customFormat="1" ht="13.5">
      <c r="B266" s="231"/>
      <c r="C266" s="232"/>
      <c r="D266" s="217" t="s">
        <v>193</v>
      </c>
      <c r="E266" s="233" t="s">
        <v>21</v>
      </c>
      <c r="F266" s="234" t="s">
        <v>204</v>
      </c>
      <c r="G266" s="232"/>
      <c r="H266" s="235">
        <v>6.3</v>
      </c>
      <c r="I266" s="236"/>
      <c r="J266" s="232"/>
      <c r="K266" s="232"/>
      <c r="L266" s="237"/>
      <c r="M266" s="238"/>
      <c r="N266" s="239"/>
      <c r="O266" s="239"/>
      <c r="P266" s="239"/>
      <c r="Q266" s="239"/>
      <c r="R266" s="239"/>
      <c r="S266" s="239"/>
      <c r="T266" s="240"/>
      <c r="AT266" s="241" t="s">
        <v>193</v>
      </c>
      <c r="AU266" s="241" t="s">
        <v>83</v>
      </c>
      <c r="AV266" s="13" t="s">
        <v>83</v>
      </c>
      <c r="AW266" s="13" t="s">
        <v>39</v>
      </c>
      <c r="AX266" s="13" t="s">
        <v>75</v>
      </c>
      <c r="AY266" s="241" t="s">
        <v>183</v>
      </c>
    </row>
    <row r="267" spans="2:65" s="13" customFormat="1" ht="13.5">
      <c r="B267" s="231"/>
      <c r="C267" s="232"/>
      <c r="D267" s="217" t="s">
        <v>193</v>
      </c>
      <c r="E267" s="233" t="s">
        <v>21</v>
      </c>
      <c r="F267" s="234" t="s">
        <v>205</v>
      </c>
      <c r="G267" s="232"/>
      <c r="H267" s="235">
        <v>16.128</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3" customFormat="1" ht="13.5">
      <c r="B268" s="231"/>
      <c r="C268" s="232"/>
      <c r="D268" s="217" t="s">
        <v>193</v>
      </c>
      <c r="E268" s="233" t="s">
        <v>21</v>
      </c>
      <c r="F268" s="234" t="s">
        <v>206</v>
      </c>
      <c r="G268" s="232"/>
      <c r="H268" s="235">
        <v>20.23</v>
      </c>
      <c r="I268" s="236"/>
      <c r="J268" s="232"/>
      <c r="K268" s="232"/>
      <c r="L268" s="237"/>
      <c r="M268" s="238"/>
      <c r="N268" s="239"/>
      <c r="O268" s="239"/>
      <c r="P268" s="239"/>
      <c r="Q268" s="239"/>
      <c r="R268" s="239"/>
      <c r="S268" s="239"/>
      <c r="T268" s="240"/>
      <c r="AT268" s="241" t="s">
        <v>193</v>
      </c>
      <c r="AU268" s="241" t="s">
        <v>83</v>
      </c>
      <c r="AV268" s="13" t="s">
        <v>83</v>
      </c>
      <c r="AW268" s="13" t="s">
        <v>39</v>
      </c>
      <c r="AX268" s="13" t="s">
        <v>75</v>
      </c>
      <c r="AY268" s="241" t="s">
        <v>183</v>
      </c>
    </row>
    <row r="269" spans="2:65" s="13" customFormat="1" ht="13.5">
      <c r="B269" s="231"/>
      <c r="C269" s="232"/>
      <c r="D269" s="217" t="s">
        <v>193</v>
      </c>
      <c r="E269" s="233" t="s">
        <v>21</v>
      </c>
      <c r="F269" s="234" t="s">
        <v>207</v>
      </c>
      <c r="G269" s="232"/>
      <c r="H269" s="235">
        <v>0.94499999999999995</v>
      </c>
      <c r="I269" s="236"/>
      <c r="J269" s="232"/>
      <c r="K269" s="232"/>
      <c r="L269" s="237"/>
      <c r="M269" s="238"/>
      <c r="N269" s="239"/>
      <c r="O269" s="239"/>
      <c r="P269" s="239"/>
      <c r="Q269" s="239"/>
      <c r="R269" s="239"/>
      <c r="S269" s="239"/>
      <c r="T269" s="240"/>
      <c r="AT269" s="241" t="s">
        <v>193</v>
      </c>
      <c r="AU269" s="241" t="s">
        <v>83</v>
      </c>
      <c r="AV269" s="13" t="s">
        <v>83</v>
      </c>
      <c r="AW269" s="13" t="s">
        <v>39</v>
      </c>
      <c r="AX269" s="13" t="s">
        <v>75</v>
      </c>
      <c r="AY269" s="241" t="s">
        <v>183</v>
      </c>
    </row>
    <row r="270" spans="2:65" s="13" customFormat="1" ht="13.5">
      <c r="B270" s="231"/>
      <c r="C270" s="232"/>
      <c r="D270" s="217" t="s">
        <v>193</v>
      </c>
      <c r="E270" s="233" t="s">
        <v>21</v>
      </c>
      <c r="F270" s="234" t="s">
        <v>208</v>
      </c>
      <c r="G270" s="232"/>
      <c r="H270" s="235">
        <v>1.238</v>
      </c>
      <c r="I270" s="236"/>
      <c r="J270" s="232"/>
      <c r="K270" s="232"/>
      <c r="L270" s="237"/>
      <c r="M270" s="238"/>
      <c r="N270" s="239"/>
      <c r="O270" s="239"/>
      <c r="P270" s="239"/>
      <c r="Q270" s="239"/>
      <c r="R270" s="239"/>
      <c r="S270" s="239"/>
      <c r="T270" s="240"/>
      <c r="AT270" s="241" t="s">
        <v>193</v>
      </c>
      <c r="AU270" s="241" t="s">
        <v>83</v>
      </c>
      <c r="AV270" s="13" t="s">
        <v>83</v>
      </c>
      <c r="AW270" s="13" t="s">
        <v>39</v>
      </c>
      <c r="AX270" s="13" t="s">
        <v>75</v>
      </c>
      <c r="AY270" s="241" t="s">
        <v>183</v>
      </c>
    </row>
    <row r="271" spans="2:65" s="13" customFormat="1" ht="13.5">
      <c r="B271" s="231"/>
      <c r="C271" s="232"/>
      <c r="D271" s="217" t="s">
        <v>193</v>
      </c>
      <c r="E271" s="233" t="s">
        <v>21</v>
      </c>
      <c r="F271" s="234" t="s">
        <v>209</v>
      </c>
      <c r="G271" s="232"/>
      <c r="H271" s="235">
        <v>2.048</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3" customFormat="1" ht="13.5">
      <c r="B272" s="231"/>
      <c r="C272" s="232"/>
      <c r="D272" s="217" t="s">
        <v>193</v>
      </c>
      <c r="E272" s="233" t="s">
        <v>21</v>
      </c>
      <c r="F272" s="234" t="s">
        <v>210</v>
      </c>
      <c r="G272" s="232"/>
      <c r="H272" s="235">
        <v>9.1579999999999995</v>
      </c>
      <c r="I272" s="236"/>
      <c r="J272" s="232"/>
      <c r="K272" s="232"/>
      <c r="L272" s="237"/>
      <c r="M272" s="238"/>
      <c r="N272" s="239"/>
      <c r="O272" s="239"/>
      <c r="P272" s="239"/>
      <c r="Q272" s="239"/>
      <c r="R272" s="239"/>
      <c r="S272" s="239"/>
      <c r="T272" s="240"/>
      <c r="AT272" s="241" t="s">
        <v>193</v>
      </c>
      <c r="AU272" s="241" t="s">
        <v>83</v>
      </c>
      <c r="AV272" s="13" t="s">
        <v>83</v>
      </c>
      <c r="AW272" s="13" t="s">
        <v>39</v>
      </c>
      <c r="AX272" s="13" t="s">
        <v>75</v>
      </c>
      <c r="AY272" s="241" t="s">
        <v>183</v>
      </c>
    </row>
    <row r="273" spans="2:65" s="13" customFormat="1" ht="13.5">
      <c r="B273" s="231"/>
      <c r="C273" s="232"/>
      <c r="D273" s="217" t="s">
        <v>193</v>
      </c>
      <c r="E273" s="233" t="s">
        <v>21</v>
      </c>
      <c r="F273" s="234" t="s">
        <v>211</v>
      </c>
      <c r="G273" s="232"/>
      <c r="H273" s="235">
        <v>2.6549999999999998</v>
      </c>
      <c r="I273" s="236"/>
      <c r="J273" s="232"/>
      <c r="K273" s="232"/>
      <c r="L273" s="237"/>
      <c r="M273" s="238"/>
      <c r="N273" s="239"/>
      <c r="O273" s="239"/>
      <c r="P273" s="239"/>
      <c r="Q273" s="239"/>
      <c r="R273" s="239"/>
      <c r="S273" s="239"/>
      <c r="T273" s="240"/>
      <c r="AT273" s="241" t="s">
        <v>193</v>
      </c>
      <c r="AU273" s="241" t="s">
        <v>83</v>
      </c>
      <c r="AV273" s="13" t="s">
        <v>83</v>
      </c>
      <c r="AW273" s="13" t="s">
        <v>39</v>
      </c>
      <c r="AX273" s="13" t="s">
        <v>75</v>
      </c>
      <c r="AY273" s="241" t="s">
        <v>183</v>
      </c>
    </row>
    <row r="274" spans="2:65" s="14" customFormat="1" ht="13.5">
      <c r="B274" s="242"/>
      <c r="C274" s="243"/>
      <c r="D274" s="244" t="s">
        <v>193</v>
      </c>
      <c r="E274" s="245" t="s">
        <v>21</v>
      </c>
      <c r="F274" s="246" t="s">
        <v>212</v>
      </c>
      <c r="G274" s="243"/>
      <c r="H274" s="247">
        <v>58.701999999999998</v>
      </c>
      <c r="I274" s="248"/>
      <c r="J274" s="243"/>
      <c r="K274" s="243"/>
      <c r="L274" s="249"/>
      <c r="M274" s="250"/>
      <c r="N274" s="251"/>
      <c r="O274" s="251"/>
      <c r="P274" s="251"/>
      <c r="Q274" s="251"/>
      <c r="R274" s="251"/>
      <c r="S274" s="251"/>
      <c r="T274" s="252"/>
      <c r="AT274" s="253" t="s">
        <v>193</v>
      </c>
      <c r="AU274" s="253" t="s">
        <v>83</v>
      </c>
      <c r="AV274" s="14" t="s">
        <v>189</v>
      </c>
      <c r="AW274" s="14" t="s">
        <v>39</v>
      </c>
      <c r="AX274" s="14" t="s">
        <v>79</v>
      </c>
      <c r="AY274" s="253" t="s">
        <v>183</v>
      </c>
    </row>
    <row r="275" spans="2:65" s="1" customFormat="1" ht="31.5" customHeight="1">
      <c r="B275" s="42"/>
      <c r="C275" s="205" t="s">
        <v>397</v>
      </c>
      <c r="D275" s="205" t="s">
        <v>185</v>
      </c>
      <c r="E275" s="206" t="s">
        <v>398</v>
      </c>
      <c r="F275" s="207" t="s">
        <v>399</v>
      </c>
      <c r="G275" s="208" t="s">
        <v>188</v>
      </c>
      <c r="H275" s="209">
        <v>83</v>
      </c>
      <c r="I275" s="210"/>
      <c r="J275" s="211">
        <f>ROUND(I275*H275,2)</f>
        <v>0</v>
      </c>
      <c r="K275" s="207" t="s">
        <v>200</v>
      </c>
      <c r="L275" s="62"/>
      <c r="M275" s="212" t="s">
        <v>21</v>
      </c>
      <c r="N275" s="213" t="s">
        <v>46</v>
      </c>
      <c r="O275" s="43"/>
      <c r="P275" s="214">
        <f>O275*H275</f>
        <v>0</v>
      </c>
      <c r="Q275" s="214">
        <v>0.19747999999999999</v>
      </c>
      <c r="R275" s="214">
        <f>Q275*H275</f>
        <v>16.390840000000001</v>
      </c>
      <c r="S275" s="214">
        <v>0</v>
      </c>
      <c r="T275" s="215">
        <f>S275*H275</f>
        <v>0</v>
      </c>
      <c r="AR275" s="25" t="s">
        <v>189</v>
      </c>
      <c r="AT275" s="25" t="s">
        <v>185</v>
      </c>
      <c r="AU275" s="25" t="s">
        <v>83</v>
      </c>
      <c r="AY275" s="25" t="s">
        <v>183</v>
      </c>
      <c r="BE275" s="216">
        <f>IF(N275="základní",J275,0)</f>
        <v>0</v>
      </c>
      <c r="BF275" s="216">
        <f>IF(N275="snížená",J275,0)</f>
        <v>0</v>
      </c>
      <c r="BG275" s="216">
        <f>IF(N275="zákl. přenesená",J275,0)</f>
        <v>0</v>
      </c>
      <c r="BH275" s="216">
        <f>IF(N275="sníž. přenesená",J275,0)</f>
        <v>0</v>
      </c>
      <c r="BI275" s="216">
        <f>IF(N275="nulová",J275,0)</f>
        <v>0</v>
      </c>
      <c r="BJ275" s="25" t="s">
        <v>79</v>
      </c>
      <c r="BK275" s="216">
        <f>ROUND(I275*H275,2)</f>
        <v>0</v>
      </c>
      <c r="BL275" s="25" t="s">
        <v>189</v>
      </c>
      <c r="BM275" s="25" t="s">
        <v>400</v>
      </c>
    </row>
    <row r="276" spans="2:65" s="12" customFormat="1" ht="13.5">
      <c r="B276" s="220"/>
      <c r="C276" s="221"/>
      <c r="D276" s="217" t="s">
        <v>193</v>
      </c>
      <c r="E276" s="222" t="s">
        <v>21</v>
      </c>
      <c r="F276" s="223" t="s">
        <v>203</v>
      </c>
      <c r="G276" s="221"/>
      <c r="H276" s="224" t="s">
        <v>21</v>
      </c>
      <c r="I276" s="225"/>
      <c r="J276" s="221"/>
      <c r="K276" s="221"/>
      <c r="L276" s="226"/>
      <c r="M276" s="227"/>
      <c r="N276" s="228"/>
      <c r="O276" s="228"/>
      <c r="P276" s="228"/>
      <c r="Q276" s="228"/>
      <c r="R276" s="228"/>
      <c r="S276" s="228"/>
      <c r="T276" s="229"/>
      <c r="AT276" s="230" t="s">
        <v>193</v>
      </c>
      <c r="AU276" s="230" t="s">
        <v>83</v>
      </c>
      <c r="AV276" s="12" t="s">
        <v>79</v>
      </c>
      <c r="AW276" s="12" t="s">
        <v>39</v>
      </c>
      <c r="AX276" s="12" t="s">
        <v>75</v>
      </c>
      <c r="AY276" s="230" t="s">
        <v>183</v>
      </c>
    </row>
    <row r="277" spans="2:65" s="13" customFormat="1" ht="13.5">
      <c r="B277" s="231"/>
      <c r="C277" s="232"/>
      <c r="D277" s="217" t="s">
        <v>193</v>
      </c>
      <c r="E277" s="233" t="s">
        <v>21</v>
      </c>
      <c r="F277" s="234" t="s">
        <v>401</v>
      </c>
      <c r="G277" s="232"/>
      <c r="H277" s="235">
        <v>83</v>
      </c>
      <c r="I277" s="236"/>
      <c r="J277" s="232"/>
      <c r="K277" s="232"/>
      <c r="L277" s="237"/>
      <c r="M277" s="238"/>
      <c r="N277" s="239"/>
      <c r="O277" s="239"/>
      <c r="P277" s="239"/>
      <c r="Q277" s="239"/>
      <c r="R277" s="239"/>
      <c r="S277" s="239"/>
      <c r="T277" s="240"/>
      <c r="AT277" s="241" t="s">
        <v>193</v>
      </c>
      <c r="AU277" s="241" t="s">
        <v>83</v>
      </c>
      <c r="AV277" s="13" t="s">
        <v>83</v>
      </c>
      <c r="AW277" s="13" t="s">
        <v>39</v>
      </c>
      <c r="AX277" s="13" t="s">
        <v>79</v>
      </c>
      <c r="AY277" s="241" t="s">
        <v>183</v>
      </c>
    </row>
    <row r="278" spans="2:65" s="11" customFormat="1" ht="29.85" customHeight="1">
      <c r="B278" s="188"/>
      <c r="C278" s="189"/>
      <c r="D278" s="202" t="s">
        <v>74</v>
      </c>
      <c r="E278" s="203" t="s">
        <v>240</v>
      </c>
      <c r="F278" s="203" t="s">
        <v>402</v>
      </c>
      <c r="G278" s="189"/>
      <c r="H278" s="189"/>
      <c r="I278" s="192"/>
      <c r="J278" s="204">
        <f>BK278</f>
        <v>0</v>
      </c>
      <c r="K278" s="189"/>
      <c r="L278" s="194"/>
      <c r="M278" s="195"/>
      <c r="N278" s="196"/>
      <c r="O278" s="196"/>
      <c r="P278" s="197">
        <f>SUM(P279:P334)</f>
        <v>0</v>
      </c>
      <c r="Q278" s="196"/>
      <c r="R278" s="197">
        <f>SUM(R279:R334)</f>
        <v>0.56190550000000006</v>
      </c>
      <c r="S278" s="196"/>
      <c r="T278" s="198">
        <f>SUM(T279:T334)</f>
        <v>38.615520000000004</v>
      </c>
      <c r="AR278" s="199" t="s">
        <v>79</v>
      </c>
      <c r="AT278" s="200" t="s">
        <v>74</v>
      </c>
      <c r="AU278" s="200" t="s">
        <v>79</v>
      </c>
      <c r="AY278" s="199" t="s">
        <v>183</v>
      </c>
      <c r="BK278" s="201">
        <f>SUM(BK279:BK334)</f>
        <v>0</v>
      </c>
    </row>
    <row r="279" spans="2:65" s="1" customFormat="1" ht="31.5" customHeight="1">
      <c r="B279" s="42"/>
      <c r="C279" s="205" t="s">
        <v>403</v>
      </c>
      <c r="D279" s="205" t="s">
        <v>185</v>
      </c>
      <c r="E279" s="206" t="s">
        <v>404</v>
      </c>
      <c r="F279" s="207" t="s">
        <v>405</v>
      </c>
      <c r="G279" s="208" t="s">
        <v>199</v>
      </c>
      <c r="H279" s="209">
        <v>211.92599999999999</v>
      </c>
      <c r="I279" s="210"/>
      <c r="J279" s="211">
        <f>ROUND(I279*H279,2)</f>
        <v>0</v>
      </c>
      <c r="K279" s="207" t="s">
        <v>200</v>
      </c>
      <c r="L279" s="62"/>
      <c r="M279" s="212" t="s">
        <v>21</v>
      </c>
      <c r="N279" s="213" t="s">
        <v>46</v>
      </c>
      <c r="O279" s="43"/>
      <c r="P279" s="214">
        <f>O279*H279</f>
        <v>0</v>
      </c>
      <c r="Q279" s="214">
        <v>0</v>
      </c>
      <c r="R279" s="214">
        <f>Q279*H279</f>
        <v>0</v>
      </c>
      <c r="S279" s="214">
        <v>0</v>
      </c>
      <c r="T279" s="215">
        <f>S279*H279</f>
        <v>0</v>
      </c>
      <c r="AR279" s="25" t="s">
        <v>189</v>
      </c>
      <c r="AT279" s="25" t="s">
        <v>185</v>
      </c>
      <c r="AU279" s="25" t="s">
        <v>83</v>
      </c>
      <c r="AY279" s="25" t="s">
        <v>183</v>
      </c>
      <c r="BE279" s="216">
        <f>IF(N279="základní",J279,0)</f>
        <v>0</v>
      </c>
      <c r="BF279" s="216">
        <f>IF(N279="snížená",J279,0)</f>
        <v>0</v>
      </c>
      <c r="BG279" s="216">
        <f>IF(N279="zákl. přenesená",J279,0)</f>
        <v>0</v>
      </c>
      <c r="BH279" s="216">
        <f>IF(N279="sníž. přenesená",J279,0)</f>
        <v>0</v>
      </c>
      <c r="BI279" s="216">
        <f>IF(N279="nulová",J279,0)</f>
        <v>0</v>
      </c>
      <c r="BJ279" s="25" t="s">
        <v>79</v>
      </c>
      <c r="BK279" s="216">
        <f>ROUND(I279*H279,2)</f>
        <v>0</v>
      </c>
      <c r="BL279" s="25" t="s">
        <v>189</v>
      </c>
      <c r="BM279" s="25" t="s">
        <v>406</v>
      </c>
    </row>
    <row r="280" spans="2:65" s="1" customFormat="1" ht="54">
      <c r="B280" s="42"/>
      <c r="C280" s="64"/>
      <c r="D280" s="217" t="s">
        <v>191</v>
      </c>
      <c r="E280" s="64"/>
      <c r="F280" s="218" t="s">
        <v>407</v>
      </c>
      <c r="G280" s="64"/>
      <c r="H280" s="64"/>
      <c r="I280" s="173"/>
      <c r="J280" s="64"/>
      <c r="K280" s="64"/>
      <c r="L280" s="62"/>
      <c r="M280" s="219"/>
      <c r="N280" s="43"/>
      <c r="O280" s="43"/>
      <c r="P280" s="43"/>
      <c r="Q280" s="43"/>
      <c r="R280" s="43"/>
      <c r="S280" s="43"/>
      <c r="T280" s="79"/>
      <c r="AT280" s="25" t="s">
        <v>191</v>
      </c>
      <c r="AU280" s="25" t="s">
        <v>83</v>
      </c>
    </row>
    <row r="281" spans="2:65" s="13" customFormat="1" ht="13.5">
      <c r="B281" s="231"/>
      <c r="C281" s="232"/>
      <c r="D281" s="244" t="s">
        <v>193</v>
      </c>
      <c r="E281" s="254" t="s">
        <v>21</v>
      </c>
      <c r="F281" s="255" t="s">
        <v>408</v>
      </c>
      <c r="G281" s="232"/>
      <c r="H281" s="256">
        <v>211.92599999999999</v>
      </c>
      <c r="I281" s="236"/>
      <c r="J281" s="232"/>
      <c r="K281" s="232"/>
      <c r="L281" s="237"/>
      <c r="M281" s="238"/>
      <c r="N281" s="239"/>
      <c r="O281" s="239"/>
      <c r="P281" s="239"/>
      <c r="Q281" s="239"/>
      <c r="R281" s="239"/>
      <c r="S281" s="239"/>
      <c r="T281" s="240"/>
      <c r="AT281" s="241" t="s">
        <v>193</v>
      </c>
      <c r="AU281" s="241" t="s">
        <v>83</v>
      </c>
      <c r="AV281" s="13" t="s">
        <v>83</v>
      </c>
      <c r="AW281" s="13" t="s">
        <v>39</v>
      </c>
      <c r="AX281" s="13" t="s">
        <v>79</v>
      </c>
      <c r="AY281" s="241" t="s">
        <v>183</v>
      </c>
    </row>
    <row r="282" spans="2:65" s="1" customFormat="1" ht="44.25" customHeight="1">
      <c r="B282" s="42"/>
      <c r="C282" s="205" t="s">
        <v>409</v>
      </c>
      <c r="D282" s="205" t="s">
        <v>185</v>
      </c>
      <c r="E282" s="206" t="s">
        <v>410</v>
      </c>
      <c r="F282" s="207" t="s">
        <v>411</v>
      </c>
      <c r="G282" s="208" t="s">
        <v>199</v>
      </c>
      <c r="H282" s="209">
        <v>12715.56</v>
      </c>
      <c r="I282" s="210"/>
      <c r="J282" s="211">
        <f>ROUND(I282*H282,2)</f>
        <v>0</v>
      </c>
      <c r="K282" s="207" t="s">
        <v>200</v>
      </c>
      <c r="L282" s="62"/>
      <c r="M282" s="212" t="s">
        <v>21</v>
      </c>
      <c r="N282" s="213" t="s">
        <v>46</v>
      </c>
      <c r="O282" s="43"/>
      <c r="P282" s="214">
        <f>O282*H282</f>
        <v>0</v>
      </c>
      <c r="Q282" s="214">
        <v>0</v>
      </c>
      <c r="R282" s="214">
        <f>Q282*H282</f>
        <v>0</v>
      </c>
      <c r="S282" s="214">
        <v>0</v>
      </c>
      <c r="T282" s="215">
        <f>S282*H282</f>
        <v>0</v>
      </c>
      <c r="AR282" s="25" t="s">
        <v>189</v>
      </c>
      <c r="AT282" s="25" t="s">
        <v>185</v>
      </c>
      <c r="AU282" s="25" t="s">
        <v>83</v>
      </c>
      <c r="AY282" s="25" t="s">
        <v>183</v>
      </c>
      <c r="BE282" s="216">
        <f>IF(N282="základní",J282,0)</f>
        <v>0</v>
      </c>
      <c r="BF282" s="216">
        <f>IF(N282="snížená",J282,0)</f>
        <v>0</v>
      </c>
      <c r="BG282" s="216">
        <f>IF(N282="zákl. přenesená",J282,0)</f>
        <v>0</v>
      </c>
      <c r="BH282" s="216">
        <f>IF(N282="sníž. přenesená",J282,0)</f>
        <v>0</v>
      </c>
      <c r="BI282" s="216">
        <f>IF(N282="nulová",J282,0)</f>
        <v>0</v>
      </c>
      <c r="BJ282" s="25" t="s">
        <v>79</v>
      </c>
      <c r="BK282" s="216">
        <f>ROUND(I282*H282,2)</f>
        <v>0</v>
      </c>
      <c r="BL282" s="25" t="s">
        <v>189</v>
      </c>
      <c r="BM282" s="25" t="s">
        <v>412</v>
      </c>
    </row>
    <row r="283" spans="2:65" s="1" customFormat="1" ht="54">
      <c r="B283" s="42"/>
      <c r="C283" s="64"/>
      <c r="D283" s="217" t="s">
        <v>191</v>
      </c>
      <c r="E283" s="64"/>
      <c r="F283" s="218" t="s">
        <v>407</v>
      </c>
      <c r="G283" s="64"/>
      <c r="H283" s="64"/>
      <c r="I283" s="173"/>
      <c r="J283" s="64"/>
      <c r="K283" s="64"/>
      <c r="L283" s="62"/>
      <c r="M283" s="219"/>
      <c r="N283" s="43"/>
      <c r="O283" s="43"/>
      <c r="P283" s="43"/>
      <c r="Q283" s="43"/>
      <c r="R283" s="43"/>
      <c r="S283" s="43"/>
      <c r="T283" s="79"/>
      <c r="AT283" s="25" t="s">
        <v>191</v>
      </c>
      <c r="AU283" s="25" t="s">
        <v>83</v>
      </c>
    </row>
    <row r="284" spans="2:65" s="13" customFormat="1" ht="13.5">
      <c r="B284" s="231"/>
      <c r="C284" s="232"/>
      <c r="D284" s="244" t="s">
        <v>193</v>
      </c>
      <c r="E284" s="232"/>
      <c r="F284" s="255" t="s">
        <v>413</v>
      </c>
      <c r="G284" s="232"/>
      <c r="H284" s="256">
        <v>12715.56</v>
      </c>
      <c r="I284" s="236"/>
      <c r="J284" s="232"/>
      <c r="K284" s="232"/>
      <c r="L284" s="237"/>
      <c r="M284" s="238"/>
      <c r="N284" s="239"/>
      <c r="O284" s="239"/>
      <c r="P284" s="239"/>
      <c r="Q284" s="239"/>
      <c r="R284" s="239"/>
      <c r="S284" s="239"/>
      <c r="T284" s="240"/>
      <c r="AT284" s="241" t="s">
        <v>193</v>
      </c>
      <c r="AU284" s="241" t="s">
        <v>83</v>
      </c>
      <c r="AV284" s="13" t="s">
        <v>83</v>
      </c>
      <c r="AW284" s="13" t="s">
        <v>6</v>
      </c>
      <c r="AX284" s="13" t="s">
        <v>79</v>
      </c>
      <c r="AY284" s="241" t="s">
        <v>183</v>
      </c>
    </row>
    <row r="285" spans="2:65" s="1" customFormat="1" ht="31.5" customHeight="1">
      <c r="B285" s="42"/>
      <c r="C285" s="205" t="s">
        <v>414</v>
      </c>
      <c r="D285" s="205" t="s">
        <v>185</v>
      </c>
      <c r="E285" s="206" t="s">
        <v>415</v>
      </c>
      <c r="F285" s="207" t="s">
        <v>416</v>
      </c>
      <c r="G285" s="208" t="s">
        <v>199</v>
      </c>
      <c r="H285" s="209">
        <v>211.92599999999999</v>
      </c>
      <c r="I285" s="210"/>
      <c r="J285" s="211">
        <f>ROUND(I285*H285,2)</f>
        <v>0</v>
      </c>
      <c r="K285" s="207" t="s">
        <v>200</v>
      </c>
      <c r="L285" s="62"/>
      <c r="M285" s="212" t="s">
        <v>21</v>
      </c>
      <c r="N285" s="213" t="s">
        <v>46</v>
      </c>
      <c r="O285" s="43"/>
      <c r="P285" s="214">
        <f>O285*H285</f>
        <v>0</v>
      </c>
      <c r="Q285" s="214">
        <v>0</v>
      </c>
      <c r="R285" s="214">
        <f>Q285*H285</f>
        <v>0</v>
      </c>
      <c r="S285" s="214">
        <v>0</v>
      </c>
      <c r="T285" s="215">
        <f>S285*H285</f>
        <v>0</v>
      </c>
      <c r="AR285" s="25" t="s">
        <v>189</v>
      </c>
      <c r="AT285" s="25" t="s">
        <v>185</v>
      </c>
      <c r="AU285" s="25" t="s">
        <v>83</v>
      </c>
      <c r="AY285" s="25" t="s">
        <v>183</v>
      </c>
      <c r="BE285" s="216">
        <f>IF(N285="základní",J285,0)</f>
        <v>0</v>
      </c>
      <c r="BF285" s="216">
        <f>IF(N285="snížená",J285,0)</f>
        <v>0</v>
      </c>
      <c r="BG285" s="216">
        <f>IF(N285="zákl. přenesená",J285,0)</f>
        <v>0</v>
      </c>
      <c r="BH285" s="216">
        <f>IF(N285="sníž. přenesená",J285,0)</f>
        <v>0</v>
      </c>
      <c r="BI285" s="216">
        <f>IF(N285="nulová",J285,0)</f>
        <v>0</v>
      </c>
      <c r="BJ285" s="25" t="s">
        <v>79</v>
      </c>
      <c r="BK285" s="216">
        <f>ROUND(I285*H285,2)</f>
        <v>0</v>
      </c>
      <c r="BL285" s="25" t="s">
        <v>189</v>
      </c>
      <c r="BM285" s="25" t="s">
        <v>417</v>
      </c>
    </row>
    <row r="286" spans="2:65" s="1" customFormat="1" ht="27">
      <c r="B286" s="42"/>
      <c r="C286" s="64"/>
      <c r="D286" s="244" t="s">
        <v>191</v>
      </c>
      <c r="E286" s="64"/>
      <c r="F286" s="267" t="s">
        <v>418</v>
      </c>
      <c r="G286" s="64"/>
      <c r="H286" s="64"/>
      <c r="I286" s="173"/>
      <c r="J286" s="64"/>
      <c r="K286" s="64"/>
      <c r="L286" s="62"/>
      <c r="M286" s="219"/>
      <c r="N286" s="43"/>
      <c r="O286" s="43"/>
      <c r="P286" s="43"/>
      <c r="Q286" s="43"/>
      <c r="R286" s="43"/>
      <c r="S286" s="43"/>
      <c r="T286" s="79"/>
      <c r="AT286" s="25" t="s">
        <v>191</v>
      </c>
      <c r="AU286" s="25" t="s">
        <v>83</v>
      </c>
    </row>
    <row r="287" spans="2:65" s="1" customFormat="1" ht="31.5" customHeight="1">
      <c r="B287" s="42"/>
      <c r="C287" s="205" t="s">
        <v>419</v>
      </c>
      <c r="D287" s="205" t="s">
        <v>185</v>
      </c>
      <c r="E287" s="206" t="s">
        <v>420</v>
      </c>
      <c r="F287" s="207" t="s">
        <v>421</v>
      </c>
      <c r="G287" s="208" t="s">
        <v>199</v>
      </c>
      <c r="H287" s="209">
        <v>17.55</v>
      </c>
      <c r="I287" s="210"/>
      <c r="J287" s="211">
        <f>ROUND(I287*H287,2)</f>
        <v>0</v>
      </c>
      <c r="K287" s="207" t="s">
        <v>200</v>
      </c>
      <c r="L287" s="62"/>
      <c r="M287" s="212" t="s">
        <v>21</v>
      </c>
      <c r="N287" s="213" t="s">
        <v>46</v>
      </c>
      <c r="O287" s="43"/>
      <c r="P287" s="214">
        <f>O287*H287</f>
        <v>0</v>
      </c>
      <c r="Q287" s="214">
        <v>2.1000000000000001E-4</v>
      </c>
      <c r="R287" s="214">
        <f>Q287*H287</f>
        <v>3.6855000000000004E-3</v>
      </c>
      <c r="S287" s="214">
        <v>0</v>
      </c>
      <c r="T287" s="215">
        <f>S287*H287</f>
        <v>0</v>
      </c>
      <c r="AR287" s="25" t="s">
        <v>189</v>
      </c>
      <c r="AT287" s="25" t="s">
        <v>185</v>
      </c>
      <c r="AU287" s="25" t="s">
        <v>83</v>
      </c>
      <c r="AY287" s="25" t="s">
        <v>183</v>
      </c>
      <c r="BE287" s="216">
        <f>IF(N287="základní",J287,0)</f>
        <v>0</v>
      </c>
      <c r="BF287" s="216">
        <f>IF(N287="snížená",J287,0)</f>
        <v>0</v>
      </c>
      <c r="BG287" s="216">
        <f>IF(N287="zákl. přenesená",J287,0)</f>
        <v>0</v>
      </c>
      <c r="BH287" s="216">
        <f>IF(N287="sníž. přenesená",J287,0)</f>
        <v>0</v>
      </c>
      <c r="BI287" s="216">
        <f>IF(N287="nulová",J287,0)</f>
        <v>0</v>
      </c>
      <c r="BJ287" s="25" t="s">
        <v>79</v>
      </c>
      <c r="BK287" s="216">
        <f>ROUND(I287*H287,2)</f>
        <v>0</v>
      </c>
      <c r="BL287" s="25" t="s">
        <v>189</v>
      </c>
      <c r="BM287" s="25" t="s">
        <v>422</v>
      </c>
    </row>
    <row r="288" spans="2:65" s="1" customFormat="1" ht="54">
      <c r="B288" s="42"/>
      <c r="C288" s="64"/>
      <c r="D288" s="217" t="s">
        <v>191</v>
      </c>
      <c r="E288" s="64"/>
      <c r="F288" s="218" t="s">
        <v>423</v>
      </c>
      <c r="G288" s="64"/>
      <c r="H288" s="64"/>
      <c r="I288" s="173"/>
      <c r="J288" s="64"/>
      <c r="K288" s="64"/>
      <c r="L288" s="62"/>
      <c r="M288" s="219"/>
      <c r="N288" s="43"/>
      <c r="O288" s="43"/>
      <c r="P288" s="43"/>
      <c r="Q288" s="43"/>
      <c r="R288" s="43"/>
      <c r="S288" s="43"/>
      <c r="T288" s="79"/>
      <c r="AT288" s="25" t="s">
        <v>191</v>
      </c>
      <c r="AU288" s="25" t="s">
        <v>83</v>
      </c>
    </row>
    <row r="289" spans="2:65" s="12" customFormat="1" ht="13.5">
      <c r="B289" s="220"/>
      <c r="C289" s="221"/>
      <c r="D289" s="217" t="s">
        <v>193</v>
      </c>
      <c r="E289" s="222" t="s">
        <v>21</v>
      </c>
      <c r="F289" s="223" t="s">
        <v>424</v>
      </c>
      <c r="G289" s="221"/>
      <c r="H289" s="224" t="s">
        <v>21</v>
      </c>
      <c r="I289" s="225"/>
      <c r="J289" s="221"/>
      <c r="K289" s="221"/>
      <c r="L289" s="226"/>
      <c r="M289" s="227"/>
      <c r="N289" s="228"/>
      <c r="O289" s="228"/>
      <c r="P289" s="228"/>
      <c r="Q289" s="228"/>
      <c r="R289" s="228"/>
      <c r="S289" s="228"/>
      <c r="T289" s="229"/>
      <c r="AT289" s="230" t="s">
        <v>193</v>
      </c>
      <c r="AU289" s="230" t="s">
        <v>83</v>
      </c>
      <c r="AV289" s="12" t="s">
        <v>79</v>
      </c>
      <c r="AW289" s="12" t="s">
        <v>39</v>
      </c>
      <c r="AX289" s="12" t="s">
        <v>75</v>
      </c>
      <c r="AY289" s="230" t="s">
        <v>183</v>
      </c>
    </row>
    <row r="290" spans="2:65" s="13" customFormat="1" ht="13.5">
      <c r="B290" s="231"/>
      <c r="C290" s="232"/>
      <c r="D290" s="244" t="s">
        <v>193</v>
      </c>
      <c r="E290" s="254" t="s">
        <v>21</v>
      </c>
      <c r="F290" s="255" t="s">
        <v>425</v>
      </c>
      <c r="G290" s="232"/>
      <c r="H290" s="256">
        <v>17.55</v>
      </c>
      <c r="I290" s="236"/>
      <c r="J290" s="232"/>
      <c r="K290" s="232"/>
      <c r="L290" s="237"/>
      <c r="M290" s="238"/>
      <c r="N290" s="239"/>
      <c r="O290" s="239"/>
      <c r="P290" s="239"/>
      <c r="Q290" s="239"/>
      <c r="R290" s="239"/>
      <c r="S290" s="239"/>
      <c r="T290" s="240"/>
      <c r="AT290" s="241" t="s">
        <v>193</v>
      </c>
      <c r="AU290" s="241" t="s">
        <v>83</v>
      </c>
      <c r="AV290" s="13" t="s">
        <v>83</v>
      </c>
      <c r="AW290" s="13" t="s">
        <v>39</v>
      </c>
      <c r="AX290" s="13" t="s">
        <v>79</v>
      </c>
      <c r="AY290" s="241" t="s">
        <v>183</v>
      </c>
    </row>
    <row r="291" spans="2:65" s="1" customFormat="1" ht="31.5" customHeight="1">
      <c r="B291" s="42"/>
      <c r="C291" s="205" t="s">
        <v>426</v>
      </c>
      <c r="D291" s="205" t="s">
        <v>185</v>
      </c>
      <c r="E291" s="206" t="s">
        <v>427</v>
      </c>
      <c r="F291" s="207" t="s">
        <v>428</v>
      </c>
      <c r="G291" s="208" t="s">
        <v>429</v>
      </c>
      <c r="H291" s="209">
        <v>1.24</v>
      </c>
      <c r="I291" s="210"/>
      <c r="J291" s="211">
        <f>ROUND(I291*H291,2)</f>
        <v>0</v>
      </c>
      <c r="K291" s="207" t="s">
        <v>200</v>
      </c>
      <c r="L291" s="62"/>
      <c r="M291" s="212" t="s">
        <v>21</v>
      </c>
      <c r="N291" s="213" t="s">
        <v>46</v>
      </c>
      <c r="O291" s="43"/>
      <c r="P291" s="214">
        <f>O291*H291</f>
        <v>0</v>
      </c>
      <c r="Q291" s="214">
        <v>0</v>
      </c>
      <c r="R291" s="214">
        <f>Q291*H291</f>
        <v>0</v>
      </c>
      <c r="S291" s="214">
        <v>1.8</v>
      </c>
      <c r="T291" s="215">
        <f>S291*H291</f>
        <v>2.2320000000000002</v>
      </c>
      <c r="AR291" s="25" t="s">
        <v>189</v>
      </c>
      <c r="AT291" s="25" t="s">
        <v>185</v>
      </c>
      <c r="AU291" s="25" t="s">
        <v>83</v>
      </c>
      <c r="AY291" s="25" t="s">
        <v>183</v>
      </c>
      <c r="BE291" s="216">
        <f>IF(N291="základní",J291,0)</f>
        <v>0</v>
      </c>
      <c r="BF291" s="216">
        <f>IF(N291="snížená",J291,0)</f>
        <v>0</v>
      </c>
      <c r="BG291" s="216">
        <f>IF(N291="zákl. přenesená",J291,0)</f>
        <v>0</v>
      </c>
      <c r="BH291" s="216">
        <f>IF(N291="sníž. přenesená",J291,0)</f>
        <v>0</v>
      </c>
      <c r="BI291" s="216">
        <f>IF(N291="nulová",J291,0)</f>
        <v>0</v>
      </c>
      <c r="BJ291" s="25" t="s">
        <v>79</v>
      </c>
      <c r="BK291" s="216">
        <f>ROUND(I291*H291,2)</f>
        <v>0</v>
      </c>
      <c r="BL291" s="25" t="s">
        <v>189</v>
      </c>
      <c r="BM291" s="25" t="s">
        <v>430</v>
      </c>
    </row>
    <row r="292" spans="2:65" s="1" customFormat="1" ht="40.5">
      <c r="B292" s="42"/>
      <c r="C292" s="64"/>
      <c r="D292" s="217" t="s">
        <v>191</v>
      </c>
      <c r="E292" s="64"/>
      <c r="F292" s="218" t="s">
        <v>431</v>
      </c>
      <c r="G292" s="64"/>
      <c r="H292" s="64"/>
      <c r="I292" s="173"/>
      <c r="J292" s="64"/>
      <c r="K292" s="64"/>
      <c r="L292" s="62"/>
      <c r="M292" s="219"/>
      <c r="N292" s="43"/>
      <c r="O292" s="43"/>
      <c r="P292" s="43"/>
      <c r="Q292" s="43"/>
      <c r="R292" s="43"/>
      <c r="S292" s="43"/>
      <c r="T292" s="79"/>
      <c r="AT292" s="25" t="s">
        <v>191</v>
      </c>
      <c r="AU292" s="25" t="s">
        <v>83</v>
      </c>
    </row>
    <row r="293" spans="2:65" s="12" customFormat="1" ht="13.5">
      <c r="B293" s="220"/>
      <c r="C293" s="221"/>
      <c r="D293" s="217" t="s">
        <v>193</v>
      </c>
      <c r="E293" s="222" t="s">
        <v>21</v>
      </c>
      <c r="F293" s="223" t="s">
        <v>432</v>
      </c>
      <c r="G293" s="221"/>
      <c r="H293" s="224" t="s">
        <v>21</v>
      </c>
      <c r="I293" s="225"/>
      <c r="J293" s="221"/>
      <c r="K293" s="221"/>
      <c r="L293" s="226"/>
      <c r="M293" s="227"/>
      <c r="N293" s="228"/>
      <c r="O293" s="228"/>
      <c r="P293" s="228"/>
      <c r="Q293" s="228"/>
      <c r="R293" s="228"/>
      <c r="S293" s="228"/>
      <c r="T293" s="229"/>
      <c r="AT293" s="230" t="s">
        <v>193</v>
      </c>
      <c r="AU293" s="230" t="s">
        <v>83</v>
      </c>
      <c r="AV293" s="12" t="s">
        <v>79</v>
      </c>
      <c r="AW293" s="12" t="s">
        <v>39</v>
      </c>
      <c r="AX293" s="12" t="s">
        <v>75</v>
      </c>
      <c r="AY293" s="230" t="s">
        <v>183</v>
      </c>
    </row>
    <row r="294" spans="2:65" s="13" customFormat="1" ht="13.5">
      <c r="B294" s="231"/>
      <c r="C294" s="232"/>
      <c r="D294" s="217" t="s">
        <v>193</v>
      </c>
      <c r="E294" s="233" t="s">
        <v>21</v>
      </c>
      <c r="F294" s="234" t="s">
        <v>433</v>
      </c>
      <c r="G294" s="232"/>
      <c r="H294" s="235">
        <v>0.83499999999999996</v>
      </c>
      <c r="I294" s="236"/>
      <c r="J294" s="232"/>
      <c r="K294" s="232"/>
      <c r="L294" s="237"/>
      <c r="M294" s="238"/>
      <c r="N294" s="239"/>
      <c r="O294" s="239"/>
      <c r="P294" s="239"/>
      <c r="Q294" s="239"/>
      <c r="R294" s="239"/>
      <c r="S294" s="239"/>
      <c r="T294" s="240"/>
      <c r="AT294" s="241" t="s">
        <v>193</v>
      </c>
      <c r="AU294" s="241" t="s">
        <v>83</v>
      </c>
      <c r="AV294" s="13" t="s">
        <v>83</v>
      </c>
      <c r="AW294" s="13" t="s">
        <v>39</v>
      </c>
      <c r="AX294" s="13" t="s">
        <v>75</v>
      </c>
      <c r="AY294" s="241" t="s">
        <v>183</v>
      </c>
    </row>
    <row r="295" spans="2:65" s="13" customFormat="1" ht="13.5">
      <c r="B295" s="231"/>
      <c r="C295" s="232"/>
      <c r="D295" s="217" t="s">
        <v>193</v>
      </c>
      <c r="E295" s="233" t="s">
        <v>21</v>
      </c>
      <c r="F295" s="234" t="s">
        <v>434</v>
      </c>
      <c r="G295" s="232"/>
      <c r="H295" s="235">
        <v>0.40500000000000003</v>
      </c>
      <c r="I295" s="236"/>
      <c r="J295" s="232"/>
      <c r="K295" s="232"/>
      <c r="L295" s="237"/>
      <c r="M295" s="238"/>
      <c r="N295" s="239"/>
      <c r="O295" s="239"/>
      <c r="P295" s="239"/>
      <c r="Q295" s="239"/>
      <c r="R295" s="239"/>
      <c r="S295" s="239"/>
      <c r="T295" s="240"/>
      <c r="AT295" s="241" t="s">
        <v>193</v>
      </c>
      <c r="AU295" s="241" t="s">
        <v>83</v>
      </c>
      <c r="AV295" s="13" t="s">
        <v>83</v>
      </c>
      <c r="AW295" s="13" t="s">
        <v>39</v>
      </c>
      <c r="AX295" s="13" t="s">
        <v>75</v>
      </c>
      <c r="AY295" s="241" t="s">
        <v>183</v>
      </c>
    </row>
    <row r="296" spans="2:65" s="14" customFormat="1" ht="13.5">
      <c r="B296" s="242"/>
      <c r="C296" s="243"/>
      <c r="D296" s="244" t="s">
        <v>193</v>
      </c>
      <c r="E296" s="245" t="s">
        <v>21</v>
      </c>
      <c r="F296" s="246" t="s">
        <v>212</v>
      </c>
      <c r="G296" s="243"/>
      <c r="H296" s="247">
        <v>1.24</v>
      </c>
      <c r="I296" s="248"/>
      <c r="J296" s="243"/>
      <c r="K296" s="243"/>
      <c r="L296" s="249"/>
      <c r="M296" s="250"/>
      <c r="N296" s="251"/>
      <c r="O296" s="251"/>
      <c r="P296" s="251"/>
      <c r="Q296" s="251"/>
      <c r="R296" s="251"/>
      <c r="S296" s="251"/>
      <c r="T296" s="252"/>
      <c r="AT296" s="253" t="s">
        <v>193</v>
      </c>
      <c r="AU296" s="253" t="s">
        <v>83</v>
      </c>
      <c r="AV296" s="14" t="s">
        <v>189</v>
      </c>
      <c r="AW296" s="14" t="s">
        <v>39</v>
      </c>
      <c r="AX296" s="14" t="s">
        <v>79</v>
      </c>
      <c r="AY296" s="253" t="s">
        <v>183</v>
      </c>
    </row>
    <row r="297" spans="2:65" s="1" customFormat="1" ht="22.5" customHeight="1">
      <c r="B297" s="42"/>
      <c r="C297" s="205" t="s">
        <v>435</v>
      </c>
      <c r="D297" s="205" t="s">
        <v>185</v>
      </c>
      <c r="E297" s="206" t="s">
        <v>436</v>
      </c>
      <c r="F297" s="207" t="s">
        <v>437</v>
      </c>
      <c r="G297" s="208" t="s">
        <v>429</v>
      </c>
      <c r="H297" s="209">
        <v>1.498</v>
      </c>
      <c r="I297" s="210"/>
      <c r="J297" s="211">
        <f>ROUND(I297*H297,2)</f>
        <v>0</v>
      </c>
      <c r="K297" s="207" t="s">
        <v>200</v>
      </c>
      <c r="L297" s="62"/>
      <c r="M297" s="212" t="s">
        <v>21</v>
      </c>
      <c r="N297" s="213" t="s">
        <v>46</v>
      </c>
      <c r="O297" s="43"/>
      <c r="P297" s="214">
        <f>O297*H297</f>
        <v>0</v>
      </c>
      <c r="Q297" s="214">
        <v>0</v>
      </c>
      <c r="R297" s="214">
        <f>Q297*H297</f>
        <v>0</v>
      </c>
      <c r="S297" s="214">
        <v>2.2000000000000002</v>
      </c>
      <c r="T297" s="215">
        <f>S297*H297</f>
        <v>3.2956000000000003</v>
      </c>
      <c r="AR297" s="25" t="s">
        <v>189</v>
      </c>
      <c r="AT297" s="25" t="s">
        <v>185</v>
      </c>
      <c r="AU297" s="25" t="s">
        <v>83</v>
      </c>
      <c r="AY297" s="25" t="s">
        <v>183</v>
      </c>
      <c r="BE297" s="216">
        <f>IF(N297="základní",J297,0)</f>
        <v>0</v>
      </c>
      <c r="BF297" s="216">
        <f>IF(N297="snížená",J297,0)</f>
        <v>0</v>
      </c>
      <c r="BG297" s="216">
        <f>IF(N297="zákl. přenesená",J297,0)</f>
        <v>0</v>
      </c>
      <c r="BH297" s="216">
        <f>IF(N297="sníž. přenesená",J297,0)</f>
        <v>0</v>
      </c>
      <c r="BI297" s="216">
        <f>IF(N297="nulová",J297,0)</f>
        <v>0</v>
      </c>
      <c r="BJ297" s="25" t="s">
        <v>79</v>
      </c>
      <c r="BK297" s="216">
        <f>ROUND(I297*H297,2)</f>
        <v>0</v>
      </c>
      <c r="BL297" s="25" t="s">
        <v>189</v>
      </c>
      <c r="BM297" s="25" t="s">
        <v>438</v>
      </c>
    </row>
    <row r="298" spans="2:65" s="12" customFormat="1" ht="13.5">
      <c r="B298" s="220"/>
      <c r="C298" s="221"/>
      <c r="D298" s="217" t="s">
        <v>193</v>
      </c>
      <c r="E298" s="222" t="s">
        <v>21</v>
      </c>
      <c r="F298" s="223" t="s">
        <v>439</v>
      </c>
      <c r="G298" s="221"/>
      <c r="H298" s="224" t="s">
        <v>21</v>
      </c>
      <c r="I298" s="225"/>
      <c r="J298" s="221"/>
      <c r="K298" s="221"/>
      <c r="L298" s="226"/>
      <c r="M298" s="227"/>
      <c r="N298" s="228"/>
      <c r="O298" s="228"/>
      <c r="P298" s="228"/>
      <c r="Q298" s="228"/>
      <c r="R298" s="228"/>
      <c r="S298" s="228"/>
      <c r="T298" s="229"/>
      <c r="AT298" s="230" t="s">
        <v>193</v>
      </c>
      <c r="AU298" s="230" t="s">
        <v>83</v>
      </c>
      <c r="AV298" s="12" t="s">
        <v>79</v>
      </c>
      <c r="AW298" s="12" t="s">
        <v>39</v>
      </c>
      <c r="AX298" s="12" t="s">
        <v>75</v>
      </c>
      <c r="AY298" s="230" t="s">
        <v>183</v>
      </c>
    </row>
    <row r="299" spans="2:65" s="13" customFormat="1" ht="13.5">
      <c r="B299" s="231"/>
      <c r="C299" s="232"/>
      <c r="D299" s="244" t="s">
        <v>193</v>
      </c>
      <c r="E299" s="254" t="s">
        <v>21</v>
      </c>
      <c r="F299" s="255" t="s">
        <v>440</v>
      </c>
      <c r="G299" s="232"/>
      <c r="H299" s="256">
        <v>1.498</v>
      </c>
      <c r="I299" s="236"/>
      <c r="J299" s="232"/>
      <c r="K299" s="232"/>
      <c r="L299" s="237"/>
      <c r="M299" s="238"/>
      <c r="N299" s="239"/>
      <c r="O299" s="239"/>
      <c r="P299" s="239"/>
      <c r="Q299" s="239"/>
      <c r="R299" s="239"/>
      <c r="S299" s="239"/>
      <c r="T299" s="240"/>
      <c r="AT299" s="241" t="s">
        <v>193</v>
      </c>
      <c r="AU299" s="241" t="s">
        <v>83</v>
      </c>
      <c r="AV299" s="13" t="s">
        <v>83</v>
      </c>
      <c r="AW299" s="13" t="s">
        <v>39</v>
      </c>
      <c r="AX299" s="13" t="s">
        <v>79</v>
      </c>
      <c r="AY299" s="241" t="s">
        <v>183</v>
      </c>
    </row>
    <row r="300" spans="2:65" s="1" customFormat="1" ht="31.5" customHeight="1">
      <c r="B300" s="42"/>
      <c r="C300" s="205" t="s">
        <v>441</v>
      </c>
      <c r="D300" s="205" t="s">
        <v>185</v>
      </c>
      <c r="E300" s="206" t="s">
        <v>442</v>
      </c>
      <c r="F300" s="207" t="s">
        <v>443</v>
      </c>
      <c r="G300" s="208" t="s">
        <v>199</v>
      </c>
      <c r="H300" s="209">
        <v>41.127000000000002</v>
      </c>
      <c r="I300" s="210"/>
      <c r="J300" s="211">
        <f>ROUND(I300*H300,2)</f>
        <v>0</v>
      </c>
      <c r="K300" s="207" t="s">
        <v>200</v>
      </c>
      <c r="L300" s="62"/>
      <c r="M300" s="212" t="s">
        <v>21</v>
      </c>
      <c r="N300" s="213" t="s">
        <v>46</v>
      </c>
      <c r="O300" s="43"/>
      <c r="P300" s="214">
        <f>O300*H300</f>
        <v>0</v>
      </c>
      <c r="Q300" s="214">
        <v>0</v>
      </c>
      <c r="R300" s="214">
        <f>Q300*H300</f>
        <v>0</v>
      </c>
      <c r="S300" s="214">
        <v>0.12</v>
      </c>
      <c r="T300" s="215">
        <f>S300*H300</f>
        <v>4.9352400000000003</v>
      </c>
      <c r="AR300" s="25" t="s">
        <v>189</v>
      </c>
      <c r="AT300" s="25" t="s">
        <v>185</v>
      </c>
      <c r="AU300" s="25" t="s">
        <v>83</v>
      </c>
      <c r="AY300" s="25" t="s">
        <v>183</v>
      </c>
      <c r="BE300" s="216">
        <f>IF(N300="základní",J300,0)</f>
        <v>0</v>
      </c>
      <c r="BF300" s="216">
        <f>IF(N300="snížená",J300,0)</f>
        <v>0</v>
      </c>
      <c r="BG300" s="216">
        <f>IF(N300="zákl. přenesená",J300,0)</f>
        <v>0</v>
      </c>
      <c r="BH300" s="216">
        <f>IF(N300="sníž. přenesená",J300,0)</f>
        <v>0</v>
      </c>
      <c r="BI300" s="216">
        <f>IF(N300="nulová",J300,0)</f>
        <v>0</v>
      </c>
      <c r="BJ300" s="25" t="s">
        <v>79</v>
      </c>
      <c r="BK300" s="216">
        <f>ROUND(I300*H300,2)</f>
        <v>0</v>
      </c>
      <c r="BL300" s="25" t="s">
        <v>189</v>
      </c>
      <c r="BM300" s="25" t="s">
        <v>444</v>
      </c>
    </row>
    <row r="301" spans="2:65" s="1" customFormat="1" ht="27">
      <c r="B301" s="42"/>
      <c r="C301" s="64"/>
      <c r="D301" s="217" t="s">
        <v>191</v>
      </c>
      <c r="E301" s="64"/>
      <c r="F301" s="218" t="s">
        <v>445</v>
      </c>
      <c r="G301" s="64"/>
      <c r="H301" s="64"/>
      <c r="I301" s="173"/>
      <c r="J301" s="64"/>
      <c r="K301" s="64"/>
      <c r="L301" s="62"/>
      <c r="M301" s="219"/>
      <c r="N301" s="43"/>
      <c r="O301" s="43"/>
      <c r="P301" s="43"/>
      <c r="Q301" s="43"/>
      <c r="R301" s="43"/>
      <c r="S301" s="43"/>
      <c r="T301" s="79"/>
      <c r="AT301" s="25" t="s">
        <v>191</v>
      </c>
      <c r="AU301" s="25" t="s">
        <v>83</v>
      </c>
    </row>
    <row r="302" spans="2:65" s="12" customFormat="1" ht="13.5">
      <c r="B302" s="220"/>
      <c r="C302" s="221"/>
      <c r="D302" s="217" t="s">
        <v>193</v>
      </c>
      <c r="E302" s="222" t="s">
        <v>21</v>
      </c>
      <c r="F302" s="223" t="s">
        <v>203</v>
      </c>
      <c r="G302" s="221"/>
      <c r="H302" s="224" t="s">
        <v>21</v>
      </c>
      <c r="I302" s="225"/>
      <c r="J302" s="221"/>
      <c r="K302" s="221"/>
      <c r="L302" s="226"/>
      <c r="M302" s="227"/>
      <c r="N302" s="228"/>
      <c r="O302" s="228"/>
      <c r="P302" s="228"/>
      <c r="Q302" s="228"/>
      <c r="R302" s="228"/>
      <c r="S302" s="228"/>
      <c r="T302" s="229"/>
      <c r="AT302" s="230" t="s">
        <v>193</v>
      </c>
      <c r="AU302" s="230" t="s">
        <v>83</v>
      </c>
      <c r="AV302" s="12" t="s">
        <v>79</v>
      </c>
      <c r="AW302" s="12" t="s">
        <v>39</v>
      </c>
      <c r="AX302" s="12" t="s">
        <v>75</v>
      </c>
      <c r="AY302" s="230" t="s">
        <v>183</v>
      </c>
    </row>
    <row r="303" spans="2:65" s="13" customFormat="1" ht="13.5">
      <c r="B303" s="231"/>
      <c r="C303" s="232"/>
      <c r="D303" s="244" t="s">
        <v>193</v>
      </c>
      <c r="E303" s="254" t="s">
        <v>21</v>
      </c>
      <c r="F303" s="255" t="s">
        <v>446</v>
      </c>
      <c r="G303" s="232"/>
      <c r="H303" s="256">
        <v>41.127000000000002</v>
      </c>
      <c r="I303" s="236"/>
      <c r="J303" s="232"/>
      <c r="K303" s="232"/>
      <c r="L303" s="237"/>
      <c r="M303" s="238"/>
      <c r="N303" s="239"/>
      <c r="O303" s="239"/>
      <c r="P303" s="239"/>
      <c r="Q303" s="239"/>
      <c r="R303" s="239"/>
      <c r="S303" s="239"/>
      <c r="T303" s="240"/>
      <c r="AT303" s="241" t="s">
        <v>193</v>
      </c>
      <c r="AU303" s="241" t="s">
        <v>83</v>
      </c>
      <c r="AV303" s="13" t="s">
        <v>83</v>
      </c>
      <c r="AW303" s="13" t="s">
        <v>39</v>
      </c>
      <c r="AX303" s="13" t="s">
        <v>79</v>
      </c>
      <c r="AY303" s="241" t="s">
        <v>183</v>
      </c>
    </row>
    <row r="304" spans="2:65" s="1" customFormat="1" ht="31.5" customHeight="1">
      <c r="B304" s="42"/>
      <c r="C304" s="205" t="s">
        <v>447</v>
      </c>
      <c r="D304" s="205" t="s">
        <v>185</v>
      </c>
      <c r="E304" s="206" t="s">
        <v>448</v>
      </c>
      <c r="F304" s="207" t="s">
        <v>449</v>
      </c>
      <c r="G304" s="208" t="s">
        <v>429</v>
      </c>
      <c r="H304" s="209">
        <v>16.451000000000001</v>
      </c>
      <c r="I304" s="210"/>
      <c r="J304" s="211">
        <f>ROUND(I304*H304,2)</f>
        <v>0</v>
      </c>
      <c r="K304" s="207" t="s">
        <v>200</v>
      </c>
      <c r="L304" s="62"/>
      <c r="M304" s="212" t="s">
        <v>21</v>
      </c>
      <c r="N304" s="213" t="s">
        <v>46</v>
      </c>
      <c r="O304" s="43"/>
      <c r="P304" s="214">
        <f>O304*H304</f>
        <v>0</v>
      </c>
      <c r="Q304" s="214">
        <v>0</v>
      </c>
      <c r="R304" s="214">
        <f>Q304*H304</f>
        <v>0</v>
      </c>
      <c r="S304" s="214">
        <v>1.4</v>
      </c>
      <c r="T304" s="215">
        <f>S304*H304</f>
        <v>23.031399999999998</v>
      </c>
      <c r="AR304" s="25" t="s">
        <v>189</v>
      </c>
      <c r="AT304" s="25" t="s">
        <v>185</v>
      </c>
      <c r="AU304" s="25" t="s">
        <v>83</v>
      </c>
      <c r="AY304" s="25" t="s">
        <v>183</v>
      </c>
      <c r="BE304" s="216">
        <f>IF(N304="základní",J304,0)</f>
        <v>0</v>
      </c>
      <c r="BF304" s="216">
        <f>IF(N304="snížená",J304,0)</f>
        <v>0</v>
      </c>
      <c r="BG304" s="216">
        <f>IF(N304="zákl. přenesená",J304,0)</f>
        <v>0</v>
      </c>
      <c r="BH304" s="216">
        <f>IF(N304="sníž. přenesená",J304,0)</f>
        <v>0</v>
      </c>
      <c r="BI304" s="216">
        <f>IF(N304="nulová",J304,0)</f>
        <v>0</v>
      </c>
      <c r="BJ304" s="25" t="s">
        <v>79</v>
      </c>
      <c r="BK304" s="216">
        <f>ROUND(I304*H304,2)</f>
        <v>0</v>
      </c>
      <c r="BL304" s="25" t="s">
        <v>189</v>
      </c>
      <c r="BM304" s="25" t="s">
        <v>450</v>
      </c>
    </row>
    <row r="305" spans="2:65" s="12" customFormat="1" ht="13.5">
      <c r="B305" s="220"/>
      <c r="C305" s="221"/>
      <c r="D305" s="217" t="s">
        <v>193</v>
      </c>
      <c r="E305" s="222" t="s">
        <v>21</v>
      </c>
      <c r="F305" s="223" t="s">
        <v>203</v>
      </c>
      <c r="G305" s="221"/>
      <c r="H305" s="224" t="s">
        <v>21</v>
      </c>
      <c r="I305" s="225"/>
      <c r="J305" s="221"/>
      <c r="K305" s="221"/>
      <c r="L305" s="226"/>
      <c r="M305" s="227"/>
      <c r="N305" s="228"/>
      <c r="O305" s="228"/>
      <c r="P305" s="228"/>
      <c r="Q305" s="228"/>
      <c r="R305" s="228"/>
      <c r="S305" s="228"/>
      <c r="T305" s="229"/>
      <c r="AT305" s="230" t="s">
        <v>193</v>
      </c>
      <c r="AU305" s="230" t="s">
        <v>83</v>
      </c>
      <c r="AV305" s="12" t="s">
        <v>79</v>
      </c>
      <c r="AW305" s="12" t="s">
        <v>39</v>
      </c>
      <c r="AX305" s="12" t="s">
        <v>75</v>
      </c>
      <c r="AY305" s="230" t="s">
        <v>183</v>
      </c>
    </row>
    <row r="306" spans="2:65" s="13" customFormat="1" ht="13.5">
      <c r="B306" s="231"/>
      <c r="C306" s="232"/>
      <c r="D306" s="244" t="s">
        <v>193</v>
      </c>
      <c r="E306" s="254" t="s">
        <v>21</v>
      </c>
      <c r="F306" s="255" t="s">
        <v>451</v>
      </c>
      <c r="G306" s="232"/>
      <c r="H306" s="256">
        <v>16.451000000000001</v>
      </c>
      <c r="I306" s="236"/>
      <c r="J306" s="232"/>
      <c r="K306" s="232"/>
      <c r="L306" s="237"/>
      <c r="M306" s="238"/>
      <c r="N306" s="239"/>
      <c r="O306" s="239"/>
      <c r="P306" s="239"/>
      <c r="Q306" s="239"/>
      <c r="R306" s="239"/>
      <c r="S306" s="239"/>
      <c r="T306" s="240"/>
      <c r="AT306" s="241" t="s">
        <v>193</v>
      </c>
      <c r="AU306" s="241" t="s">
        <v>83</v>
      </c>
      <c r="AV306" s="13" t="s">
        <v>83</v>
      </c>
      <c r="AW306" s="13" t="s">
        <v>39</v>
      </c>
      <c r="AX306" s="13" t="s">
        <v>79</v>
      </c>
      <c r="AY306" s="241" t="s">
        <v>183</v>
      </c>
    </row>
    <row r="307" spans="2:65" s="1" customFormat="1" ht="31.5" customHeight="1">
      <c r="B307" s="42"/>
      <c r="C307" s="205" t="s">
        <v>452</v>
      </c>
      <c r="D307" s="205" t="s">
        <v>185</v>
      </c>
      <c r="E307" s="206" t="s">
        <v>453</v>
      </c>
      <c r="F307" s="207" t="s">
        <v>454</v>
      </c>
      <c r="G307" s="208" t="s">
        <v>199</v>
      </c>
      <c r="H307" s="209">
        <v>8.3040000000000003</v>
      </c>
      <c r="I307" s="210"/>
      <c r="J307" s="211">
        <f>ROUND(I307*H307,2)</f>
        <v>0</v>
      </c>
      <c r="K307" s="207" t="s">
        <v>200</v>
      </c>
      <c r="L307" s="62"/>
      <c r="M307" s="212" t="s">
        <v>21</v>
      </c>
      <c r="N307" s="213" t="s">
        <v>46</v>
      </c>
      <c r="O307" s="43"/>
      <c r="P307" s="214">
        <f>O307*H307</f>
        <v>0</v>
      </c>
      <c r="Q307" s="214">
        <v>0</v>
      </c>
      <c r="R307" s="214">
        <f>Q307*H307</f>
        <v>0</v>
      </c>
      <c r="S307" s="214">
        <v>7.5999999999999998E-2</v>
      </c>
      <c r="T307" s="215">
        <f>S307*H307</f>
        <v>0.631104</v>
      </c>
      <c r="AR307" s="25" t="s">
        <v>189</v>
      </c>
      <c r="AT307" s="25" t="s">
        <v>185</v>
      </c>
      <c r="AU307" s="25" t="s">
        <v>83</v>
      </c>
      <c r="AY307" s="25" t="s">
        <v>183</v>
      </c>
      <c r="BE307" s="216">
        <f>IF(N307="základní",J307,0)</f>
        <v>0</v>
      </c>
      <c r="BF307" s="216">
        <f>IF(N307="snížená",J307,0)</f>
        <v>0</v>
      </c>
      <c r="BG307" s="216">
        <f>IF(N307="zákl. přenesená",J307,0)</f>
        <v>0</v>
      </c>
      <c r="BH307" s="216">
        <f>IF(N307="sníž. přenesená",J307,0)</f>
        <v>0</v>
      </c>
      <c r="BI307" s="216">
        <f>IF(N307="nulová",J307,0)</f>
        <v>0</v>
      </c>
      <c r="BJ307" s="25" t="s">
        <v>79</v>
      </c>
      <c r="BK307" s="216">
        <f>ROUND(I307*H307,2)</f>
        <v>0</v>
      </c>
      <c r="BL307" s="25" t="s">
        <v>189</v>
      </c>
      <c r="BM307" s="25" t="s">
        <v>455</v>
      </c>
    </row>
    <row r="308" spans="2:65" s="1" customFormat="1" ht="40.5">
      <c r="B308" s="42"/>
      <c r="C308" s="64"/>
      <c r="D308" s="217" t="s">
        <v>191</v>
      </c>
      <c r="E308" s="64"/>
      <c r="F308" s="218" t="s">
        <v>456</v>
      </c>
      <c r="G308" s="64"/>
      <c r="H308" s="64"/>
      <c r="I308" s="173"/>
      <c r="J308" s="64"/>
      <c r="K308" s="64"/>
      <c r="L308" s="62"/>
      <c r="M308" s="219"/>
      <c r="N308" s="43"/>
      <c r="O308" s="43"/>
      <c r="P308" s="43"/>
      <c r="Q308" s="43"/>
      <c r="R308" s="43"/>
      <c r="S308" s="43"/>
      <c r="T308" s="79"/>
      <c r="AT308" s="25" t="s">
        <v>191</v>
      </c>
      <c r="AU308" s="25" t="s">
        <v>83</v>
      </c>
    </row>
    <row r="309" spans="2:65" s="12" customFormat="1" ht="13.5">
      <c r="B309" s="220"/>
      <c r="C309" s="221"/>
      <c r="D309" s="217" t="s">
        <v>193</v>
      </c>
      <c r="E309" s="222" t="s">
        <v>21</v>
      </c>
      <c r="F309" s="223" t="s">
        <v>457</v>
      </c>
      <c r="G309" s="221"/>
      <c r="H309" s="224" t="s">
        <v>21</v>
      </c>
      <c r="I309" s="225"/>
      <c r="J309" s="221"/>
      <c r="K309" s="221"/>
      <c r="L309" s="226"/>
      <c r="M309" s="227"/>
      <c r="N309" s="228"/>
      <c r="O309" s="228"/>
      <c r="P309" s="228"/>
      <c r="Q309" s="228"/>
      <c r="R309" s="228"/>
      <c r="S309" s="228"/>
      <c r="T309" s="229"/>
      <c r="AT309" s="230" t="s">
        <v>193</v>
      </c>
      <c r="AU309" s="230" t="s">
        <v>83</v>
      </c>
      <c r="AV309" s="12" t="s">
        <v>79</v>
      </c>
      <c r="AW309" s="12" t="s">
        <v>39</v>
      </c>
      <c r="AX309" s="12" t="s">
        <v>75</v>
      </c>
      <c r="AY309" s="230" t="s">
        <v>183</v>
      </c>
    </row>
    <row r="310" spans="2:65" s="13" customFormat="1" ht="13.5">
      <c r="B310" s="231"/>
      <c r="C310" s="232"/>
      <c r="D310" s="217" t="s">
        <v>193</v>
      </c>
      <c r="E310" s="233" t="s">
        <v>21</v>
      </c>
      <c r="F310" s="234" t="s">
        <v>387</v>
      </c>
      <c r="G310" s="232"/>
      <c r="H310" s="235">
        <v>6.3040000000000003</v>
      </c>
      <c r="I310" s="236"/>
      <c r="J310" s="232"/>
      <c r="K310" s="232"/>
      <c r="L310" s="237"/>
      <c r="M310" s="238"/>
      <c r="N310" s="239"/>
      <c r="O310" s="239"/>
      <c r="P310" s="239"/>
      <c r="Q310" s="239"/>
      <c r="R310" s="239"/>
      <c r="S310" s="239"/>
      <c r="T310" s="240"/>
      <c r="AT310" s="241" t="s">
        <v>193</v>
      </c>
      <c r="AU310" s="241" t="s">
        <v>83</v>
      </c>
      <c r="AV310" s="13" t="s">
        <v>83</v>
      </c>
      <c r="AW310" s="13" t="s">
        <v>39</v>
      </c>
      <c r="AX310" s="13" t="s">
        <v>75</v>
      </c>
      <c r="AY310" s="241" t="s">
        <v>183</v>
      </c>
    </row>
    <row r="311" spans="2:65" s="13" customFormat="1" ht="13.5">
      <c r="B311" s="231"/>
      <c r="C311" s="232"/>
      <c r="D311" s="217" t="s">
        <v>193</v>
      </c>
      <c r="E311" s="233" t="s">
        <v>21</v>
      </c>
      <c r="F311" s="234" t="s">
        <v>386</v>
      </c>
      <c r="G311" s="232"/>
      <c r="H311" s="235">
        <v>2</v>
      </c>
      <c r="I311" s="236"/>
      <c r="J311" s="232"/>
      <c r="K311" s="232"/>
      <c r="L311" s="237"/>
      <c r="M311" s="238"/>
      <c r="N311" s="239"/>
      <c r="O311" s="239"/>
      <c r="P311" s="239"/>
      <c r="Q311" s="239"/>
      <c r="R311" s="239"/>
      <c r="S311" s="239"/>
      <c r="T311" s="240"/>
      <c r="AT311" s="241" t="s">
        <v>193</v>
      </c>
      <c r="AU311" s="241" t="s">
        <v>83</v>
      </c>
      <c r="AV311" s="13" t="s">
        <v>83</v>
      </c>
      <c r="AW311" s="13" t="s">
        <v>39</v>
      </c>
      <c r="AX311" s="13" t="s">
        <v>75</v>
      </c>
      <c r="AY311" s="241" t="s">
        <v>183</v>
      </c>
    </row>
    <row r="312" spans="2:65" s="14" customFormat="1" ht="13.5">
      <c r="B312" s="242"/>
      <c r="C312" s="243"/>
      <c r="D312" s="244" t="s">
        <v>193</v>
      </c>
      <c r="E312" s="245" t="s">
        <v>21</v>
      </c>
      <c r="F312" s="246" t="s">
        <v>212</v>
      </c>
      <c r="G312" s="243"/>
      <c r="H312" s="247">
        <v>8.3040000000000003</v>
      </c>
      <c r="I312" s="248"/>
      <c r="J312" s="243"/>
      <c r="K312" s="243"/>
      <c r="L312" s="249"/>
      <c r="M312" s="250"/>
      <c r="N312" s="251"/>
      <c r="O312" s="251"/>
      <c r="P312" s="251"/>
      <c r="Q312" s="251"/>
      <c r="R312" s="251"/>
      <c r="S312" s="251"/>
      <c r="T312" s="252"/>
      <c r="AT312" s="253" t="s">
        <v>193</v>
      </c>
      <c r="AU312" s="253" t="s">
        <v>83</v>
      </c>
      <c r="AV312" s="14" t="s">
        <v>189</v>
      </c>
      <c r="AW312" s="14" t="s">
        <v>39</v>
      </c>
      <c r="AX312" s="14" t="s">
        <v>79</v>
      </c>
      <c r="AY312" s="253" t="s">
        <v>183</v>
      </c>
    </row>
    <row r="313" spans="2:65" s="1" customFormat="1" ht="22.5" customHeight="1">
      <c r="B313" s="42"/>
      <c r="C313" s="205" t="s">
        <v>458</v>
      </c>
      <c r="D313" s="205" t="s">
        <v>185</v>
      </c>
      <c r="E313" s="206" t="s">
        <v>459</v>
      </c>
      <c r="F313" s="207" t="s">
        <v>460</v>
      </c>
      <c r="G313" s="208" t="s">
        <v>188</v>
      </c>
      <c r="H313" s="209">
        <v>12</v>
      </c>
      <c r="I313" s="210"/>
      <c r="J313" s="211">
        <f>ROUND(I313*H313,2)</f>
        <v>0</v>
      </c>
      <c r="K313" s="207" t="s">
        <v>200</v>
      </c>
      <c r="L313" s="62"/>
      <c r="M313" s="212" t="s">
        <v>21</v>
      </c>
      <c r="N313" s="213" t="s">
        <v>46</v>
      </c>
      <c r="O313" s="43"/>
      <c r="P313" s="214">
        <f>O313*H313</f>
        <v>0</v>
      </c>
      <c r="Q313" s="214">
        <v>0</v>
      </c>
      <c r="R313" s="214">
        <f>Q313*H313</f>
        <v>0</v>
      </c>
      <c r="S313" s="214">
        <v>3.6999999999999998E-2</v>
      </c>
      <c r="T313" s="215">
        <f>S313*H313</f>
        <v>0.44399999999999995</v>
      </c>
      <c r="AR313" s="25" t="s">
        <v>189</v>
      </c>
      <c r="AT313" s="25" t="s">
        <v>185</v>
      </c>
      <c r="AU313" s="25" t="s">
        <v>83</v>
      </c>
      <c r="AY313" s="25" t="s">
        <v>183</v>
      </c>
      <c r="BE313" s="216">
        <f>IF(N313="základní",J313,0)</f>
        <v>0</v>
      </c>
      <c r="BF313" s="216">
        <f>IF(N313="snížená",J313,0)</f>
        <v>0</v>
      </c>
      <c r="BG313" s="216">
        <f>IF(N313="zákl. přenesená",J313,0)</f>
        <v>0</v>
      </c>
      <c r="BH313" s="216">
        <f>IF(N313="sníž. přenesená",J313,0)</f>
        <v>0</v>
      </c>
      <c r="BI313" s="216">
        <f>IF(N313="nulová",J313,0)</f>
        <v>0</v>
      </c>
      <c r="BJ313" s="25" t="s">
        <v>79</v>
      </c>
      <c r="BK313" s="216">
        <f>ROUND(I313*H313,2)</f>
        <v>0</v>
      </c>
      <c r="BL313" s="25" t="s">
        <v>189</v>
      </c>
      <c r="BM313" s="25" t="s">
        <v>461</v>
      </c>
    </row>
    <row r="314" spans="2:65" s="12" customFormat="1" ht="13.5">
      <c r="B314" s="220"/>
      <c r="C314" s="221"/>
      <c r="D314" s="217" t="s">
        <v>193</v>
      </c>
      <c r="E314" s="222" t="s">
        <v>21</v>
      </c>
      <c r="F314" s="223" t="s">
        <v>462</v>
      </c>
      <c r="G314" s="221"/>
      <c r="H314" s="224" t="s">
        <v>21</v>
      </c>
      <c r="I314" s="225"/>
      <c r="J314" s="221"/>
      <c r="K314" s="221"/>
      <c r="L314" s="226"/>
      <c r="M314" s="227"/>
      <c r="N314" s="228"/>
      <c r="O314" s="228"/>
      <c r="P314" s="228"/>
      <c r="Q314" s="228"/>
      <c r="R314" s="228"/>
      <c r="S314" s="228"/>
      <c r="T314" s="229"/>
      <c r="AT314" s="230" t="s">
        <v>193</v>
      </c>
      <c r="AU314" s="230" t="s">
        <v>83</v>
      </c>
      <c r="AV314" s="12" t="s">
        <v>79</v>
      </c>
      <c r="AW314" s="12" t="s">
        <v>39</v>
      </c>
      <c r="AX314" s="12" t="s">
        <v>75</v>
      </c>
      <c r="AY314" s="230" t="s">
        <v>183</v>
      </c>
    </row>
    <row r="315" spans="2:65" s="13" customFormat="1" ht="13.5">
      <c r="B315" s="231"/>
      <c r="C315" s="232"/>
      <c r="D315" s="217" t="s">
        <v>193</v>
      </c>
      <c r="E315" s="233" t="s">
        <v>21</v>
      </c>
      <c r="F315" s="234" t="s">
        <v>463</v>
      </c>
      <c r="G315" s="232"/>
      <c r="H315" s="235">
        <v>7.95</v>
      </c>
      <c r="I315" s="236"/>
      <c r="J315" s="232"/>
      <c r="K315" s="232"/>
      <c r="L315" s="237"/>
      <c r="M315" s="238"/>
      <c r="N315" s="239"/>
      <c r="O315" s="239"/>
      <c r="P315" s="239"/>
      <c r="Q315" s="239"/>
      <c r="R315" s="239"/>
      <c r="S315" s="239"/>
      <c r="T315" s="240"/>
      <c r="AT315" s="241" t="s">
        <v>193</v>
      </c>
      <c r="AU315" s="241" t="s">
        <v>83</v>
      </c>
      <c r="AV315" s="13" t="s">
        <v>83</v>
      </c>
      <c r="AW315" s="13" t="s">
        <v>39</v>
      </c>
      <c r="AX315" s="13" t="s">
        <v>75</v>
      </c>
      <c r="AY315" s="241" t="s">
        <v>183</v>
      </c>
    </row>
    <row r="316" spans="2:65" s="13" customFormat="1" ht="13.5">
      <c r="B316" s="231"/>
      <c r="C316" s="232"/>
      <c r="D316" s="217" t="s">
        <v>193</v>
      </c>
      <c r="E316" s="233" t="s">
        <v>21</v>
      </c>
      <c r="F316" s="234" t="s">
        <v>464</v>
      </c>
      <c r="G316" s="232"/>
      <c r="H316" s="235">
        <v>4.05</v>
      </c>
      <c r="I316" s="236"/>
      <c r="J316" s="232"/>
      <c r="K316" s="232"/>
      <c r="L316" s="237"/>
      <c r="M316" s="238"/>
      <c r="N316" s="239"/>
      <c r="O316" s="239"/>
      <c r="P316" s="239"/>
      <c r="Q316" s="239"/>
      <c r="R316" s="239"/>
      <c r="S316" s="239"/>
      <c r="T316" s="240"/>
      <c r="AT316" s="241" t="s">
        <v>193</v>
      </c>
      <c r="AU316" s="241" t="s">
        <v>83</v>
      </c>
      <c r="AV316" s="13" t="s">
        <v>83</v>
      </c>
      <c r="AW316" s="13" t="s">
        <v>39</v>
      </c>
      <c r="AX316" s="13" t="s">
        <v>75</v>
      </c>
      <c r="AY316" s="241" t="s">
        <v>183</v>
      </c>
    </row>
    <row r="317" spans="2:65" s="14" customFormat="1" ht="13.5">
      <c r="B317" s="242"/>
      <c r="C317" s="243"/>
      <c r="D317" s="244" t="s">
        <v>193</v>
      </c>
      <c r="E317" s="245" t="s">
        <v>21</v>
      </c>
      <c r="F317" s="246" t="s">
        <v>212</v>
      </c>
      <c r="G317" s="243"/>
      <c r="H317" s="247">
        <v>12</v>
      </c>
      <c r="I317" s="248"/>
      <c r="J317" s="243"/>
      <c r="K317" s="243"/>
      <c r="L317" s="249"/>
      <c r="M317" s="250"/>
      <c r="N317" s="251"/>
      <c r="O317" s="251"/>
      <c r="P317" s="251"/>
      <c r="Q317" s="251"/>
      <c r="R317" s="251"/>
      <c r="S317" s="251"/>
      <c r="T317" s="252"/>
      <c r="AT317" s="253" t="s">
        <v>193</v>
      </c>
      <c r="AU317" s="253" t="s">
        <v>83</v>
      </c>
      <c r="AV317" s="14" t="s">
        <v>189</v>
      </c>
      <c r="AW317" s="14" t="s">
        <v>39</v>
      </c>
      <c r="AX317" s="14" t="s">
        <v>79</v>
      </c>
      <c r="AY317" s="253" t="s">
        <v>183</v>
      </c>
    </row>
    <row r="318" spans="2:65" s="1" customFormat="1" ht="31.5" customHeight="1">
      <c r="B318" s="42"/>
      <c r="C318" s="205" t="s">
        <v>465</v>
      </c>
      <c r="D318" s="205" t="s">
        <v>185</v>
      </c>
      <c r="E318" s="206" t="s">
        <v>466</v>
      </c>
      <c r="F318" s="207" t="s">
        <v>467</v>
      </c>
      <c r="G318" s="208" t="s">
        <v>199</v>
      </c>
      <c r="H318" s="209">
        <v>252.886</v>
      </c>
      <c r="I318" s="210"/>
      <c r="J318" s="211">
        <f>ROUND(I318*H318,2)</f>
        <v>0</v>
      </c>
      <c r="K318" s="207" t="s">
        <v>200</v>
      </c>
      <c r="L318" s="62"/>
      <c r="M318" s="212" t="s">
        <v>21</v>
      </c>
      <c r="N318" s="213" t="s">
        <v>46</v>
      </c>
      <c r="O318" s="43"/>
      <c r="P318" s="214">
        <f>O318*H318</f>
        <v>0</v>
      </c>
      <c r="Q318" s="214">
        <v>0</v>
      </c>
      <c r="R318" s="214">
        <f>Q318*H318</f>
        <v>0</v>
      </c>
      <c r="S318" s="214">
        <v>1.6E-2</v>
      </c>
      <c r="T318" s="215">
        <f>S318*H318</f>
        <v>4.046176</v>
      </c>
      <c r="AR318" s="25" t="s">
        <v>189</v>
      </c>
      <c r="AT318" s="25" t="s">
        <v>185</v>
      </c>
      <c r="AU318" s="25" t="s">
        <v>83</v>
      </c>
      <c r="AY318" s="25" t="s">
        <v>183</v>
      </c>
      <c r="BE318" s="216">
        <f>IF(N318="základní",J318,0)</f>
        <v>0</v>
      </c>
      <c r="BF318" s="216">
        <f>IF(N318="snížená",J318,0)</f>
        <v>0</v>
      </c>
      <c r="BG318" s="216">
        <f>IF(N318="zákl. přenesená",J318,0)</f>
        <v>0</v>
      </c>
      <c r="BH318" s="216">
        <f>IF(N318="sníž. přenesená",J318,0)</f>
        <v>0</v>
      </c>
      <c r="BI318" s="216">
        <f>IF(N318="nulová",J318,0)</f>
        <v>0</v>
      </c>
      <c r="BJ318" s="25" t="s">
        <v>79</v>
      </c>
      <c r="BK318" s="216">
        <f>ROUND(I318*H318,2)</f>
        <v>0</v>
      </c>
      <c r="BL318" s="25" t="s">
        <v>189</v>
      </c>
      <c r="BM318" s="25" t="s">
        <v>468</v>
      </c>
    </row>
    <row r="319" spans="2:65" s="12" customFormat="1" ht="13.5">
      <c r="B319" s="220"/>
      <c r="C319" s="221"/>
      <c r="D319" s="217" t="s">
        <v>193</v>
      </c>
      <c r="E319" s="222" t="s">
        <v>21</v>
      </c>
      <c r="F319" s="223" t="s">
        <v>469</v>
      </c>
      <c r="G319" s="221"/>
      <c r="H319" s="224" t="s">
        <v>21</v>
      </c>
      <c r="I319" s="225"/>
      <c r="J319" s="221"/>
      <c r="K319" s="221"/>
      <c r="L319" s="226"/>
      <c r="M319" s="227"/>
      <c r="N319" s="228"/>
      <c r="O319" s="228"/>
      <c r="P319" s="228"/>
      <c r="Q319" s="228"/>
      <c r="R319" s="228"/>
      <c r="S319" s="228"/>
      <c r="T319" s="229"/>
      <c r="AT319" s="230" t="s">
        <v>193</v>
      </c>
      <c r="AU319" s="230" t="s">
        <v>83</v>
      </c>
      <c r="AV319" s="12" t="s">
        <v>79</v>
      </c>
      <c r="AW319" s="12" t="s">
        <v>39</v>
      </c>
      <c r="AX319" s="12" t="s">
        <v>75</v>
      </c>
      <c r="AY319" s="230" t="s">
        <v>183</v>
      </c>
    </row>
    <row r="320" spans="2:65" s="13" customFormat="1" ht="13.5">
      <c r="B320" s="231"/>
      <c r="C320" s="232"/>
      <c r="D320" s="217" t="s">
        <v>193</v>
      </c>
      <c r="E320" s="233" t="s">
        <v>21</v>
      </c>
      <c r="F320" s="234" t="s">
        <v>352</v>
      </c>
      <c r="G320" s="232"/>
      <c r="H320" s="235">
        <v>239.886</v>
      </c>
      <c r="I320" s="236"/>
      <c r="J320" s="232"/>
      <c r="K320" s="232"/>
      <c r="L320" s="237"/>
      <c r="M320" s="238"/>
      <c r="N320" s="239"/>
      <c r="O320" s="239"/>
      <c r="P320" s="239"/>
      <c r="Q320" s="239"/>
      <c r="R320" s="239"/>
      <c r="S320" s="239"/>
      <c r="T320" s="240"/>
      <c r="AT320" s="241" t="s">
        <v>193</v>
      </c>
      <c r="AU320" s="241" t="s">
        <v>83</v>
      </c>
      <c r="AV320" s="13" t="s">
        <v>83</v>
      </c>
      <c r="AW320" s="13" t="s">
        <v>39</v>
      </c>
      <c r="AX320" s="13" t="s">
        <v>75</v>
      </c>
      <c r="AY320" s="241" t="s">
        <v>183</v>
      </c>
    </row>
    <row r="321" spans="2:65" s="12" customFormat="1" ht="13.5">
      <c r="B321" s="220"/>
      <c r="C321" s="221"/>
      <c r="D321" s="217" t="s">
        <v>193</v>
      </c>
      <c r="E321" s="222" t="s">
        <v>21</v>
      </c>
      <c r="F321" s="223" t="s">
        <v>232</v>
      </c>
      <c r="G321" s="221"/>
      <c r="H321" s="224" t="s">
        <v>21</v>
      </c>
      <c r="I321" s="225"/>
      <c r="J321" s="221"/>
      <c r="K321" s="221"/>
      <c r="L321" s="226"/>
      <c r="M321" s="227"/>
      <c r="N321" s="228"/>
      <c r="O321" s="228"/>
      <c r="P321" s="228"/>
      <c r="Q321" s="228"/>
      <c r="R321" s="228"/>
      <c r="S321" s="228"/>
      <c r="T321" s="229"/>
      <c r="AT321" s="230" t="s">
        <v>193</v>
      </c>
      <c r="AU321" s="230" t="s">
        <v>83</v>
      </c>
      <c r="AV321" s="12" t="s">
        <v>79</v>
      </c>
      <c r="AW321" s="12" t="s">
        <v>39</v>
      </c>
      <c r="AX321" s="12" t="s">
        <v>75</v>
      </c>
      <c r="AY321" s="230" t="s">
        <v>183</v>
      </c>
    </row>
    <row r="322" spans="2:65" s="13" customFormat="1" ht="13.5">
      <c r="B322" s="231"/>
      <c r="C322" s="232"/>
      <c r="D322" s="217" t="s">
        <v>193</v>
      </c>
      <c r="E322" s="233" t="s">
        <v>21</v>
      </c>
      <c r="F322" s="234" t="s">
        <v>217</v>
      </c>
      <c r="G322" s="232"/>
      <c r="H322" s="235">
        <v>13</v>
      </c>
      <c r="I322" s="236"/>
      <c r="J322" s="232"/>
      <c r="K322" s="232"/>
      <c r="L322" s="237"/>
      <c r="M322" s="238"/>
      <c r="N322" s="239"/>
      <c r="O322" s="239"/>
      <c r="P322" s="239"/>
      <c r="Q322" s="239"/>
      <c r="R322" s="239"/>
      <c r="S322" s="239"/>
      <c r="T322" s="240"/>
      <c r="AT322" s="241" t="s">
        <v>193</v>
      </c>
      <c r="AU322" s="241" t="s">
        <v>83</v>
      </c>
      <c r="AV322" s="13" t="s">
        <v>83</v>
      </c>
      <c r="AW322" s="13" t="s">
        <v>39</v>
      </c>
      <c r="AX322" s="13" t="s">
        <v>75</v>
      </c>
      <c r="AY322" s="241" t="s">
        <v>183</v>
      </c>
    </row>
    <row r="323" spans="2:65" s="14" customFormat="1" ht="13.5">
      <c r="B323" s="242"/>
      <c r="C323" s="243"/>
      <c r="D323" s="244" t="s">
        <v>193</v>
      </c>
      <c r="E323" s="245" t="s">
        <v>21</v>
      </c>
      <c r="F323" s="246" t="s">
        <v>212</v>
      </c>
      <c r="G323" s="243"/>
      <c r="H323" s="247">
        <v>252.886</v>
      </c>
      <c r="I323" s="248"/>
      <c r="J323" s="243"/>
      <c r="K323" s="243"/>
      <c r="L323" s="249"/>
      <c r="M323" s="250"/>
      <c r="N323" s="251"/>
      <c r="O323" s="251"/>
      <c r="P323" s="251"/>
      <c r="Q323" s="251"/>
      <c r="R323" s="251"/>
      <c r="S323" s="251"/>
      <c r="T323" s="252"/>
      <c r="AT323" s="253" t="s">
        <v>193</v>
      </c>
      <c r="AU323" s="253" t="s">
        <v>83</v>
      </c>
      <c r="AV323" s="14" t="s">
        <v>189</v>
      </c>
      <c r="AW323" s="14" t="s">
        <v>39</v>
      </c>
      <c r="AX323" s="14" t="s">
        <v>79</v>
      </c>
      <c r="AY323" s="253" t="s">
        <v>183</v>
      </c>
    </row>
    <row r="324" spans="2:65" s="1" customFormat="1" ht="31.5" customHeight="1">
      <c r="B324" s="42"/>
      <c r="C324" s="205" t="s">
        <v>470</v>
      </c>
      <c r="D324" s="205" t="s">
        <v>185</v>
      </c>
      <c r="E324" s="206" t="s">
        <v>471</v>
      </c>
      <c r="F324" s="207" t="s">
        <v>472</v>
      </c>
      <c r="G324" s="208" t="s">
        <v>199</v>
      </c>
      <c r="H324" s="209">
        <v>13</v>
      </c>
      <c r="I324" s="210"/>
      <c r="J324" s="211">
        <f>ROUND(I324*H324,2)</f>
        <v>0</v>
      </c>
      <c r="K324" s="207" t="s">
        <v>200</v>
      </c>
      <c r="L324" s="62"/>
      <c r="M324" s="212" t="s">
        <v>21</v>
      </c>
      <c r="N324" s="213" t="s">
        <v>46</v>
      </c>
      <c r="O324" s="43"/>
      <c r="P324" s="214">
        <f>O324*H324</f>
        <v>0</v>
      </c>
      <c r="Q324" s="214">
        <v>1.9429999999999999E-2</v>
      </c>
      <c r="R324" s="214">
        <f>Q324*H324</f>
        <v>0.25258999999999998</v>
      </c>
      <c r="S324" s="214">
        <v>0</v>
      </c>
      <c r="T324" s="215">
        <f>S324*H324</f>
        <v>0</v>
      </c>
      <c r="AR324" s="25" t="s">
        <v>189</v>
      </c>
      <c r="AT324" s="25" t="s">
        <v>185</v>
      </c>
      <c r="AU324" s="25" t="s">
        <v>83</v>
      </c>
      <c r="AY324" s="25" t="s">
        <v>183</v>
      </c>
      <c r="BE324" s="216">
        <f>IF(N324="základní",J324,0)</f>
        <v>0</v>
      </c>
      <c r="BF324" s="216">
        <f>IF(N324="snížená",J324,0)</f>
        <v>0</v>
      </c>
      <c r="BG324" s="216">
        <f>IF(N324="zákl. přenesená",J324,0)</f>
        <v>0</v>
      </c>
      <c r="BH324" s="216">
        <f>IF(N324="sníž. přenesená",J324,0)</f>
        <v>0</v>
      </c>
      <c r="BI324" s="216">
        <f>IF(N324="nulová",J324,0)</f>
        <v>0</v>
      </c>
      <c r="BJ324" s="25" t="s">
        <v>79</v>
      </c>
      <c r="BK324" s="216">
        <f>ROUND(I324*H324,2)</f>
        <v>0</v>
      </c>
      <c r="BL324" s="25" t="s">
        <v>189</v>
      </c>
      <c r="BM324" s="25" t="s">
        <v>473</v>
      </c>
    </row>
    <row r="325" spans="2:65" s="1" customFormat="1" ht="135">
      <c r="B325" s="42"/>
      <c r="C325" s="64"/>
      <c r="D325" s="217" t="s">
        <v>191</v>
      </c>
      <c r="E325" s="64"/>
      <c r="F325" s="218" t="s">
        <v>474</v>
      </c>
      <c r="G325" s="64"/>
      <c r="H325" s="64"/>
      <c r="I325" s="173"/>
      <c r="J325" s="64"/>
      <c r="K325" s="64"/>
      <c r="L325" s="62"/>
      <c r="M325" s="219"/>
      <c r="N325" s="43"/>
      <c r="O325" s="43"/>
      <c r="P325" s="43"/>
      <c r="Q325" s="43"/>
      <c r="R325" s="43"/>
      <c r="S325" s="43"/>
      <c r="T325" s="79"/>
      <c r="AT325" s="25" t="s">
        <v>191</v>
      </c>
      <c r="AU325" s="25" t="s">
        <v>83</v>
      </c>
    </row>
    <row r="326" spans="2:65" s="12" customFormat="1" ht="13.5">
      <c r="B326" s="220"/>
      <c r="C326" s="221"/>
      <c r="D326" s="217" t="s">
        <v>193</v>
      </c>
      <c r="E326" s="222" t="s">
        <v>21</v>
      </c>
      <c r="F326" s="223" t="s">
        <v>475</v>
      </c>
      <c r="G326" s="221"/>
      <c r="H326" s="224" t="s">
        <v>21</v>
      </c>
      <c r="I326" s="225"/>
      <c r="J326" s="221"/>
      <c r="K326" s="221"/>
      <c r="L326" s="226"/>
      <c r="M326" s="227"/>
      <c r="N326" s="228"/>
      <c r="O326" s="228"/>
      <c r="P326" s="228"/>
      <c r="Q326" s="228"/>
      <c r="R326" s="228"/>
      <c r="S326" s="228"/>
      <c r="T326" s="229"/>
      <c r="AT326" s="230" t="s">
        <v>193</v>
      </c>
      <c r="AU326" s="230" t="s">
        <v>83</v>
      </c>
      <c r="AV326" s="12" t="s">
        <v>79</v>
      </c>
      <c r="AW326" s="12" t="s">
        <v>39</v>
      </c>
      <c r="AX326" s="12" t="s">
        <v>75</v>
      </c>
      <c r="AY326" s="230" t="s">
        <v>183</v>
      </c>
    </row>
    <row r="327" spans="2:65" s="13" customFormat="1" ht="13.5">
      <c r="B327" s="231"/>
      <c r="C327" s="232"/>
      <c r="D327" s="244" t="s">
        <v>193</v>
      </c>
      <c r="E327" s="254" t="s">
        <v>21</v>
      </c>
      <c r="F327" s="255" t="s">
        <v>217</v>
      </c>
      <c r="G327" s="232"/>
      <c r="H327" s="256">
        <v>13</v>
      </c>
      <c r="I327" s="236"/>
      <c r="J327" s="232"/>
      <c r="K327" s="232"/>
      <c r="L327" s="237"/>
      <c r="M327" s="238"/>
      <c r="N327" s="239"/>
      <c r="O327" s="239"/>
      <c r="P327" s="239"/>
      <c r="Q327" s="239"/>
      <c r="R327" s="239"/>
      <c r="S327" s="239"/>
      <c r="T327" s="240"/>
      <c r="AT327" s="241" t="s">
        <v>193</v>
      </c>
      <c r="AU327" s="241" t="s">
        <v>83</v>
      </c>
      <c r="AV327" s="13" t="s">
        <v>83</v>
      </c>
      <c r="AW327" s="13" t="s">
        <v>39</v>
      </c>
      <c r="AX327" s="13" t="s">
        <v>79</v>
      </c>
      <c r="AY327" s="241" t="s">
        <v>183</v>
      </c>
    </row>
    <row r="328" spans="2:65" s="1" customFormat="1" ht="31.5" customHeight="1">
      <c r="B328" s="42"/>
      <c r="C328" s="205" t="s">
        <v>476</v>
      </c>
      <c r="D328" s="205" t="s">
        <v>185</v>
      </c>
      <c r="E328" s="206" t="s">
        <v>477</v>
      </c>
      <c r="F328" s="207" t="s">
        <v>478</v>
      </c>
      <c r="G328" s="208" t="s">
        <v>199</v>
      </c>
      <c r="H328" s="209">
        <v>13</v>
      </c>
      <c r="I328" s="210"/>
      <c r="J328" s="211">
        <f>ROUND(I328*H328,2)</f>
        <v>0</v>
      </c>
      <c r="K328" s="207" t="s">
        <v>200</v>
      </c>
      <c r="L328" s="62"/>
      <c r="M328" s="212" t="s">
        <v>21</v>
      </c>
      <c r="N328" s="213" t="s">
        <v>46</v>
      </c>
      <c r="O328" s="43"/>
      <c r="P328" s="214">
        <f>O328*H328</f>
        <v>0</v>
      </c>
      <c r="Q328" s="214">
        <v>1.9949999999999999E-2</v>
      </c>
      <c r="R328" s="214">
        <f>Q328*H328</f>
        <v>0.25934999999999997</v>
      </c>
      <c r="S328" s="214">
        <v>0</v>
      </c>
      <c r="T328" s="215">
        <f>S328*H328</f>
        <v>0</v>
      </c>
      <c r="AR328" s="25" t="s">
        <v>189</v>
      </c>
      <c r="AT328" s="25" t="s">
        <v>185</v>
      </c>
      <c r="AU328" s="25" t="s">
        <v>83</v>
      </c>
      <c r="AY328" s="25" t="s">
        <v>183</v>
      </c>
      <c r="BE328" s="216">
        <f>IF(N328="základní",J328,0)</f>
        <v>0</v>
      </c>
      <c r="BF328" s="216">
        <f>IF(N328="snížená",J328,0)</f>
        <v>0</v>
      </c>
      <c r="BG328" s="216">
        <f>IF(N328="zákl. přenesená",J328,0)</f>
        <v>0</v>
      </c>
      <c r="BH328" s="216">
        <f>IF(N328="sníž. přenesená",J328,0)</f>
        <v>0</v>
      </c>
      <c r="BI328" s="216">
        <f>IF(N328="nulová",J328,0)</f>
        <v>0</v>
      </c>
      <c r="BJ328" s="25" t="s">
        <v>79</v>
      </c>
      <c r="BK328" s="216">
        <f>ROUND(I328*H328,2)</f>
        <v>0</v>
      </c>
      <c r="BL328" s="25" t="s">
        <v>189</v>
      </c>
      <c r="BM328" s="25" t="s">
        <v>479</v>
      </c>
    </row>
    <row r="329" spans="2:65" s="1" customFormat="1" ht="135">
      <c r="B329" s="42"/>
      <c r="C329" s="64"/>
      <c r="D329" s="244" t="s">
        <v>191</v>
      </c>
      <c r="E329" s="64"/>
      <c r="F329" s="267" t="s">
        <v>474</v>
      </c>
      <c r="G329" s="64"/>
      <c r="H329" s="64"/>
      <c r="I329" s="173"/>
      <c r="J329" s="64"/>
      <c r="K329" s="64"/>
      <c r="L329" s="62"/>
      <c r="M329" s="219"/>
      <c r="N329" s="43"/>
      <c r="O329" s="43"/>
      <c r="P329" s="43"/>
      <c r="Q329" s="43"/>
      <c r="R329" s="43"/>
      <c r="S329" s="43"/>
      <c r="T329" s="79"/>
      <c r="AT329" s="25" t="s">
        <v>191</v>
      </c>
      <c r="AU329" s="25" t="s">
        <v>83</v>
      </c>
    </row>
    <row r="330" spans="2:65" s="1" customFormat="1" ht="31.5" customHeight="1">
      <c r="B330" s="42"/>
      <c r="C330" s="205" t="s">
        <v>480</v>
      </c>
      <c r="D330" s="205" t="s">
        <v>185</v>
      </c>
      <c r="E330" s="206" t="s">
        <v>481</v>
      </c>
      <c r="F330" s="207" t="s">
        <v>482</v>
      </c>
      <c r="G330" s="208" t="s">
        <v>199</v>
      </c>
      <c r="H330" s="209">
        <v>13</v>
      </c>
      <c r="I330" s="210"/>
      <c r="J330" s="211">
        <f>ROUND(I330*H330,2)</f>
        <v>0</v>
      </c>
      <c r="K330" s="207" t="s">
        <v>200</v>
      </c>
      <c r="L330" s="62"/>
      <c r="M330" s="212" t="s">
        <v>21</v>
      </c>
      <c r="N330" s="213" t="s">
        <v>46</v>
      </c>
      <c r="O330" s="43"/>
      <c r="P330" s="214">
        <f>O330*H330</f>
        <v>0</v>
      </c>
      <c r="Q330" s="214">
        <v>9.8999999999999999E-4</v>
      </c>
      <c r="R330" s="214">
        <f>Q330*H330</f>
        <v>1.2869999999999999E-2</v>
      </c>
      <c r="S330" s="214">
        <v>0</v>
      </c>
      <c r="T330" s="215">
        <f>S330*H330</f>
        <v>0</v>
      </c>
      <c r="AR330" s="25" t="s">
        <v>189</v>
      </c>
      <c r="AT330" s="25" t="s">
        <v>185</v>
      </c>
      <c r="AU330" s="25" t="s">
        <v>83</v>
      </c>
      <c r="AY330" s="25" t="s">
        <v>183</v>
      </c>
      <c r="BE330" s="216">
        <f>IF(N330="základní",J330,0)</f>
        <v>0</v>
      </c>
      <c r="BF330" s="216">
        <f>IF(N330="snížená",J330,0)</f>
        <v>0</v>
      </c>
      <c r="BG330" s="216">
        <f>IF(N330="zákl. přenesená",J330,0)</f>
        <v>0</v>
      </c>
      <c r="BH330" s="216">
        <f>IF(N330="sníž. přenesená",J330,0)</f>
        <v>0</v>
      </c>
      <c r="BI330" s="216">
        <f>IF(N330="nulová",J330,0)</f>
        <v>0</v>
      </c>
      <c r="BJ330" s="25" t="s">
        <v>79</v>
      </c>
      <c r="BK330" s="216">
        <f>ROUND(I330*H330,2)</f>
        <v>0</v>
      </c>
      <c r="BL330" s="25" t="s">
        <v>189</v>
      </c>
      <c r="BM330" s="25" t="s">
        <v>483</v>
      </c>
    </row>
    <row r="331" spans="2:65" s="1" customFormat="1" ht="40.5">
      <c r="B331" s="42"/>
      <c r="C331" s="64"/>
      <c r="D331" s="244" t="s">
        <v>191</v>
      </c>
      <c r="E331" s="64"/>
      <c r="F331" s="267" t="s">
        <v>484</v>
      </c>
      <c r="G331" s="64"/>
      <c r="H331" s="64"/>
      <c r="I331" s="173"/>
      <c r="J331" s="64"/>
      <c r="K331" s="64"/>
      <c r="L331" s="62"/>
      <c r="M331" s="219"/>
      <c r="N331" s="43"/>
      <c r="O331" s="43"/>
      <c r="P331" s="43"/>
      <c r="Q331" s="43"/>
      <c r="R331" s="43"/>
      <c r="S331" s="43"/>
      <c r="T331" s="79"/>
      <c r="AT331" s="25" t="s">
        <v>191</v>
      </c>
      <c r="AU331" s="25" t="s">
        <v>83</v>
      </c>
    </row>
    <row r="332" spans="2:65" s="1" customFormat="1" ht="31.5" customHeight="1">
      <c r="B332" s="42"/>
      <c r="C332" s="205" t="s">
        <v>485</v>
      </c>
      <c r="D332" s="205" t="s">
        <v>185</v>
      </c>
      <c r="E332" s="206" t="s">
        <v>486</v>
      </c>
      <c r="F332" s="207" t="s">
        <v>487</v>
      </c>
      <c r="G332" s="208" t="s">
        <v>199</v>
      </c>
      <c r="H332" s="209">
        <v>13</v>
      </c>
      <c r="I332" s="210"/>
      <c r="J332" s="211">
        <f>ROUND(I332*H332,2)</f>
        <v>0</v>
      </c>
      <c r="K332" s="207" t="s">
        <v>200</v>
      </c>
      <c r="L332" s="62"/>
      <c r="M332" s="212" t="s">
        <v>21</v>
      </c>
      <c r="N332" s="213" t="s">
        <v>46</v>
      </c>
      <c r="O332" s="43"/>
      <c r="P332" s="214">
        <f>O332*H332</f>
        <v>0</v>
      </c>
      <c r="Q332" s="214">
        <v>9.8999999999999999E-4</v>
      </c>
      <c r="R332" s="214">
        <f>Q332*H332</f>
        <v>1.2869999999999999E-2</v>
      </c>
      <c r="S332" s="214">
        <v>0</v>
      </c>
      <c r="T332" s="215">
        <f>S332*H332</f>
        <v>0</v>
      </c>
      <c r="AR332" s="25" t="s">
        <v>189</v>
      </c>
      <c r="AT332" s="25" t="s">
        <v>185</v>
      </c>
      <c r="AU332" s="25" t="s">
        <v>83</v>
      </c>
      <c r="AY332" s="25" t="s">
        <v>183</v>
      </c>
      <c r="BE332" s="216">
        <f>IF(N332="základní",J332,0)</f>
        <v>0</v>
      </c>
      <c r="BF332" s="216">
        <f>IF(N332="snížená",J332,0)</f>
        <v>0</v>
      </c>
      <c r="BG332" s="216">
        <f>IF(N332="zákl. přenesená",J332,0)</f>
        <v>0</v>
      </c>
      <c r="BH332" s="216">
        <f>IF(N332="sníž. přenesená",J332,0)</f>
        <v>0</v>
      </c>
      <c r="BI332" s="216">
        <f>IF(N332="nulová",J332,0)</f>
        <v>0</v>
      </c>
      <c r="BJ332" s="25" t="s">
        <v>79</v>
      </c>
      <c r="BK332" s="216">
        <f>ROUND(I332*H332,2)</f>
        <v>0</v>
      </c>
      <c r="BL332" s="25" t="s">
        <v>189</v>
      </c>
      <c r="BM332" s="25" t="s">
        <v>488</v>
      </c>
    </row>
    <row r="333" spans="2:65" s="1" customFormat="1" ht="40.5">
      <c r="B333" s="42"/>
      <c r="C333" s="64"/>
      <c r="D333" s="244" t="s">
        <v>191</v>
      </c>
      <c r="E333" s="64"/>
      <c r="F333" s="267" t="s">
        <v>484</v>
      </c>
      <c r="G333" s="64"/>
      <c r="H333" s="64"/>
      <c r="I333" s="173"/>
      <c r="J333" s="64"/>
      <c r="K333" s="64"/>
      <c r="L333" s="62"/>
      <c r="M333" s="219"/>
      <c r="N333" s="43"/>
      <c r="O333" s="43"/>
      <c r="P333" s="43"/>
      <c r="Q333" s="43"/>
      <c r="R333" s="43"/>
      <c r="S333" s="43"/>
      <c r="T333" s="79"/>
      <c r="AT333" s="25" t="s">
        <v>191</v>
      </c>
      <c r="AU333" s="25" t="s">
        <v>83</v>
      </c>
    </row>
    <row r="334" spans="2:65" s="1" customFormat="1" ht="22.5" customHeight="1">
      <c r="B334" s="42"/>
      <c r="C334" s="205" t="s">
        <v>489</v>
      </c>
      <c r="D334" s="205" t="s">
        <v>185</v>
      </c>
      <c r="E334" s="206" t="s">
        <v>490</v>
      </c>
      <c r="F334" s="207" t="s">
        <v>491</v>
      </c>
      <c r="G334" s="208" t="s">
        <v>199</v>
      </c>
      <c r="H334" s="209">
        <v>13</v>
      </c>
      <c r="I334" s="210"/>
      <c r="J334" s="211">
        <f>ROUND(I334*H334,2)</f>
        <v>0</v>
      </c>
      <c r="K334" s="207" t="s">
        <v>200</v>
      </c>
      <c r="L334" s="62"/>
      <c r="M334" s="212" t="s">
        <v>21</v>
      </c>
      <c r="N334" s="213" t="s">
        <v>46</v>
      </c>
      <c r="O334" s="43"/>
      <c r="P334" s="214">
        <f>O334*H334</f>
        <v>0</v>
      </c>
      <c r="Q334" s="214">
        <v>1.58E-3</v>
      </c>
      <c r="R334" s="214">
        <f>Q334*H334</f>
        <v>2.0539999999999999E-2</v>
      </c>
      <c r="S334" s="214">
        <v>0</v>
      </c>
      <c r="T334" s="215">
        <f>S334*H334</f>
        <v>0</v>
      </c>
      <c r="AR334" s="25" t="s">
        <v>189</v>
      </c>
      <c r="AT334" s="25" t="s">
        <v>185</v>
      </c>
      <c r="AU334" s="25" t="s">
        <v>83</v>
      </c>
      <c r="AY334" s="25" t="s">
        <v>183</v>
      </c>
      <c r="BE334" s="216">
        <f>IF(N334="základní",J334,0)</f>
        <v>0</v>
      </c>
      <c r="BF334" s="216">
        <f>IF(N334="snížená",J334,0)</f>
        <v>0</v>
      </c>
      <c r="BG334" s="216">
        <f>IF(N334="zákl. přenesená",J334,0)</f>
        <v>0</v>
      </c>
      <c r="BH334" s="216">
        <f>IF(N334="sníž. přenesená",J334,0)</f>
        <v>0</v>
      </c>
      <c r="BI334" s="216">
        <f>IF(N334="nulová",J334,0)</f>
        <v>0</v>
      </c>
      <c r="BJ334" s="25" t="s">
        <v>79</v>
      </c>
      <c r="BK334" s="216">
        <f>ROUND(I334*H334,2)</f>
        <v>0</v>
      </c>
      <c r="BL334" s="25" t="s">
        <v>189</v>
      </c>
      <c r="BM334" s="25" t="s">
        <v>492</v>
      </c>
    </row>
    <row r="335" spans="2:65" s="11" customFormat="1" ht="29.85" customHeight="1">
      <c r="B335" s="188"/>
      <c r="C335" s="189"/>
      <c r="D335" s="202" t="s">
        <v>74</v>
      </c>
      <c r="E335" s="203" t="s">
        <v>493</v>
      </c>
      <c r="F335" s="203" t="s">
        <v>494</v>
      </c>
      <c r="G335" s="189"/>
      <c r="H335" s="189"/>
      <c r="I335" s="192"/>
      <c r="J335" s="204">
        <f>BK335</f>
        <v>0</v>
      </c>
      <c r="K335" s="189"/>
      <c r="L335" s="194"/>
      <c r="M335" s="195"/>
      <c r="N335" s="196"/>
      <c r="O335" s="196"/>
      <c r="P335" s="197">
        <f>SUM(P336:P345)</f>
        <v>0</v>
      </c>
      <c r="Q335" s="196"/>
      <c r="R335" s="197">
        <f>SUM(R336:R345)</f>
        <v>0</v>
      </c>
      <c r="S335" s="196"/>
      <c r="T335" s="198">
        <f>SUM(T336:T345)</f>
        <v>0</v>
      </c>
      <c r="AR335" s="199" t="s">
        <v>79</v>
      </c>
      <c r="AT335" s="200" t="s">
        <v>74</v>
      </c>
      <c r="AU335" s="200" t="s">
        <v>79</v>
      </c>
      <c r="AY335" s="199" t="s">
        <v>183</v>
      </c>
      <c r="BK335" s="201">
        <f>SUM(BK336:BK345)</f>
        <v>0</v>
      </c>
    </row>
    <row r="336" spans="2:65" s="1" customFormat="1" ht="31.5" customHeight="1">
      <c r="B336" s="42"/>
      <c r="C336" s="205" t="s">
        <v>495</v>
      </c>
      <c r="D336" s="205" t="s">
        <v>185</v>
      </c>
      <c r="E336" s="206" t="s">
        <v>496</v>
      </c>
      <c r="F336" s="207" t="s">
        <v>497</v>
      </c>
      <c r="G336" s="208" t="s">
        <v>498</v>
      </c>
      <c r="H336" s="209">
        <v>38.691000000000003</v>
      </c>
      <c r="I336" s="210"/>
      <c r="J336" s="211">
        <f>ROUND(I336*H336,2)</f>
        <v>0</v>
      </c>
      <c r="K336" s="207" t="s">
        <v>200</v>
      </c>
      <c r="L336" s="62"/>
      <c r="M336" s="212" t="s">
        <v>21</v>
      </c>
      <c r="N336" s="213" t="s">
        <v>46</v>
      </c>
      <c r="O336" s="43"/>
      <c r="P336" s="214">
        <f>O336*H336</f>
        <v>0</v>
      </c>
      <c r="Q336" s="214">
        <v>0</v>
      </c>
      <c r="R336" s="214">
        <f>Q336*H336</f>
        <v>0</v>
      </c>
      <c r="S336" s="214">
        <v>0</v>
      </c>
      <c r="T336" s="215">
        <f>S336*H336</f>
        <v>0</v>
      </c>
      <c r="AR336" s="25" t="s">
        <v>189</v>
      </c>
      <c r="AT336" s="25" t="s">
        <v>185</v>
      </c>
      <c r="AU336" s="25" t="s">
        <v>83</v>
      </c>
      <c r="AY336" s="25" t="s">
        <v>183</v>
      </c>
      <c r="BE336" s="216">
        <f>IF(N336="základní",J336,0)</f>
        <v>0</v>
      </c>
      <c r="BF336" s="216">
        <f>IF(N336="snížená",J336,0)</f>
        <v>0</v>
      </c>
      <c r="BG336" s="216">
        <f>IF(N336="zákl. přenesená",J336,0)</f>
        <v>0</v>
      </c>
      <c r="BH336" s="216">
        <f>IF(N336="sníž. přenesená",J336,0)</f>
        <v>0</v>
      </c>
      <c r="BI336" s="216">
        <f>IF(N336="nulová",J336,0)</f>
        <v>0</v>
      </c>
      <c r="BJ336" s="25" t="s">
        <v>79</v>
      </c>
      <c r="BK336" s="216">
        <f>ROUND(I336*H336,2)</f>
        <v>0</v>
      </c>
      <c r="BL336" s="25" t="s">
        <v>189</v>
      </c>
      <c r="BM336" s="25" t="s">
        <v>499</v>
      </c>
    </row>
    <row r="337" spans="2:65" s="1" customFormat="1" ht="31.5" customHeight="1">
      <c r="B337" s="42"/>
      <c r="C337" s="205" t="s">
        <v>500</v>
      </c>
      <c r="D337" s="205" t="s">
        <v>185</v>
      </c>
      <c r="E337" s="206" t="s">
        <v>501</v>
      </c>
      <c r="F337" s="207" t="s">
        <v>502</v>
      </c>
      <c r="G337" s="208" t="s">
        <v>498</v>
      </c>
      <c r="H337" s="209">
        <v>38.691000000000003</v>
      </c>
      <c r="I337" s="210"/>
      <c r="J337" s="211">
        <f>ROUND(I337*H337,2)</f>
        <v>0</v>
      </c>
      <c r="K337" s="207" t="s">
        <v>200</v>
      </c>
      <c r="L337" s="62"/>
      <c r="M337" s="212" t="s">
        <v>21</v>
      </c>
      <c r="N337" s="213" t="s">
        <v>46</v>
      </c>
      <c r="O337" s="43"/>
      <c r="P337" s="214">
        <f>O337*H337</f>
        <v>0</v>
      </c>
      <c r="Q337" s="214">
        <v>0</v>
      </c>
      <c r="R337" s="214">
        <f>Q337*H337</f>
        <v>0</v>
      </c>
      <c r="S337" s="214">
        <v>0</v>
      </c>
      <c r="T337" s="215">
        <f>S337*H337</f>
        <v>0</v>
      </c>
      <c r="AR337" s="25" t="s">
        <v>189</v>
      </c>
      <c r="AT337" s="25" t="s">
        <v>185</v>
      </c>
      <c r="AU337" s="25" t="s">
        <v>83</v>
      </c>
      <c r="AY337" s="25" t="s">
        <v>183</v>
      </c>
      <c r="BE337" s="216">
        <f>IF(N337="základní",J337,0)</f>
        <v>0</v>
      </c>
      <c r="BF337" s="216">
        <f>IF(N337="snížená",J337,0)</f>
        <v>0</v>
      </c>
      <c r="BG337" s="216">
        <f>IF(N337="zákl. přenesená",J337,0)</f>
        <v>0</v>
      </c>
      <c r="BH337" s="216">
        <f>IF(N337="sníž. přenesená",J337,0)</f>
        <v>0</v>
      </c>
      <c r="BI337" s="216">
        <f>IF(N337="nulová",J337,0)</f>
        <v>0</v>
      </c>
      <c r="BJ337" s="25" t="s">
        <v>79</v>
      </c>
      <c r="BK337" s="216">
        <f>ROUND(I337*H337,2)</f>
        <v>0</v>
      </c>
      <c r="BL337" s="25" t="s">
        <v>189</v>
      </c>
      <c r="BM337" s="25" t="s">
        <v>503</v>
      </c>
    </row>
    <row r="338" spans="2:65" s="1" customFormat="1" ht="31.5" customHeight="1">
      <c r="B338" s="42"/>
      <c r="C338" s="205" t="s">
        <v>504</v>
      </c>
      <c r="D338" s="205" t="s">
        <v>185</v>
      </c>
      <c r="E338" s="206" t="s">
        <v>505</v>
      </c>
      <c r="F338" s="207" t="s">
        <v>506</v>
      </c>
      <c r="G338" s="208" t="s">
        <v>498</v>
      </c>
      <c r="H338" s="209">
        <v>348.21899999999999</v>
      </c>
      <c r="I338" s="210"/>
      <c r="J338" s="211">
        <f>ROUND(I338*H338,2)</f>
        <v>0</v>
      </c>
      <c r="K338" s="207" t="s">
        <v>200</v>
      </c>
      <c r="L338" s="62"/>
      <c r="M338" s="212" t="s">
        <v>21</v>
      </c>
      <c r="N338" s="213" t="s">
        <v>46</v>
      </c>
      <c r="O338" s="43"/>
      <c r="P338" s="214">
        <f>O338*H338</f>
        <v>0</v>
      </c>
      <c r="Q338" s="214">
        <v>0</v>
      </c>
      <c r="R338" s="214">
        <f>Q338*H338</f>
        <v>0</v>
      </c>
      <c r="S338" s="214">
        <v>0</v>
      </c>
      <c r="T338" s="215">
        <f>S338*H338</f>
        <v>0</v>
      </c>
      <c r="AR338" s="25" t="s">
        <v>189</v>
      </c>
      <c r="AT338" s="25" t="s">
        <v>185</v>
      </c>
      <c r="AU338" s="25" t="s">
        <v>83</v>
      </c>
      <c r="AY338" s="25" t="s">
        <v>183</v>
      </c>
      <c r="BE338" s="216">
        <f>IF(N338="základní",J338,0)</f>
        <v>0</v>
      </c>
      <c r="BF338" s="216">
        <f>IF(N338="snížená",J338,0)</f>
        <v>0</v>
      </c>
      <c r="BG338" s="216">
        <f>IF(N338="zákl. přenesená",J338,0)</f>
        <v>0</v>
      </c>
      <c r="BH338" s="216">
        <f>IF(N338="sníž. přenesená",J338,0)</f>
        <v>0</v>
      </c>
      <c r="BI338" s="216">
        <f>IF(N338="nulová",J338,0)</f>
        <v>0</v>
      </c>
      <c r="BJ338" s="25" t="s">
        <v>79</v>
      </c>
      <c r="BK338" s="216">
        <f>ROUND(I338*H338,2)</f>
        <v>0</v>
      </c>
      <c r="BL338" s="25" t="s">
        <v>189</v>
      </c>
      <c r="BM338" s="25" t="s">
        <v>507</v>
      </c>
    </row>
    <row r="339" spans="2:65" s="13" customFormat="1" ht="13.5">
      <c r="B339" s="231"/>
      <c r="C339" s="232"/>
      <c r="D339" s="244" t="s">
        <v>193</v>
      </c>
      <c r="E339" s="232"/>
      <c r="F339" s="255" t="s">
        <v>508</v>
      </c>
      <c r="G339" s="232"/>
      <c r="H339" s="256">
        <v>348.21899999999999</v>
      </c>
      <c r="I339" s="236"/>
      <c r="J339" s="232"/>
      <c r="K339" s="232"/>
      <c r="L339" s="237"/>
      <c r="M339" s="238"/>
      <c r="N339" s="239"/>
      <c r="O339" s="239"/>
      <c r="P339" s="239"/>
      <c r="Q339" s="239"/>
      <c r="R339" s="239"/>
      <c r="S339" s="239"/>
      <c r="T339" s="240"/>
      <c r="AT339" s="241" t="s">
        <v>193</v>
      </c>
      <c r="AU339" s="241" t="s">
        <v>83</v>
      </c>
      <c r="AV339" s="13" t="s">
        <v>83</v>
      </c>
      <c r="AW339" s="13" t="s">
        <v>6</v>
      </c>
      <c r="AX339" s="13" t="s">
        <v>79</v>
      </c>
      <c r="AY339" s="241" t="s">
        <v>183</v>
      </c>
    </row>
    <row r="340" spans="2:65" s="1" customFormat="1" ht="22.5" customHeight="1">
      <c r="B340" s="42"/>
      <c r="C340" s="205" t="s">
        <v>509</v>
      </c>
      <c r="D340" s="205" t="s">
        <v>185</v>
      </c>
      <c r="E340" s="206" t="s">
        <v>510</v>
      </c>
      <c r="F340" s="207" t="s">
        <v>511</v>
      </c>
      <c r="G340" s="208" t="s">
        <v>498</v>
      </c>
      <c r="H340" s="209">
        <v>8.2309999999999999</v>
      </c>
      <c r="I340" s="210"/>
      <c r="J340" s="211">
        <f>ROUND(I340*H340,2)</f>
        <v>0</v>
      </c>
      <c r="K340" s="207" t="s">
        <v>200</v>
      </c>
      <c r="L340" s="62"/>
      <c r="M340" s="212" t="s">
        <v>21</v>
      </c>
      <c r="N340" s="213" t="s">
        <v>46</v>
      </c>
      <c r="O340" s="43"/>
      <c r="P340" s="214">
        <f>O340*H340</f>
        <v>0</v>
      </c>
      <c r="Q340" s="214">
        <v>0</v>
      </c>
      <c r="R340" s="214">
        <f>Q340*H340</f>
        <v>0</v>
      </c>
      <c r="S340" s="214">
        <v>0</v>
      </c>
      <c r="T340" s="215">
        <f>S340*H340</f>
        <v>0</v>
      </c>
      <c r="AR340" s="25" t="s">
        <v>189</v>
      </c>
      <c r="AT340" s="25" t="s">
        <v>185</v>
      </c>
      <c r="AU340" s="25" t="s">
        <v>83</v>
      </c>
      <c r="AY340" s="25" t="s">
        <v>183</v>
      </c>
      <c r="BE340" s="216">
        <f>IF(N340="základní",J340,0)</f>
        <v>0</v>
      </c>
      <c r="BF340" s="216">
        <f>IF(N340="snížená",J340,0)</f>
        <v>0</v>
      </c>
      <c r="BG340" s="216">
        <f>IF(N340="zákl. přenesená",J340,0)</f>
        <v>0</v>
      </c>
      <c r="BH340" s="216">
        <f>IF(N340="sníž. přenesená",J340,0)</f>
        <v>0</v>
      </c>
      <c r="BI340" s="216">
        <f>IF(N340="nulová",J340,0)</f>
        <v>0</v>
      </c>
      <c r="BJ340" s="25" t="s">
        <v>79</v>
      </c>
      <c r="BK340" s="216">
        <f>ROUND(I340*H340,2)</f>
        <v>0</v>
      </c>
      <c r="BL340" s="25" t="s">
        <v>189</v>
      </c>
      <c r="BM340" s="25" t="s">
        <v>512</v>
      </c>
    </row>
    <row r="341" spans="2:65" s="13" customFormat="1" ht="13.5">
      <c r="B341" s="231"/>
      <c r="C341" s="232"/>
      <c r="D341" s="244" t="s">
        <v>193</v>
      </c>
      <c r="E341" s="254" t="s">
        <v>21</v>
      </c>
      <c r="F341" s="255" t="s">
        <v>513</v>
      </c>
      <c r="G341" s="232"/>
      <c r="H341" s="256">
        <v>8.2309999999999999</v>
      </c>
      <c r="I341" s="236"/>
      <c r="J341" s="232"/>
      <c r="K341" s="232"/>
      <c r="L341" s="237"/>
      <c r="M341" s="238"/>
      <c r="N341" s="239"/>
      <c r="O341" s="239"/>
      <c r="P341" s="239"/>
      <c r="Q341" s="239"/>
      <c r="R341" s="239"/>
      <c r="S341" s="239"/>
      <c r="T341" s="240"/>
      <c r="AT341" s="241" t="s">
        <v>193</v>
      </c>
      <c r="AU341" s="241" t="s">
        <v>83</v>
      </c>
      <c r="AV341" s="13" t="s">
        <v>83</v>
      </c>
      <c r="AW341" s="13" t="s">
        <v>39</v>
      </c>
      <c r="AX341" s="13" t="s">
        <v>79</v>
      </c>
      <c r="AY341" s="241" t="s">
        <v>183</v>
      </c>
    </row>
    <row r="342" spans="2:65" s="1" customFormat="1" ht="22.5" customHeight="1">
      <c r="B342" s="42"/>
      <c r="C342" s="205" t="s">
        <v>514</v>
      </c>
      <c r="D342" s="205" t="s">
        <v>185</v>
      </c>
      <c r="E342" s="206" t="s">
        <v>515</v>
      </c>
      <c r="F342" s="207" t="s">
        <v>516</v>
      </c>
      <c r="G342" s="208" t="s">
        <v>498</v>
      </c>
      <c r="H342" s="209">
        <v>29.94</v>
      </c>
      <c r="I342" s="210"/>
      <c r="J342" s="211">
        <f>ROUND(I342*H342,2)</f>
        <v>0</v>
      </c>
      <c r="K342" s="207" t="s">
        <v>200</v>
      </c>
      <c r="L342" s="62"/>
      <c r="M342" s="212" t="s">
        <v>21</v>
      </c>
      <c r="N342" s="213" t="s">
        <v>46</v>
      </c>
      <c r="O342" s="43"/>
      <c r="P342" s="214">
        <f>O342*H342</f>
        <v>0</v>
      </c>
      <c r="Q342" s="214">
        <v>0</v>
      </c>
      <c r="R342" s="214">
        <f>Q342*H342</f>
        <v>0</v>
      </c>
      <c r="S342" s="214">
        <v>0</v>
      </c>
      <c r="T342" s="215">
        <f>S342*H342</f>
        <v>0</v>
      </c>
      <c r="AR342" s="25" t="s">
        <v>189</v>
      </c>
      <c r="AT342" s="25" t="s">
        <v>185</v>
      </c>
      <c r="AU342" s="25" t="s">
        <v>83</v>
      </c>
      <c r="AY342" s="25" t="s">
        <v>183</v>
      </c>
      <c r="BE342" s="216">
        <f>IF(N342="základní",J342,0)</f>
        <v>0</v>
      </c>
      <c r="BF342" s="216">
        <f>IF(N342="snížená",J342,0)</f>
        <v>0</v>
      </c>
      <c r="BG342" s="216">
        <f>IF(N342="zákl. přenesená",J342,0)</f>
        <v>0</v>
      </c>
      <c r="BH342" s="216">
        <f>IF(N342="sníž. přenesená",J342,0)</f>
        <v>0</v>
      </c>
      <c r="BI342" s="216">
        <f>IF(N342="nulová",J342,0)</f>
        <v>0</v>
      </c>
      <c r="BJ342" s="25" t="s">
        <v>79</v>
      </c>
      <c r="BK342" s="216">
        <f>ROUND(I342*H342,2)</f>
        <v>0</v>
      </c>
      <c r="BL342" s="25" t="s">
        <v>189</v>
      </c>
      <c r="BM342" s="25" t="s">
        <v>517</v>
      </c>
    </row>
    <row r="343" spans="2:65" s="13" customFormat="1" ht="13.5">
      <c r="B343" s="231"/>
      <c r="C343" s="232"/>
      <c r="D343" s="244" t="s">
        <v>193</v>
      </c>
      <c r="E343" s="254" t="s">
        <v>21</v>
      </c>
      <c r="F343" s="255" t="s">
        <v>518</v>
      </c>
      <c r="G343" s="232"/>
      <c r="H343" s="256">
        <v>29.94</v>
      </c>
      <c r="I343" s="236"/>
      <c r="J343" s="232"/>
      <c r="K343" s="232"/>
      <c r="L343" s="237"/>
      <c r="M343" s="238"/>
      <c r="N343" s="239"/>
      <c r="O343" s="239"/>
      <c r="P343" s="239"/>
      <c r="Q343" s="239"/>
      <c r="R343" s="239"/>
      <c r="S343" s="239"/>
      <c r="T343" s="240"/>
      <c r="AT343" s="241" t="s">
        <v>193</v>
      </c>
      <c r="AU343" s="241" t="s">
        <v>83</v>
      </c>
      <c r="AV343" s="13" t="s">
        <v>83</v>
      </c>
      <c r="AW343" s="13" t="s">
        <v>39</v>
      </c>
      <c r="AX343" s="13" t="s">
        <v>79</v>
      </c>
      <c r="AY343" s="241" t="s">
        <v>183</v>
      </c>
    </row>
    <row r="344" spans="2:65" s="1" customFormat="1" ht="22.5" customHeight="1">
      <c r="B344" s="42"/>
      <c r="C344" s="205" t="s">
        <v>519</v>
      </c>
      <c r="D344" s="205" t="s">
        <v>185</v>
      </c>
      <c r="E344" s="206" t="s">
        <v>520</v>
      </c>
      <c r="F344" s="207" t="s">
        <v>521</v>
      </c>
      <c r="G344" s="208" t="s">
        <v>498</v>
      </c>
      <c r="H344" s="209">
        <v>0.52</v>
      </c>
      <c r="I344" s="210"/>
      <c r="J344" s="211">
        <f>ROUND(I344*H344,2)</f>
        <v>0</v>
      </c>
      <c r="K344" s="207" t="s">
        <v>200</v>
      </c>
      <c r="L344" s="62"/>
      <c r="M344" s="212" t="s">
        <v>21</v>
      </c>
      <c r="N344" s="213" t="s">
        <v>46</v>
      </c>
      <c r="O344" s="43"/>
      <c r="P344" s="214">
        <f>O344*H344</f>
        <v>0</v>
      </c>
      <c r="Q344" s="214">
        <v>0</v>
      </c>
      <c r="R344" s="214">
        <f>Q344*H344</f>
        <v>0</v>
      </c>
      <c r="S344" s="214">
        <v>0</v>
      </c>
      <c r="T344" s="215">
        <f>S344*H344</f>
        <v>0</v>
      </c>
      <c r="AR344" s="25" t="s">
        <v>189</v>
      </c>
      <c r="AT344" s="25" t="s">
        <v>185</v>
      </c>
      <c r="AU344" s="25" t="s">
        <v>83</v>
      </c>
      <c r="AY344" s="25" t="s">
        <v>183</v>
      </c>
      <c r="BE344" s="216">
        <f>IF(N344="základní",J344,0)</f>
        <v>0</v>
      </c>
      <c r="BF344" s="216">
        <f>IF(N344="snížená",J344,0)</f>
        <v>0</v>
      </c>
      <c r="BG344" s="216">
        <f>IF(N344="zákl. přenesená",J344,0)</f>
        <v>0</v>
      </c>
      <c r="BH344" s="216">
        <f>IF(N344="sníž. přenesená",J344,0)</f>
        <v>0</v>
      </c>
      <c r="BI344" s="216">
        <f>IF(N344="nulová",J344,0)</f>
        <v>0</v>
      </c>
      <c r="BJ344" s="25" t="s">
        <v>79</v>
      </c>
      <c r="BK344" s="216">
        <f>ROUND(I344*H344,2)</f>
        <v>0</v>
      </c>
      <c r="BL344" s="25" t="s">
        <v>189</v>
      </c>
      <c r="BM344" s="25" t="s">
        <v>522</v>
      </c>
    </row>
    <row r="345" spans="2:65" s="13" customFormat="1" ht="13.5">
      <c r="B345" s="231"/>
      <c r="C345" s="232"/>
      <c r="D345" s="217" t="s">
        <v>193</v>
      </c>
      <c r="E345" s="233" t="s">
        <v>21</v>
      </c>
      <c r="F345" s="234" t="s">
        <v>523</v>
      </c>
      <c r="G345" s="232"/>
      <c r="H345" s="235">
        <v>0.52</v>
      </c>
      <c r="I345" s="236"/>
      <c r="J345" s="232"/>
      <c r="K345" s="232"/>
      <c r="L345" s="237"/>
      <c r="M345" s="238"/>
      <c r="N345" s="239"/>
      <c r="O345" s="239"/>
      <c r="P345" s="239"/>
      <c r="Q345" s="239"/>
      <c r="R345" s="239"/>
      <c r="S345" s="239"/>
      <c r="T345" s="240"/>
      <c r="AT345" s="241" t="s">
        <v>193</v>
      </c>
      <c r="AU345" s="241" t="s">
        <v>83</v>
      </c>
      <c r="AV345" s="13" t="s">
        <v>83</v>
      </c>
      <c r="AW345" s="13" t="s">
        <v>39</v>
      </c>
      <c r="AX345" s="13" t="s">
        <v>79</v>
      </c>
      <c r="AY345" s="241" t="s">
        <v>183</v>
      </c>
    </row>
    <row r="346" spans="2:65" s="11" customFormat="1" ht="29.85" customHeight="1">
      <c r="B346" s="188"/>
      <c r="C346" s="189"/>
      <c r="D346" s="202" t="s">
        <v>74</v>
      </c>
      <c r="E346" s="203" t="s">
        <v>524</v>
      </c>
      <c r="F346" s="203" t="s">
        <v>525</v>
      </c>
      <c r="G346" s="189"/>
      <c r="H346" s="189"/>
      <c r="I346" s="192"/>
      <c r="J346" s="204">
        <f>BK346</f>
        <v>0</v>
      </c>
      <c r="K346" s="189"/>
      <c r="L346" s="194"/>
      <c r="M346" s="195"/>
      <c r="N346" s="196"/>
      <c r="O346" s="196"/>
      <c r="P346" s="197">
        <f>SUM(P347:P348)</f>
        <v>0</v>
      </c>
      <c r="Q346" s="196"/>
      <c r="R346" s="197">
        <f>SUM(R347:R348)</f>
        <v>0</v>
      </c>
      <c r="S346" s="196"/>
      <c r="T346" s="198">
        <f>SUM(T347:T348)</f>
        <v>0</v>
      </c>
      <c r="AR346" s="199" t="s">
        <v>79</v>
      </c>
      <c r="AT346" s="200" t="s">
        <v>74</v>
      </c>
      <c r="AU346" s="200" t="s">
        <v>79</v>
      </c>
      <c r="AY346" s="199" t="s">
        <v>183</v>
      </c>
      <c r="BK346" s="201">
        <f>SUM(BK347:BK348)</f>
        <v>0</v>
      </c>
    </row>
    <row r="347" spans="2:65" s="1" customFormat="1" ht="44.25" customHeight="1">
      <c r="B347" s="42"/>
      <c r="C347" s="205" t="s">
        <v>526</v>
      </c>
      <c r="D347" s="205" t="s">
        <v>185</v>
      </c>
      <c r="E347" s="206" t="s">
        <v>527</v>
      </c>
      <c r="F347" s="207" t="s">
        <v>528</v>
      </c>
      <c r="G347" s="208" t="s">
        <v>498</v>
      </c>
      <c r="H347" s="209">
        <v>46.652000000000001</v>
      </c>
      <c r="I347" s="210"/>
      <c r="J347" s="211">
        <f>ROUND(I347*H347,2)</f>
        <v>0</v>
      </c>
      <c r="K347" s="207" t="s">
        <v>200</v>
      </c>
      <c r="L347" s="62"/>
      <c r="M347" s="212" t="s">
        <v>21</v>
      </c>
      <c r="N347" s="213" t="s">
        <v>46</v>
      </c>
      <c r="O347" s="43"/>
      <c r="P347" s="214">
        <f>O347*H347</f>
        <v>0</v>
      </c>
      <c r="Q347" s="214">
        <v>0</v>
      </c>
      <c r="R347" s="214">
        <f>Q347*H347</f>
        <v>0</v>
      </c>
      <c r="S347" s="214">
        <v>0</v>
      </c>
      <c r="T347" s="215">
        <f>S347*H347</f>
        <v>0</v>
      </c>
      <c r="AR347" s="25" t="s">
        <v>189</v>
      </c>
      <c r="AT347" s="25" t="s">
        <v>185</v>
      </c>
      <c r="AU347" s="25" t="s">
        <v>83</v>
      </c>
      <c r="AY347" s="25" t="s">
        <v>183</v>
      </c>
      <c r="BE347" s="216">
        <f>IF(N347="základní",J347,0)</f>
        <v>0</v>
      </c>
      <c r="BF347" s="216">
        <f>IF(N347="snížená",J347,0)</f>
        <v>0</v>
      </c>
      <c r="BG347" s="216">
        <f>IF(N347="zákl. přenesená",J347,0)</f>
        <v>0</v>
      </c>
      <c r="BH347" s="216">
        <f>IF(N347="sníž. přenesená",J347,0)</f>
        <v>0</v>
      </c>
      <c r="BI347" s="216">
        <f>IF(N347="nulová",J347,0)</f>
        <v>0</v>
      </c>
      <c r="BJ347" s="25" t="s">
        <v>79</v>
      </c>
      <c r="BK347" s="216">
        <f>ROUND(I347*H347,2)</f>
        <v>0</v>
      </c>
      <c r="BL347" s="25" t="s">
        <v>189</v>
      </c>
      <c r="BM347" s="25" t="s">
        <v>529</v>
      </c>
    </row>
    <row r="348" spans="2:65" s="1" customFormat="1" ht="81">
      <c r="B348" s="42"/>
      <c r="C348" s="64"/>
      <c r="D348" s="217" t="s">
        <v>191</v>
      </c>
      <c r="E348" s="64"/>
      <c r="F348" s="218" t="s">
        <v>530</v>
      </c>
      <c r="G348" s="64"/>
      <c r="H348" s="64"/>
      <c r="I348" s="173"/>
      <c r="J348" s="64"/>
      <c r="K348" s="64"/>
      <c r="L348" s="62"/>
      <c r="M348" s="219"/>
      <c r="N348" s="43"/>
      <c r="O348" s="43"/>
      <c r="P348" s="43"/>
      <c r="Q348" s="43"/>
      <c r="R348" s="43"/>
      <c r="S348" s="43"/>
      <c r="T348" s="79"/>
      <c r="AT348" s="25" t="s">
        <v>191</v>
      </c>
      <c r="AU348" s="25" t="s">
        <v>83</v>
      </c>
    </row>
    <row r="349" spans="2:65" s="11" customFormat="1" ht="37.35" customHeight="1">
      <c r="B349" s="188"/>
      <c r="C349" s="189"/>
      <c r="D349" s="190" t="s">
        <v>74</v>
      </c>
      <c r="E349" s="191" t="s">
        <v>531</v>
      </c>
      <c r="F349" s="191" t="s">
        <v>532</v>
      </c>
      <c r="G349" s="189"/>
      <c r="H349" s="189"/>
      <c r="I349" s="192"/>
      <c r="J349" s="193">
        <f>BK349</f>
        <v>0</v>
      </c>
      <c r="K349" s="189"/>
      <c r="L349" s="194"/>
      <c r="M349" s="195"/>
      <c r="N349" s="196"/>
      <c r="O349" s="196"/>
      <c r="P349" s="197">
        <f>P350+P360+P400+P410+P428+P448+P490</f>
        <v>0</v>
      </c>
      <c r="Q349" s="196"/>
      <c r="R349" s="197">
        <f>R350+R360+R400+R410+R428+R448+R490</f>
        <v>1.1274563100000001</v>
      </c>
      <c r="S349" s="196"/>
      <c r="T349" s="198">
        <f>T350+T360+T400+T410+T428+T448+T490</f>
        <v>7.5804339999999998E-2</v>
      </c>
      <c r="AR349" s="199" t="s">
        <v>83</v>
      </c>
      <c r="AT349" s="200" t="s">
        <v>74</v>
      </c>
      <c r="AU349" s="200" t="s">
        <v>75</v>
      </c>
      <c r="AY349" s="199" t="s">
        <v>183</v>
      </c>
      <c r="BK349" s="201">
        <f>BK350+BK360+BK400+BK410+BK428+BK448+BK490</f>
        <v>0</v>
      </c>
    </row>
    <row r="350" spans="2:65" s="11" customFormat="1" ht="19.899999999999999" customHeight="1">
      <c r="B350" s="188"/>
      <c r="C350" s="189"/>
      <c r="D350" s="202" t="s">
        <v>74</v>
      </c>
      <c r="E350" s="203" t="s">
        <v>533</v>
      </c>
      <c r="F350" s="203" t="s">
        <v>534</v>
      </c>
      <c r="G350" s="189"/>
      <c r="H350" s="189"/>
      <c r="I350" s="192"/>
      <c r="J350" s="204">
        <f>BK350</f>
        <v>0</v>
      </c>
      <c r="K350" s="189"/>
      <c r="L350" s="194"/>
      <c r="M350" s="195"/>
      <c r="N350" s="196"/>
      <c r="O350" s="196"/>
      <c r="P350" s="197">
        <f>SUM(P351:P359)</f>
        <v>0</v>
      </c>
      <c r="Q350" s="196"/>
      <c r="R350" s="197">
        <f>SUM(R351:R359)</f>
        <v>0</v>
      </c>
      <c r="S350" s="196"/>
      <c r="T350" s="198">
        <f>SUM(T351:T359)</f>
        <v>0</v>
      </c>
      <c r="AR350" s="199" t="s">
        <v>83</v>
      </c>
      <c r="AT350" s="200" t="s">
        <v>74</v>
      </c>
      <c r="AU350" s="200" t="s">
        <v>79</v>
      </c>
      <c r="AY350" s="199" t="s">
        <v>183</v>
      </c>
      <c r="BK350" s="201">
        <f>SUM(BK351:BK359)</f>
        <v>0</v>
      </c>
    </row>
    <row r="351" spans="2:65" s="1" customFormat="1" ht="22.5" customHeight="1">
      <c r="B351" s="42"/>
      <c r="C351" s="205" t="s">
        <v>535</v>
      </c>
      <c r="D351" s="205" t="s">
        <v>185</v>
      </c>
      <c r="E351" s="206" t="s">
        <v>536</v>
      </c>
      <c r="F351" s="207" t="s">
        <v>537</v>
      </c>
      <c r="G351" s="208" t="s">
        <v>188</v>
      </c>
      <c r="H351" s="209">
        <v>11.895</v>
      </c>
      <c r="I351" s="210"/>
      <c r="J351" s="211">
        <f>ROUND(I351*H351,2)</f>
        <v>0</v>
      </c>
      <c r="K351" s="207" t="s">
        <v>21</v>
      </c>
      <c r="L351" s="62"/>
      <c r="M351" s="212" t="s">
        <v>21</v>
      </c>
      <c r="N351" s="213" t="s">
        <v>46</v>
      </c>
      <c r="O351" s="43"/>
      <c r="P351" s="214">
        <f>O351*H351</f>
        <v>0</v>
      </c>
      <c r="Q351" s="214">
        <v>0</v>
      </c>
      <c r="R351" s="214">
        <f>Q351*H351</f>
        <v>0</v>
      </c>
      <c r="S351" s="214">
        <v>0</v>
      </c>
      <c r="T351" s="215">
        <f>S351*H351</f>
        <v>0</v>
      </c>
      <c r="AR351" s="25" t="s">
        <v>292</v>
      </c>
      <c r="AT351" s="25" t="s">
        <v>185</v>
      </c>
      <c r="AU351" s="25" t="s">
        <v>83</v>
      </c>
      <c r="AY351" s="25" t="s">
        <v>183</v>
      </c>
      <c r="BE351" s="216">
        <f>IF(N351="základní",J351,0)</f>
        <v>0</v>
      </c>
      <c r="BF351" s="216">
        <f>IF(N351="snížená",J351,0)</f>
        <v>0</v>
      </c>
      <c r="BG351" s="216">
        <f>IF(N351="zákl. přenesená",J351,0)</f>
        <v>0</v>
      </c>
      <c r="BH351" s="216">
        <f>IF(N351="sníž. přenesená",J351,0)</f>
        <v>0</v>
      </c>
      <c r="BI351" s="216">
        <f>IF(N351="nulová",J351,0)</f>
        <v>0</v>
      </c>
      <c r="BJ351" s="25" t="s">
        <v>79</v>
      </c>
      <c r="BK351" s="216">
        <f>ROUND(I351*H351,2)</f>
        <v>0</v>
      </c>
      <c r="BL351" s="25" t="s">
        <v>292</v>
      </c>
      <c r="BM351" s="25" t="s">
        <v>538</v>
      </c>
    </row>
    <row r="352" spans="2:65" s="1" customFormat="1" ht="27">
      <c r="B352" s="42"/>
      <c r="C352" s="64"/>
      <c r="D352" s="217" t="s">
        <v>191</v>
      </c>
      <c r="E352" s="64"/>
      <c r="F352" s="218" t="s">
        <v>539</v>
      </c>
      <c r="G352" s="64"/>
      <c r="H352" s="64"/>
      <c r="I352" s="173"/>
      <c r="J352" s="64"/>
      <c r="K352" s="64"/>
      <c r="L352" s="62"/>
      <c r="M352" s="219"/>
      <c r="N352" s="43"/>
      <c r="O352" s="43"/>
      <c r="P352" s="43"/>
      <c r="Q352" s="43"/>
      <c r="R352" s="43"/>
      <c r="S352" s="43"/>
      <c r="T352" s="79"/>
      <c r="AT352" s="25" t="s">
        <v>191</v>
      </c>
      <c r="AU352" s="25" t="s">
        <v>83</v>
      </c>
    </row>
    <row r="353" spans="2:65" s="1" customFormat="1" ht="27">
      <c r="B353" s="42"/>
      <c r="C353" s="64"/>
      <c r="D353" s="217" t="s">
        <v>540</v>
      </c>
      <c r="E353" s="64"/>
      <c r="F353" s="218" t="s">
        <v>541</v>
      </c>
      <c r="G353" s="64"/>
      <c r="H353" s="64"/>
      <c r="I353" s="173"/>
      <c r="J353" s="64"/>
      <c r="K353" s="64"/>
      <c r="L353" s="62"/>
      <c r="M353" s="219"/>
      <c r="N353" s="43"/>
      <c r="O353" s="43"/>
      <c r="P353" s="43"/>
      <c r="Q353" s="43"/>
      <c r="R353" s="43"/>
      <c r="S353" s="43"/>
      <c r="T353" s="79"/>
      <c r="AT353" s="25" t="s">
        <v>540</v>
      </c>
      <c r="AU353" s="25" t="s">
        <v>83</v>
      </c>
    </row>
    <row r="354" spans="2:65" s="12" customFormat="1" ht="13.5">
      <c r="B354" s="220"/>
      <c r="C354" s="221"/>
      <c r="D354" s="217" t="s">
        <v>193</v>
      </c>
      <c r="E354" s="222" t="s">
        <v>21</v>
      </c>
      <c r="F354" s="223" t="s">
        <v>542</v>
      </c>
      <c r="G354" s="221"/>
      <c r="H354" s="224" t="s">
        <v>21</v>
      </c>
      <c r="I354" s="225"/>
      <c r="J354" s="221"/>
      <c r="K354" s="221"/>
      <c r="L354" s="226"/>
      <c r="M354" s="227"/>
      <c r="N354" s="228"/>
      <c r="O354" s="228"/>
      <c r="P354" s="228"/>
      <c r="Q354" s="228"/>
      <c r="R354" s="228"/>
      <c r="S354" s="228"/>
      <c r="T354" s="229"/>
      <c r="AT354" s="230" t="s">
        <v>193</v>
      </c>
      <c r="AU354" s="230" t="s">
        <v>83</v>
      </c>
      <c r="AV354" s="12" t="s">
        <v>79</v>
      </c>
      <c r="AW354" s="12" t="s">
        <v>39</v>
      </c>
      <c r="AX354" s="12" t="s">
        <v>75</v>
      </c>
      <c r="AY354" s="230" t="s">
        <v>183</v>
      </c>
    </row>
    <row r="355" spans="2:65" s="12" customFormat="1" ht="13.5">
      <c r="B355" s="220"/>
      <c r="C355" s="221"/>
      <c r="D355" s="217" t="s">
        <v>193</v>
      </c>
      <c r="E355" s="222" t="s">
        <v>21</v>
      </c>
      <c r="F355" s="223" t="s">
        <v>543</v>
      </c>
      <c r="G355" s="221"/>
      <c r="H355" s="224" t="s">
        <v>21</v>
      </c>
      <c r="I355" s="225"/>
      <c r="J355" s="221"/>
      <c r="K355" s="221"/>
      <c r="L355" s="226"/>
      <c r="M355" s="227"/>
      <c r="N355" s="228"/>
      <c r="O355" s="228"/>
      <c r="P355" s="228"/>
      <c r="Q355" s="228"/>
      <c r="R355" s="228"/>
      <c r="S355" s="228"/>
      <c r="T355" s="229"/>
      <c r="AT355" s="230" t="s">
        <v>193</v>
      </c>
      <c r="AU355" s="230" t="s">
        <v>83</v>
      </c>
      <c r="AV355" s="12" t="s">
        <v>79</v>
      </c>
      <c r="AW355" s="12" t="s">
        <v>39</v>
      </c>
      <c r="AX355" s="12" t="s">
        <v>75</v>
      </c>
      <c r="AY355" s="230" t="s">
        <v>183</v>
      </c>
    </row>
    <row r="356" spans="2:65" s="13" customFormat="1" ht="13.5">
      <c r="B356" s="231"/>
      <c r="C356" s="232"/>
      <c r="D356" s="217" t="s">
        <v>193</v>
      </c>
      <c r="E356" s="233" t="s">
        <v>21</v>
      </c>
      <c r="F356" s="234" t="s">
        <v>544</v>
      </c>
      <c r="G356" s="232"/>
      <c r="H356" s="235">
        <v>11.895</v>
      </c>
      <c r="I356" s="236"/>
      <c r="J356" s="232"/>
      <c r="K356" s="232"/>
      <c r="L356" s="237"/>
      <c r="M356" s="238"/>
      <c r="N356" s="239"/>
      <c r="O356" s="239"/>
      <c r="P356" s="239"/>
      <c r="Q356" s="239"/>
      <c r="R356" s="239"/>
      <c r="S356" s="239"/>
      <c r="T356" s="240"/>
      <c r="AT356" s="241" t="s">
        <v>193</v>
      </c>
      <c r="AU356" s="241" t="s">
        <v>83</v>
      </c>
      <c r="AV356" s="13" t="s">
        <v>83</v>
      </c>
      <c r="AW356" s="13" t="s">
        <v>39</v>
      </c>
      <c r="AX356" s="13" t="s">
        <v>75</v>
      </c>
      <c r="AY356" s="241" t="s">
        <v>183</v>
      </c>
    </row>
    <row r="357" spans="2:65" s="14" customFormat="1" ht="13.5">
      <c r="B357" s="242"/>
      <c r="C357" s="243"/>
      <c r="D357" s="244" t="s">
        <v>193</v>
      </c>
      <c r="E357" s="245" t="s">
        <v>21</v>
      </c>
      <c r="F357" s="246" t="s">
        <v>212</v>
      </c>
      <c r="G357" s="243"/>
      <c r="H357" s="247">
        <v>11.895</v>
      </c>
      <c r="I357" s="248"/>
      <c r="J357" s="243"/>
      <c r="K357" s="243"/>
      <c r="L357" s="249"/>
      <c r="M357" s="250"/>
      <c r="N357" s="251"/>
      <c r="O357" s="251"/>
      <c r="P357" s="251"/>
      <c r="Q357" s="251"/>
      <c r="R357" s="251"/>
      <c r="S357" s="251"/>
      <c r="T357" s="252"/>
      <c r="AT357" s="253" t="s">
        <v>193</v>
      </c>
      <c r="AU357" s="253" t="s">
        <v>83</v>
      </c>
      <c r="AV357" s="14" t="s">
        <v>189</v>
      </c>
      <c r="AW357" s="14" t="s">
        <v>39</v>
      </c>
      <c r="AX357" s="14" t="s">
        <v>79</v>
      </c>
      <c r="AY357" s="253" t="s">
        <v>183</v>
      </c>
    </row>
    <row r="358" spans="2:65" s="1" customFormat="1" ht="22.5" customHeight="1">
      <c r="B358" s="42"/>
      <c r="C358" s="205" t="s">
        <v>545</v>
      </c>
      <c r="D358" s="205" t="s">
        <v>185</v>
      </c>
      <c r="E358" s="206" t="s">
        <v>546</v>
      </c>
      <c r="F358" s="207" t="s">
        <v>537</v>
      </c>
      <c r="G358" s="208" t="s">
        <v>547</v>
      </c>
      <c r="H358" s="209">
        <v>1</v>
      </c>
      <c r="I358" s="210"/>
      <c r="J358" s="211">
        <f>ROUND(I358*H358,2)</f>
        <v>0</v>
      </c>
      <c r="K358" s="207" t="s">
        <v>21</v>
      </c>
      <c r="L358" s="62"/>
      <c r="M358" s="212" t="s">
        <v>21</v>
      </c>
      <c r="N358" s="213" t="s">
        <v>46</v>
      </c>
      <c r="O358" s="43"/>
      <c r="P358" s="214">
        <f>O358*H358</f>
        <v>0</v>
      </c>
      <c r="Q358" s="214">
        <v>0</v>
      </c>
      <c r="R358" s="214">
        <f>Q358*H358</f>
        <v>0</v>
      </c>
      <c r="S358" s="214">
        <v>0</v>
      </c>
      <c r="T358" s="215">
        <f>S358*H358</f>
        <v>0</v>
      </c>
      <c r="AR358" s="25" t="s">
        <v>292</v>
      </c>
      <c r="AT358" s="25" t="s">
        <v>185</v>
      </c>
      <c r="AU358" s="25" t="s">
        <v>83</v>
      </c>
      <c r="AY358" s="25" t="s">
        <v>183</v>
      </c>
      <c r="BE358" s="216">
        <f>IF(N358="základní",J358,0)</f>
        <v>0</v>
      </c>
      <c r="BF358" s="216">
        <f>IF(N358="snížená",J358,0)</f>
        <v>0</v>
      </c>
      <c r="BG358" s="216">
        <f>IF(N358="zákl. přenesená",J358,0)</f>
        <v>0</v>
      </c>
      <c r="BH358" s="216">
        <f>IF(N358="sníž. přenesená",J358,0)</f>
        <v>0</v>
      </c>
      <c r="BI358" s="216">
        <f>IF(N358="nulová",J358,0)</f>
        <v>0</v>
      </c>
      <c r="BJ358" s="25" t="s">
        <v>79</v>
      </c>
      <c r="BK358" s="216">
        <f>ROUND(I358*H358,2)</f>
        <v>0</v>
      </c>
      <c r="BL358" s="25" t="s">
        <v>292</v>
      </c>
      <c r="BM358" s="25" t="s">
        <v>548</v>
      </c>
    </row>
    <row r="359" spans="2:65" s="1" customFormat="1" ht="22.5" customHeight="1">
      <c r="B359" s="42"/>
      <c r="C359" s="205" t="s">
        <v>549</v>
      </c>
      <c r="D359" s="205" t="s">
        <v>185</v>
      </c>
      <c r="E359" s="206" t="s">
        <v>550</v>
      </c>
      <c r="F359" s="207" t="s">
        <v>537</v>
      </c>
      <c r="G359" s="208" t="s">
        <v>551</v>
      </c>
      <c r="H359" s="209">
        <v>1</v>
      </c>
      <c r="I359" s="210"/>
      <c r="J359" s="211">
        <f>ROUND(I359*H359,2)</f>
        <v>0</v>
      </c>
      <c r="K359" s="207" t="s">
        <v>21</v>
      </c>
      <c r="L359" s="62"/>
      <c r="M359" s="212" t="s">
        <v>21</v>
      </c>
      <c r="N359" s="213" t="s">
        <v>46</v>
      </c>
      <c r="O359" s="43"/>
      <c r="P359" s="214">
        <f>O359*H359</f>
        <v>0</v>
      </c>
      <c r="Q359" s="214">
        <v>0</v>
      </c>
      <c r="R359" s="214">
        <f>Q359*H359</f>
        <v>0</v>
      </c>
      <c r="S359" s="214">
        <v>0</v>
      </c>
      <c r="T359" s="215">
        <f>S359*H359</f>
        <v>0</v>
      </c>
      <c r="AR359" s="25" t="s">
        <v>292</v>
      </c>
      <c r="AT359" s="25" t="s">
        <v>185</v>
      </c>
      <c r="AU359" s="25" t="s">
        <v>83</v>
      </c>
      <c r="AY359" s="25" t="s">
        <v>183</v>
      </c>
      <c r="BE359" s="216">
        <f>IF(N359="základní",J359,0)</f>
        <v>0</v>
      </c>
      <c r="BF359" s="216">
        <f>IF(N359="snížená",J359,0)</f>
        <v>0</v>
      </c>
      <c r="BG359" s="216">
        <f>IF(N359="zákl. přenesená",J359,0)</f>
        <v>0</v>
      </c>
      <c r="BH359" s="216">
        <f>IF(N359="sníž. přenesená",J359,0)</f>
        <v>0</v>
      </c>
      <c r="BI359" s="216">
        <f>IF(N359="nulová",J359,0)</f>
        <v>0</v>
      </c>
      <c r="BJ359" s="25" t="s">
        <v>79</v>
      </c>
      <c r="BK359" s="216">
        <f>ROUND(I359*H359,2)</f>
        <v>0</v>
      </c>
      <c r="BL359" s="25" t="s">
        <v>292</v>
      </c>
      <c r="BM359" s="25" t="s">
        <v>552</v>
      </c>
    </row>
    <row r="360" spans="2:65" s="11" customFormat="1" ht="29.85" customHeight="1">
      <c r="B360" s="188"/>
      <c r="C360" s="189"/>
      <c r="D360" s="202" t="s">
        <v>74</v>
      </c>
      <c r="E360" s="203" t="s">
        <v>553</v>
      </c>
      <c r="F360" s="203" t="s">
        <v>554</v>
      </c>
      <c r="G360" s="189"/>
      <c r="H360" s="189"/>
      <c r="I360" s="192"/>
      <c r="J360" s="204">
        <f>BK360</f>
        <v>0</v>
      </c>
      <c r="K360" s="189"/>
      <c r="L360" s="194"/>
      <c r="M360" s="195"/>
      <c r="N360" s="196"/>
      <c r="O360" s="196"/>
      <c r="P360" s="197">
        <f>SUM(P361:P399)</f>
        <v>0</v>
      </c>
      <c r="Q360" s="196"/>
      <c r="R360" s="197">
        <f>SUM(R361:R399)</f>
        <v>0.21681420999999998</v>
      </c>
      <c r="S360" s="196"/>
      <c r="T360" s="198">
        <f>SUM(T361:T399)</f>
        <v>6.280434E-2</v>
      </c>
      <c r="AR360" s="199" t="s">
        <v>83</v>
      </c>
      <c r="AT360" s="200" t="s">
        <v>74</v>
      </c>
      <c r="AU360" s="200" t="s">
        <v>79</v>
      </c>
      <c r="AY360" s="199" t="s">
        <v>183</v>
      </c>
      <c r="BK360" s="201">
        <f>SUM(BK361:BK399)</f>
        <v>0</v>
      </c>
    </row>
    <row r="361" spans="2:65" s="1" customFormat="1" ht="22.5" customHeight="1">
      <c r="B361" s="42"/>
      <c r="C361" s="205" t="s">
        <v>555</v>
      </c>
      <c r="D361" s="205" t="s">
        <v>185</v>
      </c>
      <c r="E361" s="206" t="s">
        <v>556</v>
      </c>
      <c r="F361" s="207" t="s">
        <v>557</v>
      </c>
      <c r="G361" s="208" t="s">
        <v>199</v>
      </c>
      <c r="H361" s="209">
        <v>0.70599999999999996</v>
      </c>
      <c r="I361" s="210"/>
      <c r="J361" s="211">
        <f>ROUND(I361*H361,2)</f>
        <v>0</v>
      </c>
      <c r="K361" s="207" t="s">
        <v>200</v>
      </c>
      <c r="L361" s="62"/>
      <c r="M361" s="212" t="s">
        <v>21</v>
      </c>
      <c r="N361" s="213" t="s">
        <v>46</v>
      </c>
      <c r="O361" s="43"/>
      <c r="P361" s="214">
        <f>O361*H361</f>
        <v>0</v>
      </c>
      <c r="Q361" s="214">
        <v>0</v>
      </c>
      <c r="R361" s="214">
        <f>Q361*H361</f>
        <v>0</v>
      </c>
      <c r="S361" s="214">
        <v>5.94E-3</v>
      </c>
      <c r="T361" s="215">
        <f>S361*H361</f>
        <v>4.1936399999999993E-3</v>
      </c>
      <c r="AR361" s="25" t="s">
        <v>292</v>
      </c>
      <c r="AT361" s="25" t="s">
        <v>185</v>
      </c>
      <c r="AU361" s="25" t="s">
        <v>83</v>
      </c>
      <c r="AY361" s="25" t="s">
        <v>183</v>
      </c>
      <c r="BE361" s="216">
        <f>IF(N361="základní",J361,0)</f>
        <v>0</v>
      </c>
      <c r="BF361" s="216">
        <f>IF(N361="snížená",J361,0)</f>
        <v>0</v>
      </c>
      <c r="BG361" s="216">
        <f>IF(N361="zákl. přenesená",J361,0)</f>
        <v>0</v>
      </c>
      <c r="BH361" s="216">
        <f>IF(N361="sníž. přenesená",J361,0)</f>
        <v>0</v>
      </c>
      <c r="BI361" s="216">
        <f>IF(N361="nulová",J361,0)</f>
        <v>0</v>
      </c>
      <c r="BJ361" s="25" t="s">
        <v>79</v>
      </c>
      <c r="BK361" s="216">
        <f>ROUND(I361*H361,2)</f>
        <v>0</v>
      </c>
      <c r="BL361" s="25" t="s">
        <v>292</v>
      </c>
      <c r="BM361" s="25" t="s">
        <v>558</v>
      </c>
    </row>
    <row r="362" spans="2:65" s="12" customFormat="1" ht="13.5">
      <c r="B362" s="220"/>
      <c r="C362" s="221"/>
      <c r="D362" s="217" t="s">
        <v>193</v>
      </c>
      <c r="E362" s="222" t="s">
        <v>21</v>
      </c>
      <c r="F362" s="223" t="s">
        <v>559</v>
      </c>
      <c r="G362" s="221"/>
      <c r="H362" s="224" t="s">
        <v>21</v>
      </c>
      <c r="I362" s="225"/>
      <c r="J362" s="221"/>
      <c r="K362" s="221"/>
      <c r="L362" s="226"/>
      <c r="M362" s="227"/>
      <c r="N362" s="228"/>
      <c r="O362" s="228"/>
      <c r="P362" s="228"/>
      <c r="Q362" s="228"/>
      <c r="R362" s="228"/>
      <c r="S362" s="228"/>
      <c r="T362" s="229"/>
      <c r="AT362" s="230" t="s">
        <v>193</v>
      </c>
      <c r="AU362" s="230" t="s">
        <v>83</v>
      </c>
      <c r="AV362" s="12" t="s">
        <v>79</v>
      </c>
      <c r="AW362" s="12" t="s">
        <v>39</v>
      </c>
      <c r="AX362" s="12" t="s">
        <v>75</v>
      </c>
      <c r="AY362" s="230" t="s">
        <v>183</v>
      </c>
    </row>
    <row r="363" spans="2:65" s="13" customFormat="1" ht="13.5">
      <c r="B363" s="231"/>
      <c r="C363" s="232"/>
      <c r="D363" s="217" t="s">
        <v>193</v>
      </c>
      <c r="E363" s="233" t="s">
        <v>21</v>
      </c>
      <c r="F363" s="234" t="s">
        <v>560</v>
      </c>
      <c r="G363" s="232"/>
      <c r="H363" s="235">
        <v>0.29299999999999998</v>
      </c>
      <c r="I363" s="236"/>
      <c r="J363" s="232"/>
      <c r="K363" s="232"/>
      <c r="L363" s="237"/>
      <c r="M363" s="238"/>
      <c r="N363" s="239"/>
      <c r="O363" s="239"/>
      <c r="P363" s="239"/>
      <c r="Q363" s="239"/>
      <c r="R363" s="239"/>
      <c r="S363" s="239"/>
      <c r="T363" s="240"/>
      <c r="AT363" s="241" t="s">
        <v>193</v>
      </c>
      <c r="AU363" s="241" t="s">
        <v>83</v>
      </c>
      <c r="AV363" s="13" t="s">
        <v>83</v>
      </c>
      <c r="AW363" s="13" t="s">
        <v>39</v>
      </c>
      <c r="AX363" s="13" t="s">
        <v>75</v>
      </c>
      <c r="AY363" s="241" t="s">
        <v>183</v>
      </c>
    </row>
    <row r="364" spans="2:65" s="13" customFormat="1" ht="13.5">
      <c r="B364" s="231"/>
      <c r="C364" s="232"/>
      <c r="D364" s="217" t="s">
        <v>193</v>
      </c>
      <c r="E364" s="233" t="s">
        <v>21</v>
      </c>
      <c r="F364" s="234" t="s">
        <v>561</v>
      </c>
      <c r="G364" s="232"/>
      <c r="H364" s="235">
        <v>0.16300000000000001</v>
      </c>
      <c r="I364" s="236"/>
      <c r="J364" s="232"/>
      <c r="K364" s="232"/>
      <c r="L364" s="237"/>
      <c r="M364" s="238"/>
      <c r="N364" s="239"/>
      <c r="O364" s="239"/>
      <c r="P364" s="239"/>
      <c r="Q364" s="239"/>
      <c r="R364" s="239"/>
      <c r="S364" s="239"/>
      <c r="T364" s="240"/>
      <c r="AT364" s="241" t="s">
        <v>193</v>
      </c>
      <c r="AU364" s="241" t="s">
        <v>83</v>
      </c>
      <c r="AV364" s="13" t="s">
        <v>83</v>
      </c>
      <c r="AW364" s="13" t="s">
        <v>39</v>
      </c>
      <c r="AX364" s="13" t="s">
        <v>75</v>
      </c>
      <c r="AY364" s="241" t="s">
        <v>183</v>
      </c>
    </row>
    <row r="365" spans="2:65" s="13" customFormat="1" ht="13.5">
      <c r="B365" s="231"/>
      <c r="C365" s="232"/>
      <c r="D365" s="217" t="s">
        <v>193</v>
      </c>
      <c r="E365" s="233" t="s">
        <v>21</v>
      </c>
      <c r="F365" s="234" t="s">
        <v>562</v>
      </c>
      <c r="G365" s="232"/>
      <c r="H365" s="235">
        <v>0.25</v>
      </c>
      <c r="I365" s="236"/>
      <c r="J365" s="232"/>
      <c r="K365" s="232"/>
      <c r="L365" s="237"/>
      <c r="M365" s="238"/>
      <c r="N365" s="239"/>
      <c r="O365" s="239"/>
      <c r="P365" s="239"/>
      <c r="Q365" s="239"/>
      <c r="R365" s="239"/>
      <c r="S365" s="239"/>
      <c r="T365" s="240"/>
      <c r="AT365" s="241" t="s">
        <v>193</v>
      </c>
      <c r="AU365" s="241" t="s">
        <v>83</v>
      </c>
      <c r="AV365" s="13" t="s">
        <v>83</v>
      </c>
      <c r="AW365" s="13" t="s">
        <v>39</v>
      </c>
      <c r="AX365" s="13" t="s">
        <v>75</v>
      </c>
      <c r="AY365" s="241" t="s">
        <v>183</v>
      </c>
    </row>
    <row r="366" spans="2:65" s="14" customFormat="1" ht="13.5">
      <c r="B366" s="242"/>
      <c r="C366" s="243"/>
      <c r="D366" s="244" t="s">
        <v>193</v>
      </c>
      <c r="E366" s="245" t="s">
        <v>21</v>
      </c>
      <c r="F366" s="246" t="s">
        <v>212</v>
      </c>
      <c r="G366" s="243"/>
      <c r="H366" s="247">
        <v>0.70599999999999996</v>
      </c>
      <c r="I366" s="248"/>
      <c r="J366" s="243"/>
      <c r="K366" s="243"/>
      <c r="L366" s="249"/>
      <c r="M366" s="250"/>
      <c r="N366" s="251"/>
      <c r="O366" s="251"/>
      <c r="P366" s="251"/>
      <c r="Q366" s="251"/>
      <c r="R366" s="251"/>
      <c r="S366" s="251"/>
      <c r="T366" s="252"/>
      <c r="AT366" s="253" t="s">
        <v>193</v>
      </c>
      <c r="AU366" s="253" t="s">
        <v>83</v>
      </c>
      <c r="AV366" s="14" t="s">
        <v>189</v>
      </c>
      <c r="AW366" s="14" t="s">
        <v>39</v>
      </c>
      <c r="AX366" s="14" t="s">
        <v>79</v>
      </c>
      <c r="AY366" s="253" t="s">
        <v>183</v>
      </c>
    </row>
    <row r="367" spans="2:65" s="1" customFormat="1" ht="22.5" customHeight="1">
      <c r="B367" s="42"/>
      <c r="C367" s="205" t="s">
        <v>563</v>
      </c>
      <c r="D367" s="205" t="s">
        <v>185</v>
      </c>
      <c r="E367" s="206" t="s">
        <v>564</v>
      </c>
      <c r="F367" s="207" t="s">
        <v>565</v>
      </c>
      <c r="G367" s="208" t="s">
        <v>188</v>
      </c>
      <c r="H367" s="209">
        <v>2.27</v>
      </c>
      <c r="I367" s="210"/>
      <c r="J367" s="211">
        <f>ROUND(I367*H367,2)</f>
        <v>0</v>
      </c>
      <c r="K367" s="207" t="s">
        <v>200</v>
      </c>
      <c r="L367" s="62"/>
      <c r="M367" s="212" t="s">
        <v>21</v>
      </c>
      <c r="N367" s="213" t="s">
        <v>46</v>
      </c>
      <c r="O367" s="43"/>
      <c r="P367" s="214">
        <f>O367*H367</f>
        <v>0</v>
      </c>
      <c r="Q367" s="214">
        <v>0</v>
      </c>
      <c r="R367" s="214">
        <f>Q367*H367</f>
        <v>0</v>
      </c>
      <c r="S367" s="214">
        <v>1.91E-3</v>
      </c>
      <c r="T367" s="215">
        <f>S367*H367</f>
        <v>4.3357000000000005E-3</v>
      </c>
      <c r="AR367" s="25" t="s">
        <v>292</v>
      </c>
      <c r="AT367" s="25" t="s">
        <v>185</v>
      </c>
      <c r="AU367" s="25" t="s">
        <v>83</v>
      </c>
      <c r="AY367" s="25" t="s">
        <v>183</v>
      </c>
      <c r="BE367" s="216">
        <f>IF(N367="základní",J367,0)</f>
        <v>0</v>
      </c>
      <c r="BF367" s="216">
        <f>IF(N367="snížená",J367,0)</f>
        <v>0</v>
      </c>
      <c r="BG367" s="216">
        <f>IF(N367="zákl. přenesená",J367,0)</f>
        <v>0</v>
      </c>
      <c r="BH367" s="216">
        <f>IF(N367="sníž. přenesená",J367,0)</f>
        <v>0</v>
      </c>
      <c r="BI367" s="216">
        <f>IF(N367="nulová",J367,0)</f>
        <v>0</v>
      </c>
      <c r="BJ367" s="25" t="s">
        <v>79</v>
      </c>
      <c r="BK367" s="216">
        <f>ROUND(I367*H367,2)</f>
        <v>0</v>
      </c>
      <c r="BL367" s="25" t="s">
        <v>292</v>
      </c>
      <c r="BM367" s="25" t="s">
        <v>566</v>
      </c>
    </row>
    <row r="368" spans="2:65" s="13" customFormat="1" ht="13.5">
      <c r="B368" s="231"/>
      <c r="C368" s="232"/>
      <c r="D368" s="217" t="s">
        <v>193</v>
      </c>
      <c r="E368" s="233" t="s">
        <v>21</v>
      </c>
      <c r="F368" s="234" t="s">
        <v>567</v>
      </c>
      <c r="G368" s="232"/>
      <c r="H368" s="235">
        <v>2.27</v>
      </c>
      <c r="I368" s="236"/>
      <c r="J368" s="232"/>
      <c r="K368" s="232"/>
      <c r="L368" s="237"/>
      <c r="M368" s="238"/>
      <c r="N368" s="239"/>
      <c r="O368" s="239"/>
      <c r="P368" s="239"/>
      <c r="Q368" s="239"/>
      <c r="R368" s="239"/>
      <c r="S368" s="239"/>
      <c r="T368" s="240"/>
      <c r="AT368" s="241" t="s">
        <v>193</v>
      </c>
      <c r="AU368" s="241" t="s">
        <v>83</v>
      </c>
      <c r="AV368" s="13" t="s">
        <v>83</v>
      </c>
      <c r="AW368" s="13" t="s">
        <v>39</v>
      </c>
      <c r="AX368" s="13" t="s">
        <v>75</v>
      </c>
      <c r="AY368" s="241" t="s">
        <v>183</v>
      </c>
    </row>
    <row r="369" spans="2:65" s="14" customFormat="1" ht="13.5">
      <c r="B369" s="242"/>
      <c r="C369" s="243"/>
      <c r="D369" s="244" t="s">
        <v>193</v>
      </c>
      <c r="E369" s="245" t="s">
        <v>21</v>
      </c>
      <c r="F369" s="246" t="s">
        <v>212</v>
      </c>
      <c r="G369" s="243"/>
      <c r="H369" s="247">
        <v>2.27</v>
      </c>
      <c r="I369" s="248"/>
      <c r="J369" s="243"/>
      <c r="K369" s="243"/>
      <c r="L369" s="249"/>
      <c r="M369" s="250"/>
      <c r="N369" s="251"/>
      <c r="O369" s="251"/>
      <c r="P369" s="251"/>
      <c r="Q369" s="251"/>
      <c r="R369" s="251"/>
      <c r="S369" s="251"/>
      <c r="T369" s="252"/>
      <c r="AT369" s="253" t="s">
        <v>193</v>
      </c>
      <c r="AU369" s="253" t="s">
        <v>83</v>
      </c>
      <c r="AV369" s="14" t="s">
        <v>189</v>
      </c>
      <c r="AW369" s="14" t="s">
        <v>39</v>
      </c>
      <c r="AX369" s="14" t="s">
        <v>79</v>
      </c>
      <c r="AY369" s="253" t="s">
        <v>183</v>
      </c>
    </row>
    <row r="370" spans="2:65" s="1" customFormat="1" ht="22.5" customHeight="1">
      <c r="B370" s="42"/>
      <c r="C370" s="205" t="s">
        <v>568</v>
      </c>
      <c r="D370" s="205" t="s">
        <v>185</v>
      </c>
      <c r="E370" s="206" t="s">
        <v>569</v>
      </c>
      <c r="F370" s="207" t="s">
        <v>570</v>
      </c>
      <c r="G370" s="208" t="s">
        <v>188</v>
      </c>
      <c r="H370" s="209">
        <v>32.5</v>
      </c>
      <c r="I370" s="210"/>
      <c r="J370" s="211">
        <f>ROUND(I370*H370,2)</f>
        <v>0</v>
      </c>
      <c r="K370" s="207" t="s">
        <v>200</v>
      </c>
      <c r="L370" s="62"/>
      <c r="M370" s="212" t="s">
        <v>21</v>
      </c>
      <c r="N370" s="213" t="s">
        <v>46</v>
      </c>
      <c r="O370" s="43"/>
      <c r="P370" s="214">
        <f>O370*H370</f>
        <v>0</v>
      </c>
      <c r="Q370" s="214">
        <v>0</v>
      </c>
      <c r="R370" s="214">
        <f>Q370*H370</f>
        <v>0</v>
      </c>
      <c r="S370" s="214">
        <v>1.67E-3</v>
      </c>
      <c r="T370" s="215">
        <f>S370*H370</f>
        <v>5.4275000000000004E-2</v>
      </c>
      <c r="AR370" s="25" t="s">
        <v>292</v>
      </c>
      <c r="AT370" s="25" t="s">
        <v>185</v>
      </c>
      <c r="AU370" s="25" t="s">
        <v>83</v>
      </c>
      <c r="AY370" s="25" t="s">
        <v>183</v>
      </c>
      <c r="BE370" s="216">
        <f>IF(N370="základní",J370,0)</f>
        <v>0</v>
      </c>
      <c r="BF370" s="216">
        <f>IF(N370="snížená",J370,0)</f>
        <v>0</v>
      </c>
      <c r="BG370" s="216">
        <f>IF(N370="zákl. přenesená",J370,0)</f>
        <v>0</v>
      </c>
      <c r="BH370" s="216">
        <f>IF(N370="sníž. přenesená",J370,0)</f>
        <v>0</v>
      </c>
      <c r="BI370" s="216">
        <f>IF(N370="nulová",J370,0)</f>
        <v>0</v>
      </c>
      <c r="BJ370" s="25" t="s">
        <v>79</v>
      </c>
      <c r="BK370" s="216">
        <f>ROUND(I370*H370,2)</f>
        <v>0</v>
      </c>
      <c r="BL370" s="25" t="s">
        <v>292</v>
      </c>
      <c r="BM370" s="25" t="s">
        <v>571</v>
      </c>
    </row>
    <row r="371" spans="2:65" s="12" customFormat="1" ht="13.5">
      <c r="B371" s="220"/>
      <c r="C371" s="221"/>
      <c r="D371" s="217" t="s">
        <v>193</v>
      </c>
      <c r="E371" s="222" t="s">
        <v>21</v>
      </c>
      <c r="F371" s="223" t="s">
        <v>572</v>
      </c>
      <c r="G371" s="221"/>
      <c r="H371" s="224" t="s">
        <v>21</v>
      </c>
      <c r="I371" s="225"/>
      <c r="J371" s="221"/>
      <c r="K371" s="221"/>
      <c r="L371" s="226"/>
      <c r="M371" s="227"/>
      <c r="N371" s="228"/>
      <c r="O371" s="228"/>
      <c r="P371" s="228"/>
      <c r="Q371" s="228"/>
      <c r="R371" s="228"/>
      <c r="S371" s="228"/>
      <c r="T371" s="229"/>
      <c r="AT371" s="230" t="s">
        <v>193</v>
      </c>
      <c r="AU371" s="230" t="s">
        <v>83</v>
      </c>
      <c r="AV371" s="12" t="s">
        <v>79</v>
      </c>
      <c r="AW371" s="12" t="s">
        <v>39</v>
      </c>
      <c r="AX371" s="12" t="s">
        <v>75</v>
      </c>
      <c r="AY371" s="230" t="s">
        <v>183</v>
      </c>
    </row>
    <row r="372" spans="2:65" s="13" customFormat="1" ht="13.5">
      <c r="B372" s="231"/>
      <c r="C372" s="232"/>
      <c r="D372" s="244" t="s">
        <v>193</v>
      </c>
      <c r="E372" s="254" t="s">
        <v>21</v>
      </c>
      <c r="F372" s="255" t="s">
        <v>573</v>
      </c>
      <c r="G372" s="232"/>
      <c r="H372" s="256">
        <v>32.5</v>
      </c>
      <c r="I372" s="236"/>
      <c r="J372" s="232"/>
      <c r="K372" s="232"/>
      <c r="L372" s="237"/>
      <c r="M372" s="238"/>
      <c r="N372" s="239"/>
      <c r="O372" s="239"/>
      <c r="P372" s="239"/>
      <c r="Q372" s="239"/>
      <c r="R372" s="239"/>
      <c r="S372" s="239"/>
      <c r="T372" s="240"/>
      <c r="AT372" s="241" t="s">
        <v>193</v>
      </c>
      <c r="AU372" s="241" t="s">
        <v>83</v>
      </c>
      <c r="AV372" s="13" t="s">
        <v>83</v>
      </c>
      <c r="AW372" s="13" t="s">
        <v>39</v>
      </c>
      <c r="AX372" s="13" t="s">
        <v>79</v>
      </c>
      <c r="AY372" s="241" t="s">
        <v>183</v>
      </c>
    </row>
    <row r="373" spans="2:65" s="1" customFormat="1" ht="44.25" customHeight="1">
      <c r="B373" s="42"/>
      <c r="C373" s="205" t="s">
        <v>574</v>
      </c>
      <c r="D373" s="205" t="s">
        <v>185</v>
      </c>
      <c r="E373" s="206" t="s">
        <v>575</v>
      </c>
      <c r="F373" s="207" t="s">
        <v>576</v>
      </c>
      <c r="G373" s="208" t="s">
        <v>199</v>
      </c>
      <c r="H373" s="209">
        <v>0.70599999999999996</v>
      </c>
      <c r="I373" s="210"/>
      <c r="J373" s="211">
        <f>ROUND(I373*H373,2)</f>
        <v>0</v>
      </c>
      <c r="K373" s="207" t="s">
        <v>200</v>
      </c>
      <c r="L373" s="62"/>
      <c r="M373" s="212" t="s">
        <v>21</v>
      </c>
      <c r="N373" s="213" t="s">
        <v>46</v>
      </c>
      <c r="O373" s="43"/>
      <c r="P373" s="214">
        <f>O373*H373</f>
        <v>0</v>
      </c>
      <c r="Q373" s="214">
        <v>6.8399999999999997E-3</v>
      </c>
      <c r="R373" s="214">
        <f>Q373*H373</f>
        <v>4.8290399999999997E-3</v>
      </c>
      <c r="S373" s="214">
        <v>0</v>
      </c>
      <c r="T373" s="215">
        <f>S373*H373</f>
        <v>0</v>
      </c>
      <c r="AR373" s="25" t="s">
        <v>292</v>
      </c>
      <c r="AT373" s="25" t="s">
        <v>185</v>
      </c>
      <c r="AU373" s="25" t="s">
        <v>83</v>
      </c>
      <c r="AY373" s="25" t="s">
        <v>183</v>
      </c>
      <c r="BE373" s="216">
        <f>IF(N373="základní",J373,0)</f>
        <v>0</v>
      </c>
      <c r="BF373" s="216">
        <f>IF(N373="snížená",J373,0)</f>
        <v>0</v>
      </c>
      <c r="BG373" s="216">
        <f>IF(N373="zákl. přenesená",J373,0)</f>
        <v>0</v>
      </c>
      <c r="BH373" s="216">
        <f>IF(N373="sníž. přenesená",J373,0)</f>
        <v>0</v>
      </c>
      <c r="BI373" s="216">
        <f>IF(N373="nulová",J373,0)</f>
        <v>0</v>
      </c>
      <c r="BJ373" s="25" t="s">
        <v>79</v>
      </c>
      <c r="BK373" s="216">
        <f>ROUND(I373*H373,2)</f>
        <v>0</v>
      </c>
      <c r="BL373" s="25" t="s">
        <v>292</v>
      </c>
      <c r="BM373" s="25" t="s">
        <v>577</v>
      </c>
    </row>
    <row r="374" spans="2:65" s="12" customFormat="1" ht="13.5">
      <c r="B374" s="220"/>
      <c r="C374" s="221"/>
      <c r="D374" s="217" t="s">
        <v>193</v>
      </c>
      <c r="E374" s="222" t="s">
        <v>21</v>
      </c>
      <c r="F374" s="223" t="s">
        <v>559</v>
      </c>
      <c r="G374" s="221"/>
      <c r="H374" s="224" t="s">
        <v>21</v>
      </c>
      <c r="I374" s="225"/>
      <c r="J374" s="221"/>
      <c r="K374" s="221"/>
      <c r="L374" s="226"/>
      <c r="M374" s="227"/>
      <c r="N374" s="228"/>
      <c r="O374" s="228"/>
      <c r="P374" s="228"/>
      <c r="Q374" s="228"/>
      <c r="R374" s="228"/>
      <c r="S374" s="228"/>
      <c r="T374" s="229"/>
      <c r="AT374" s="230" t="s">
        <v>193</v>
      </c>
      <c r="AU374" s="230" t="s">
        <v>83</v>
      </c>
      <c r="AV374" s="12" t="s">
        <v>79</v>
      </c>
      <c r="AW374" s="12" t="s">
        <v>39</v>
      </c>
      <c r="AX374" s="12" t="s">
        <v>75</v>
      </c>
      <c r="AY374" s="230" t="s">
        <v>183</v>
      </c>
    </row>
    <row r="375" spans="2:65" s="13" customFormat="1" ht="13.5">
      <c r="B375" s="231"/>
      <c r="C375" s="232"/>
      <c r="D375" s="217" t="s">
        <v>193</v>
      </c>
      <c r="E375" s="233" t="s">
        <v>21</v>
      </c>
      <c r="F375" s="234" t="s">
        <v>560</v>
      </c>
      <c r="G375" s="232"/>
      <c r="H375" s="235">
        <v>0.29299999999999998</v>
      </c>
      <c r="I375" s="236"/>
      <c r="J375" s="232"/>
      <c r="K375" s="232"/>
      <c r="L375" s="237"/>
      <c r="M375" s="238"/>
      <c r="N375" s="239"/>
      <c r="O375" s="239"/>
      <c r="P375" s="239"/>
      <c r="Q375" s="239"/>
      <c r="R375" s="239"/>
      <c r="S375" s="239"/>
      <c r="T375" s="240"/>
      <c r="AT375" s="241" t="s">
        <v>193</v>
      </c>
      <c r="AU375" s="241" t="s">
        <v>83</v>
      </c>
      <c r="AV375" s="13" t="s">
        <v>83</v>
      </c>
      <c r="AW375" s="13" t="s">
        <v>39</v>
      </c>
      <c r="AX375" s="13" t="s">
        <v>75</v>
      </c>
      <c r="AY375" s="241" t="s">
        <v>183</v>
      </c>
    </row>
    <row r="376" spans="2:65" s="13" customFormat="1" ht="13.5">
      <c r="B376" s="231"/>
      <c r="C376" s="232"/>
      <c r="D376" s="217" t="s">
        <v>193</v>
      </c>
      <c r="E376" s="233" t="s">
        <v>21</v>
      </c>
      <c r="F376" s="234" t="s">
        <v>561</v>
      </c>
      <c r="G376" s="232"/>
      <c r="H376" s="235">
        <v>0.16300000000000001</v>
      </c>
      <c r="I376" s="236"/>
      <c r="J376" s="232"/>
      <c r="K376" s="232"/>
      <c r="L376" s="237"/>
      <c r="M376" s="238"/>
      <c r="N376" s="239"/>
      <c r="O376" s="239"/>
      <c r="P376" s="239"/>
      <c r="Q376" s="239"/>
      <c r="R376" s="239"/>
      <c r="S376" s="239"/>
      <c r="T376" s="240"/>
      <c r="AT376" s="241" t="s">
        <v>193</v>
      </c>
      <c r="AU376" s="241" t="s">
        <v>83</v>
      </c>
      <c r="AV376" s="13" t="s">
        <v>83</v>
      </c>
      <c r="AW376" s="13" t="s">
        <v>39</v>
      </c>
      <c r="AX376" s="13" t="s">
        <v>75</v>
      </c>
      <c r="AY376" s="241" t="s">
        <v>183</v>
      </c>
    </row>
    <row r="377" spans="2:65" s="13" customFormat="1" ht="13.5">
      <c r="B377" s="231"/>
      <c r="C377" s="232"/>
      <c r="D377" s="217" t="s">
        <v>193</v>
      </c>
      <c r="E377" s="233" t="s">
        <v>21</v>
      </c>
      <c r="F377" s="234" t="s">
        <v>562</v>
      </c>
      <c r="G377" s="232"/>
      <c r="H377" s="235">
        <v>0.25</v>
      </c>
      <c r="I377" s="236"/>
      <c r="J377" s="232"/>
      <c r="K377" s="232"/>
      <c r="L377" s="237"/>
      <c r="M377" s="238"/>
      <c r="N377" s="239"/>
      <c r="O377" s="239"/>
      <c r="P377" s="239"/>
      <c r="Q377" s="239"/>
      <c r="R377" s="239"/>
      <c r="S377" s="239"/>
      <c r="T377" s="240"/>
      <c r="AT377" s="241" t="s">
        <v>193</v>
      </c>
      <c r="AU377" s="241" t="s">
        <v>83</v>
      </c>
      <c r="AV377" s="13" t="s">
        <v>83</v>
      </c>
      <c r="AW377" s="13" t="s">
        <v>39</v>
      </c>
      <c r="AX377" s="13" t="s">
        <v>75</v>
      </c>
      <c r="AY377" s="241" t="s">
        <v>183</v>
      </c>
    </row>
    <row r="378" spans="2:65" s="14" customFormat="1" ht="13.5">
      <c r="B378" s="242"/>
      <c r="C378" s="243"/>
      <c r="D378" s="244" t="s">
        <v>193</v>
      </c>
      <c r="E378" s="245" t="s">
        <v>21</v>
      </c>
      <c r="F378" s="246" t="s">
        <v>212</v>
      </c>
      <c r="G378" s="243"/>
      <c r="H378" s="247">
        <v>0.70599999999999996</v>
      </c>
      <c r="I378" s="248"/>
      <c r="J378" s="243"/>
      <c r="K378" s="243"/>
      <c r="L378" s="249"/>
      <c r="M378" s="250"/>
      <c r="N378" s="251"/>
      <c r="O378" s="251"/>
      <c r="P378" s="251"/>
      <c r="Q378" s="251"/>
      <c r="R378" s="251"/>
      <c r="S378" s="251"/>
      <c r="T378" s="252"/>
      <c r="AT378" s="253" t="s">
        <v>193</v>
      </c>
      <c r="AU378" s="253" t="s">
        <v>83</v>
      </c>
      <c r="AV378" s="14" t="s">
        <v>189</v>
      </c>
      <c r="AW378" s="14" t="s">
        <v>39</v>
      </c>
      <c r="AX378" s="14" t="s">
        <v>79</v>
      </c>
      <c r="AY378" s="253" t="s">
        <v>183</v>
      </c>
    </row>
    <row r="379" spans="2:65" s="1" customFormat="1" ht="31.5" customHeight="1">
      <c r="B379" s="42"/>
      <c r="C379" s="205" t="s">
        <v>578</v>
      </c>
      <c r="D379" s="205" t="s">
        <v>185</v>
      </c>
      <c r="E379" s="206" t="s">
        <v>579</v>
      </c>
      <c r="F379" s="207" t="s">
        <v>580</v>
      </c>
      <c r="G379" s="208" t="s">
        <v>188</v>
      </c>
      <c r="H379" s="209">
        <v>15.2</v>
      </c>
      <c r="I379" s="210"/>
      <c r="J379" s="211">
        <f>ROUND(I379*H379,2)</f>
        <v>0</v>
      </c>
      <c r="K379" s="207" t="s">
        <v>21</v>
      </c>
      <c r="L379" s="62"/>
      <c r="M379" s="212" t="s">
        <v>21</v>
      </c>
      <c r="N379" s="213" t="s">
        <v>46</v>
      </c>
      <c r="O379" s="43"/>
      <c r="P379" s="214">
        <f>O379*H379</f>
        <v>0</v>
      </c>
      <c r="Q379" s="214">
        <v>1.5E-3</v>
      </c>
      <c r="R379" s="214">
        <f>Q379*H379</f>
        <v>2.2800000000000001E-2</v>
      </c>
      <c r="S379" s="214">
        <v>0</v>
      </c>
      <c r="T379" s="215">
        <f>S379*H379</f>
        <v>0</v>
      </c>
      <c r="AR379" s="25" t="s">
        <v>292</v>
      </c>
      <c r="AT379" s="25" t="s">
        <v>185</v>
      </c>
      <c r="AU379" s="25" t="s">
        <v>83</v>
      </c>
      <c r="AY379" s="25" t="s">
        <v>183</v>
      </c>
      <c r="BE379" s="216">
        <f>IF(N379="základní",J379,0)</f>
        <v>0</v>
      </c>
      <c r="BF379" s="216">
        <f>IF(N379="snížená",J379,0)</f>
        <v>0</v>
      </c>
      <c r="BG379" s="216">
        <f>IF(N379="zákl. přenesená",J379,0)</f>
        <v>0</v>
      </c>
      <c r="BH379" s="216">
        <f>IF(N379="sníž. přenesená",J379,0)</f>
        <v>0</v>
      </c>
      <c r="BI379" s="216">
        <f>IF(N379="nulová",J379,0)</f>
        <v>0</v>
      </c>
      <c r="BJ379" s="25" t="s">
        <v>79</v>
      </c>
      <c r="BK379" s="216">
        <f>ROUND(I379*H379,2)</f>
        <v>0</v>
      </c>
      <c r="BL379" s="25" t="s">
        <v>292</v>
      </c>
      <c r="BM379" s="25" t="s">
        <v>581</v>
      </c>
    </row>
    <row r="380" spans="2:65" s="12" customFormat="1" ht="13.5">
      <c r="B380" s="220"/>
      <c r="C380" s="221"/>
      <c r="D380" s="217" t="s">
        <v>193</v>
      </c>
      <c r="E380" s="222" t="s">
        <v>21</v>
      </c>
      <c r="F380" s="223" t="s">
        <v>582</v>
      </c>
      <c r="G380" s="221"/>
      <c r="H380" s="224" t="s">
        <v>21</v>
      </c>
      <c r="I380" s="225"/>
      <c r="J380" s="221"/>
      <c r="K380" s="221"/>
      <c r="L380" s="226"/>
      <c r="M380" s="227"/>
      <c r="N380" s="228"/>
      <c r="O380" s="228"/>
      <c r="P380" s="228"/>
      <c r="Q380" s="228"/>
      <c r="R380" s="228"/>
      <c r="S380" s="228"/>
      <c r="T380" s="229"/>
      <c r="AT380" s="230" t="s">
        <v>193</v>
      </c>
      <c r="AU380" s="230" t="s">
        <v>83</v>
      </c>
      <c r="AV380" s="12" t="s">
        <v>79</v>
      </c>
      <c r="AW380" s="12" t="s">
        <v>39</v>
      </c>
      <c r="AX380" s="12" t="s">
        <v>75</v>
      </c>
      <c r="AY380" s="230" t="s">
        <v>183</v>
      </c>
    </row>
    <row r="381" spans="2:65" s="13" customFormat="1" ht="13.5">
      <c r="B381" s="231"/>
      <c r="C381" s="232"/>
      <c r="D381" s="244" t="s">
        <v>193</v>
      </c>
      <c r="E381" s="254" t="s">
        <v>21</v>
      </c>
      <c r="F381" s="255" t="s">
        <v>583</v>
      </c>
      <c r="G381" s="232"/>
      <c r="H381" s="256">
        <v>15.2</v>
      </c>
      <c r="I381" s="236"/>
      <c r="J381" s="232"/>
      <c r="K381" s="232"/>
      <c r="L381" s="237"/>
      <c r="M381" s="238"/>
      <c r="N381" s="239"/>
      <c r="O381" s="239"/>
      <c r="P381" s="239"/>
      <c r="Q381" s="239"/>
      <c r="R381" s="239"/>
      <c r="S381" s="239"/>
      <c r="T381" s="240"/>
      <c r="AT381" s="241" t="s">
        <v>193</v>
      </c>
      <c r="AU381" s="241" t="s">
        <v>83</v>
      </c>
      <c r="AV381" s="13" t="s">
        <v>83</v>
      </c>
      <c r="AW381" s="13" t="s">
        <v>39</v>
      </c>
      <c r="AX381" s="13" t="s">
        <v>79</v>
      </c>
      <c r="AY381" s="241" t="s">
        <v>183</v>
      </c>
    </row>
    <row r="382" spans="2:65" s="1" customFormat="1" ht="31.5" customHeight="1">
      <c r="B382" s="42"/>
      <c r="C382" s="205" t="s">
        <v>584</v>
      </c>
      <c r="D382" s="205" t="s">
        <v>185</v>
      </c>
      <c r="E382" s="206" t="s">
        <v>585</v>
      </c>
      <c r="F382" s="207" t="s">
        <v>586</v>
      </c>
      <c r="G382" s="208" t="s">
        <v>188</v>
      </c>
      <c r="H382" s="209">
        <v>67.188999999999993</v>
      </c>
      <c r="I382" s="210"/>
      <c r="J382" s="211">
        <f>ROUND(I382*H382,2)</f>
        <v>0</v>
      </c>
      <c r="K382" s="207" t="s">
        <v>200</v>
      </c>
      <c r="L382" s="62"/>
      <c r="M382" s="212" t="s">
        <v>21</v>
      </c>
      <c r="N382" s="213" t="s">
        <v>46</v>
      </c>
      <c r="O382" s="43"/>
      <c r="P382" s="214">
        <f>O382*H382</f>
        <v>0</v>
      </c>
      <c r="Q382" s="214">
        <v>1.5299999999999999E-3</v>
      </c>
      <c r="R382" s="214">
        <f>Q382*H382</f>
        <v>0.10279916999999998</v>
      </c>
      <c r="S382" s="214">
        <v>0</v>
      </c>
      <c r="T382" s="215">
        <f>S382*H382</f>
        <v>0</v>
      </c>
      <c r="AR382" s="25" t="s">
        <v>292</v>
      </c>
      <c r="AT382" s="25" t="s">
        <v>185</v>
      </c>
      <c r="AU382" s="25" t="s">
        <v>83</v>
      </c>
      <c r="AY382" s="25" t="s">
        <v>183</v>
      </c>
      <c r="BE382" s="216">
        <f>IF(N382="základní",J382,0)</f>
        <v>0</v>
      </c>
      <c r="BF382" s="216">
        <f>IF(N382="snížená",J382,0)</f>
        <v>0</v>
      </c>
      <c r="BG382" s="216">
        <f>IF(N382="zákl. přenesená",J382,0)</f>
        <v>0</v>
      </c>
      <c r="BH382" s="216">
        <f>IF(N382="sníž. přenesená",J382,0)</f>
        <v>0</v>
      </c>
      <c r="BI382" s="216">
        <f>IF(N382="nulová",J382,0)</f>
        <v>0</v>
      </c>
      <c r="BJ382" s="25" t="s">
        <v>79</v>
      </c>
      <c r="BK382" s="216">
        <f>ROUND(I382*H382,2)</f>
        <v>0</v>
      </c>
      <c r="BL382" s="25" t="s">
        <v>292</v>
      </c>
      <c r="BM382" s="25" t="s">
        <v>587</v>
      </c>
    </row>
    <row r="383" spans="2:65" s="12" customFormat="1" ht="13.5">
      <c r="B383" s="220"/>
      <c r="C383" s="221"/>
      <c r="D383" s="217" t="s">
        <v>193</v>
      </c>
      <c r="E383" s="222" t="s">
        <v>21</v>
      </c>
      <c r="F383" s="223" t="s">
        <v>588</v>
      </c>
      <c r="G383" s="221"/>
      <c r="H383" s="224" t="s">
        <v>21</v>
      </c>
      <c r="I383" s="225"/>
      <c r="J383" s="221"/>
      <c r="K383" s="221"/>
      <c r="L383" s="226"/>
      <c r="M383" s="227"/>
      <c r="N383" s="228"/>
      <c r="O383" s="228"/>
      <c r="P383" s="228"/>
      <c r="Q383" s="228"/>
      <c r="R383" s="228"/>
      <c r="S383" s="228"/>
      <c r="T383" s="229"/>
      <c r="AT383" s="230" t="s">
        <v>193</v>
      </c>
      <c r="AU383" s="230" t="s">
        <v>83</v>
      </c>
      <c r="AV383" s="12" t="s">
        <v>79</v>
      </c>
      <c r="AW383" s="12" t="s">
        <v>39</v>
      </c>
      <c r="AX383" s="12" t="s">
        <v>75</v>
      </c>
      <c r="AY383" s="230" t="s">
        <v>183</v>
      </c>
    </row>
    <row r="384" spans="2:65" s="13" customFormat="1" ht="13.5">
      <c r="B384" s="231"/>
      <c r="C384" s="232"/>
      <c r="D384" s="244" t="s">
        <v>193</v>
      </c>
      <c r="E384" s="254" t="s">
        <v>21</v>
      </c>
      <c r="F384" s="255" t="s">
        <v>589</v>
      </c>
      <c r="G384" s="232"/>
      <c r="H384" s="256">
        <v>67.188999999999993</v>
      </c>
      <c r="I384" s="236"/>
      <c r="J384" s="232"/>
      <c r="K384" s="232"/>
      <c r="L384" s="237"/>
      <c r="M384" s="238"/>
      <c r="N384" s="239"/>
      <c r="O384" s="239"/>
      <c r="P384" s="239"/>
      <c r="Q384" s="239"/>
      <c r="R384" s="239"/>
      <c r="S384" s="239"/>
      <c r="T384" s="240"/>
      <c r="AT384" s="241" t="s">
        <v>193</v>
      </c>
      <c r="AU384" s="241" t="s">
        <v>83</v>
      </c>
      <c r="AV384" s="13" t="s">
        <v>83</v>
      </c>
      <c r="AW384" s="13" t="s">
        <v>39</v>
      </c>
      <c r="AX384" s="13" t="s">
        <v>79</v>
      </c>
      <c r="AY384" s="241" t="s">
        <v>183</v>
      </c>
    </row>
    <row r="385" spans="2:65" s="1" customFormat="1" ht="31.5" customHeight="1">
      <c r="B385" s="42"/>
      <c r="C385" s="205" t="s">
        <v>590</v>
      </c>
      <c r="D385" s="205" t="s">
        <v>185</v>
      </c>
      <c r="E385" s="206" t="s">
        <v>591</v>
      </c>
      <c r="F385" s="207" t="s">
        <v>586</v>
      </c>
      <c r="G385" s="208" t="s">
        <v>188</v>
      </c>
      <c r="H385" s="209">
        <v>0.7</v>
      </c>
      <c r="I385" s="210"/>
      <c r="J385" s="211">
        <f>ROUND(I385*H385,2)</f>
        <v>0</v>
      </c>
      <c r="K385" s="207" t="s">
        <v>21</v>
      </c>
      <c r="L385" s="62"/>
      <c r="M385" s="212" t="s">
        <v>21</v>
      </c>
      <c r="N385" s="213" t="s">
        <v>46</v>
      </c>
      <c r="O385" s="43"/>
      <c r="P385" s="214">
        <f>O385*H385</f>
        <v>0</v>
      </c>
      <c r="Q385" s="214">
        <v>1.5299999999999999E-3</v>
      </c>
      <c r="R385" s="214">
        <f>Q385*H385</f>
        <v>1.0709999999999999E-3</v>
      </c>
      <c r="S385" s="214">
        <v>0</v>
      </c>
      <c r="T385" s="215">
        <f>S385*H385</f>
        <v>0</v>
      </c>
      <c r="AR385" s="25" t="s">
        <v>292</v>
      </c>
      <c r="AT385" s="25" t="s">
        <v>185</v>
      </c>
      <c r="AU385" s="25" t="s">
        <v>83</v>
      </c>
      <c r="AY385" s="25" t="s">
        <v>183</v>
      </c>
      <c r="BE385" s="216">
        <f>IF(N385="základní",J385,0)</f>
        <v>0</v>
      </c>
      <c r="BF385" s="216">
        <f>IF(N385="snížená",J385,0)</f>
        <v>0</v>
      </c>
      <c r="BG385" s="216">
        <f>IF(N385="zákl. přenesená",J385,0)</f>
        <v>0</v>
      </c>
      <c r="BH385" s="216">
        <f>IF(N385="sníž. přenesená",J385,0)</f>
        <v>0</v>
      </c>
      <c r="BI385" s="216">
        <f>IF(N385="nulová",J385,0)</f>
        <v>0</v>
      </c>
      <c r="BJ385" s="25" t="s">
        <v>79</v>
      </c>
      <c r="BK385" s="216">
        <f>ROUND(I385*H385,2)</f>
        <v>0</v>
      </c>
      <c r="BL385" s="25" t="s">
        <v>292</v>
      </c>
      <c r="BM385" s="25" t="s">
        <v>592</v>
      </c>
    </row>
    <row r="386" spans="2:65" s="12" customFormat="1" ht="13.5">
      <c r="B386" s="220"/>
      <c r="C386" s="221"/>
      <c r="D386" s="217" t="s">
        <v>193</v>
      </c>
      <c r="E386" s="222" t="s">
        <v>21</v>
      </c>
      <c r="F386" s="223" t="s">
        <v>593</v>
      </c>
      <c r="G386" s="221"/>
      <c r="H386" s="224" t="s">
        <v>21</v>
      </c>
      <c r="I386" s="225"/>
      <c r="J386" s="221"/>
      <c r="K386" s="221"/>
      <c r="L386" s="226"/>
      <c r="M386" s="227"/>
      <c r="N386" s="228"/>
      <c r="O386" s="228"/>
      <c r="P386" s="228"/>
      <c r="Q386" s="228"/>
      <c r="R386" s="228"/>
      <c r="S386" s="228"/>
      <c r="T386" s="229"/>
      <c r="AT386" s="230" t="s">
        <v>193</v>
      </c>
      <c r="AU386" s="230" t="s">
        <v>83</v>
      </c>
      <c r="AV386" s="12" t="s">
        <v>79</v>
      </c>
      <c r="AW386" s="12" t="s">
        <v>39</v>
      </c>
      <c r="AX386" s="12" t="s">
        <v>75</v>
      </c>
      <c r="AY386" s="230" t="s">
        <v>183</v>
      </c>
    </row>
    <row r="387" spans="2:65" s="13" customFormat="1" ht="13.5">
      <c r="B387" s="231"/>
      <c r="C387" s="232"/>
      <c r="D387" s="244" t="s">
        <v>193</v>
      </c>
      <c r="E387" s="254" t="s">
        <v>21</v>
      </c>
      <c r="F387" s="255" t="s">
        <v>594</v>
      </c>
      <c r="G387" s="232"/>
      <c r="H387" s="256">
        <v>0.7</v>
      </c>
      <c r="I387" s="236"/>
      <c r="J387" s="232"/>
      <c r="K387" s="232"/>
      <c r="L387" s="237"/>
      <c r="M387" s="238"/>
      <c r="N387" s="239"/>
      <c r="O387" s="239"/>
      <c r="P387" s="239"/>
      <c r="Q387" s="239"/>
      <c r="R387" s="239"/>
      <c r="S387" s="239"/>
      <c r="T387" s="240"/>
      <c r="AT387" s="241" t="s">
        <v>193</v>
      </c>
      <c r="AU387" s="241" t="s">
        <v>83</v>
      </c>
      <c r="AV387" s="13" t="s">
        <v>83</v>
      </c>
      <c r="AW387" s="13" t="s">
        <v>39</v>
      </c>
      <c r="AX387" s="13" t="s">
        <v>79</v>
      </c>
      <c r="AY387" s="241" t="s">
        <v>183</v>
      </c>
    </row>
    <row r="388" spans="2:65" s="1" customFormat="1" ht="31.5" customHeight="1">
      <c r="B388" s="42"/>
      <c r="C388" s="205" t="s">
        <v>595</v>
      </c>
      <c r="D388" s="205" t="s">
        <v>185</v>
      </c>
      <c r="E388" s="206" t="s">
        <v>596</v>
      </c>
      <c r="F388" s="207" t="s">
        <v>597</v>
      </c>
      <c r="G388" s="208" t="s">
        <v>188</v>
      </c>
      <c r="H388" s="209">
        <v>0.75</v>
      </c>
      <c r="I388" s="210"/>
      <c r="J388" s="211">
        <f>ROUND(I388*H388,2)</f>
        <v>0</v>
      </c>
      <c r="K388" s="207" t="s">
        <v>200</v>
      </c>
      <c r="L388" s="62"/>
      <c r="M388" s="212" t="s">
        <v>21</v>
      </c>
      <c r="N388" s="213" t="s">
        <v>46</v>
      </c>
      <c r="O388" s="43"/>
      <c r="P388" s="214">
        <f>O388*H388</f>
        <v>0</v>
      </c>
      <c r="Q388" s="214">
        <v>2.4199999999999998E-3</v>
      </c>
      <c r="R388" s="214">
        <f>Q388*H388</f>
        <v>1.8149999999999998E-3</v>
      </c>
      <c r="S388" s="214">
        <v>0</v>
      </c>
      <c r="T388" s="215">
        <f>S388*H388</f>
        <v>0</v>
      </c>
      <c r="AR388" s="25" t="s">
        <v>292</v>
      </c>
      <c r="AT388" s="25" t="s">
        <v>185</v>
      </c>
      <c r="AU388" s="25" t="s">
        <v>83</v>
      </c>
      <c r="AY388" s="25" t="s">
        <v>183</v>
      </c>
      <c r="BE388" s="216">
        <f>IF(N388="základní",J388,0)</f>
        <v>0</v>
      </c>
      <c r="BF388" s="216">
        <f>IF(N388="snížená",J388,0)</f>
        <v>0</v>
      </c>
      <c r="BG388" s="216">
        <f>IF(N388="zákl. přenesená",J388,0)</f>
        <v>0</v>
      </c>
      <c r="BH388" s="216">
        <f>IF(N388="sníž. přenesená",J388,0)</f>
        <v>0</v>
      </c>
      <c r="BI388" s="216">
        <f>IF(N388="nulová",J388,0)</f>
        <v>0</v>
      </c>
      <c r="BJ388" s="25" t="s">
        <v>79</v>
      </c>
      <c r="BK388" s="216">
        <f>ROUND(I388*H388,2)</f>
        <v>0</v>
      </c>
      <c r="BL388" s="25" t="s">
        <v>292</v>
      </c>
      <c r="BM388" s="25" t="s">
        <v>598</v>
      </c>
    </row>
    <row r="389" spans="2:65" s="12" customFormat="1" ht="13.5">
      <c r="B389" s="220"/>
      <c r="C389" s="221"/>
      <c r="D389" s="217" t="s">
        <v>193</v>
      </c>
      <c r="E389" s="222" t="s">
        <v>21</v>
      </c>
      <c r="F389" s="223" t="s">
        <v>599</v>
      </c>
      <c r="G389" s="221"/>
      <c r="H389" s="224" t="s">
        <v>21</v>
      </c>
      <c r="I389" s="225"/>
      <c r="J389" s="221"/>
      <c r="K389" s="221"/>
      <c r="L389" s="226"/>
      <c r="M389" s="227"/>
      <c r="N389" s="228"/>
      <c r="O389" s="228"/>
      <c r="P389" s="228"/>
      <c r="Q389" s="228"/>
      <c r="R389" s="228"/>
      <c r="S389" s="228"/>
      <c r="T389" s="229"/>
      <c r="AT389" s="230" t="s">
        <v>193</v>
      </c>
      <c r="AU389" s="230" t="s">
        <v>83</v>
      </c>
      <c r="AV389" s="12" t="s">
        <v>79</v>
      </c>
      <c r="AW389" s="12" t="s">
        <v>39</v>
      </c>
      <c r="AX389" s="12" t="s">
        <v>75</v>
      </c>
      <c r="AY389" s="230" t="s">
        <v>183</v>
      </c>
    </row>
    <row r="390" spans="2:65" s="13" customFormat="1" ht="13.5">
      <c r="B390" s="231"/>
      <c r="C390" s="232"/>
      <c r="D390" s="244" t="s">
        <v>193</v>
      </c>
      <c r="E390" s="254" t="s">
        <v>21</v>
      </c>
      <c r="F390" s="255" t="s">
        <v>600</v>
      </c>
      <c r="G390" s="232"/>
      <c r="H390" s="256">
        <v>0.75</v>
      </c>
      <c r="I390" s="236"/>
      <c r="J390" s="232"/>
      <c r="K390" s="232"/>
      <c r="L390" s="237"/>
      <c r="M390" s="238"/>
      <c r="N390" s="239"/>
      <c r="O390" s="239"/>
      <c r="P390" s="239"/>
      <c r="Q390" s="239"/>
      <c r="R390" s="239"/>
      <c r="S390" s="239"/>
      <c r="T390" s="240"/>
      <c r="AT390" s="241" t="s">
        <v>193</v>
      </c>
      <c r="AU390" s="241" t="s">
        <v>83</v>
      </c>
      <c r="AV390" s="13" t="s">
        <v>83</v>
      </c>
      <c r="AW390" s="13" t="s">
        <v>39</v>
      </c>
      <c r="AX390" s="13" t="s">
        <v>79</v>
      </c>
      <c r="AY390" s="241" t="s">
        <v>183</v>
      </c>
    </row>
    <row r="391" spans="2:65" s="1" customFormat="1" ht="31.5" customHeight="1">
      <c r="B391" s="42"/>
      <c r="C391" s="205" t="s">
        <v>601</v>
      </c>
      <c r="D391" s="205" t="s">
        <v>185</v>
      </c>
      <c r="E391" s="206" t="s">
        <v>602</v>
      </c>
      <c r="F391" s="207" t="s">
        <v>603</v>
      </c>
      <c r="G391" s="208" t="s">
        <v>188</v>
      </c>
      <c r="H391" s="209">
        <v>2.0499999999999998</v>
      </c>
      <c r="I391" s="210"/>
      <c r="J391" s="211">
        <f>ROUND(I391*H391,2)</f>
        <v>0</v>
      </c>
      <c r="K391" s="207" t="s">
        <v>21</v>
      </c>
      <c r="L391" s="62"/>
      <c r="M391" s="212" t="s">
        <v>21</v>
      </c>
      <c r="N391" s="213" t="s">
        <v>46</v>
      </c>
      <c r="O391" s="43"/>
      <c r="P391" s="214">
        <f>O391*H391</f>
        <v>0</v>
      </c>
      <c r="Q391" s="214">
        <v>3.0000000000000001E-3</v>
      </c>
      <c r="R391" s="214">
        <f>Q391*H391</f>
        <v>6.1499999999999992E-3</v>
      </c>
      <c r="S391" s="214">
        <v>0</v>
      </c>
      <c r="T391" s="215">
        <f>S391*H391</f>
        <v>0</v>
      </c>
      <c r="AR391" s="25" t="s">
        <v>292</v>
      </c>
      <c r="AT391" s="25" t="s">
        <v>185</v>
      </c>
      <c r="AU391" s="25" t="s">
        <v>83</v>
      </c>
      <c r="AY391" s="25" t="s">
        <v>183</v>
      </c>
      <c r="BE391" s="216">
        <f>IF(N391="základní",J391,0)</f>
        <v>0</v>
      </c>
      <c r="BF391" s="216">
        <f>IF(N391="snížená",J391,0)</f>
        <v>0</v>
      </c>
      <c r="BG391" s="216">
        <f>IF(N391="zákl. přenesená",J391,0)</f>
        <v>0</v>
      </c>
      <c r="BH391" s="216">
        <f>IF(N391="sníž. přenesená",J391,0)</f>
        <v>0</v>
      </c>
      <c r="BI391" s="216">
        <f>IF(N391="nulová",J391,0)</f>
        <v>0</v>
      </c>
      <c r="BJ391" s="25" t="s">
        <v>79</v>
      </c>
      <c r="BK391" s="216">
        <f>ROUND(I391*H391,2)</f>
        <v>0</v>
      </c>
      <c r="BL391" s="25" t="s">
        <v>292</v>
      </c>
      <c r="BM391" s="25" t="s">
        <v>604</v>
      </c>
    </row>
    <row r="392" spans="2:65" s="12" customFormat="1" ht="13.5">
      <c r="B392" s="220"/>
      <c r="C392" s="221"/>
      <c r="D392" s="217" t="s">
        <v>193</v>
      </c>
      <c r="E392" s="222" t="s">
        <v>21</v>
      </c>
      <c r="F392" s="223" t="s">
        <v>605</v>
      </c>
      <c r="G392" s="221"/>
      <c r="H392" s="224" t="s">
        <v>21</v>
      </c>
      <c r="I392" s="225"/>
      <c r="J392" s="221"/>
      <c r="K392" s="221"/>
      <c r="L392" s="226"/>
      <c r="M392" s="227"/>
      <c r="N392" s="228"/>
      <c r="O392" s="228"/>
      <c r="P392" s="228"/>
      <c r="Q392" s="228"/>
      <c r="R392" s="228"/>
      <c r="S392" s="228"/>
      <c r="T392" s="229"/>
      <c r="AT392" s="230" t="s">
        <v>193</v>
      </c>
      <c r="AU392" s="230" t="s">
        <v>83</v>
      </c>
      <c r="AV392" s="12" t="s">
        <v>79</v>
      </c>
      <c r="AW392" s="12" t="s">
        <v>39</v>
      </c>
      <c r="AX392" s="12" t="s">
        <v>75</v>
      </c>
      <c r="AY392" s="230" t="s">
        <v>183</v>
      </c>
    </row>
    <row r="393" spans="2:65" s="13" customFormat="1" ht="13.5">
      <c r="B393" s="231"/>
      <c r="C393" s="232"/>
      <c r="D393" s="244" t="s">
        <v>193</v>
      </c>
      <c r="E393" s="254" t="s">
        <v>21</v>
      </c>
      <c r="F393" s="255" t="s">
        <v>606</v>
      </c>
      <c r="G393" s="232"/>
      <c r="H393" s="256">
        <v>2.0499999999999998</v>
      </c>
      <c r="I393" s="236"/>
      <c r="J393" s="232"/>
      <c r="K393" s="232"/>
      <c r="L393" s="237"/>
      <c r="M393" s="238"/>
      <c r="N393" s="239"/>
      <c r="O393" s="239"/>
      <c r="P393" s="239"/>
      <c r="Q393" s="239"/>
      <c r="R393" s="239"/>
      <c r="S393" s="239"/>
      <c r="T393" s="240"/>
      <c r="AT393" s="241" t="s">
        <v>193</v>
      </c>
      <c r="AU393" s="241" t="s">
        <v>83</v>
      </c>
      <c r="AV393" s="13" t="s">
        <v>83</v>
      </c>
      <c r="AW393" s="13" t="s">
        <v>39</v>
      </c>
      <c r="AX393" s="13" t="s">
        <v>79</v>
      </c>
      <c r="AY393" s="241" t="s">
        <v>183</v>
      </c>
    </row>
    <row r="394" spans="2:65" s="1" customFormat="1" ht="31.5" customHeight="1">
      <c r="B394" s="42"/>
      <c r="C394" s="205" t="s">
        <v>607</v>
      </c>
      <c r="D394" s="205" t="s">
        <v>185</v>
      </c>
      <c r="E394" s="206" t="s">
        <v>608</v>
      </c>
      <c r="F394" s="207" t="s">
        <v>609</v>
      </c>
      <c r="G394" s="208" t="s">
        <v>188</v>
      </c>
      <c r="H394" s="209">
        <v>0</v>
      </c>
      <c r="I394" s="210"/>
      <c r="J394" s="211">
        <f>ROUND(I394*H394,2)</f>
        <v>0</v>
      </c>
      <c r="K394" s="207" t="s">
        <v>200</v>
      </c>
      <c r="L394" s="62"/>
      <c r="M394" s="212" t="s">
        <v>21</v>
      </c>
      <c r="N394" s="213" t="s">
        <v>46</v>
      </c>
      <c r="O394" s="43"/>
      <c r="P394" s="214">
        <f>O394*H394</f>
        <v>0</v>
      </c>
      <c r="Q394" s="214">
        <v>4.0099999999999997E-3</v>
      </c>
      <c r="R394" s="214">
        <f>Q394*H394</f>
        <v>0</v>
      </c>
      <c r="S394" s="214">
        <v>0</v>
      </c>
      <c r="T394" s="215">
        <f>S394*H394</f>
        <v>0</v>
      </c>
      <c r="AR394" s="25" t="s">
        <v>292</v>
      </c>
      <c r="AT394" s="25" t="s">
        <v>185</v>
      </c>
      <c r="AU394" s="25" t="s">
        <v>83</v>
      </c>
      <c r="AY394" s="25" t="s">
        <v>183</v>
      </c>
      <c r="BE394" s="216">
        <f>IF(N394="základní",J394,0)</f>
        <v>0</v>
      </c>
      <c r="BF394" s="216">
        <f>IF(N394="snížená",J394,0)</f>
        <v>0</v>
      </c>
      <c r="BG394" s="216">
        <f>IF(N394="zákl. přenesená",J394,0)</f>
        <v>0</v>
      </c>
      <c r="BH394" s="216">
        <f>IF(N394="sníž. přenesená",J394,0)</f>
        <v>0</v>
      </c>
      <c r="BI394" s="216">
        <f>IF(N394="nulová",J394,0)</f>
        <v>0</v>
      </c>
      <c r="BJ394" s="25" t="s">
        <v>79</v>
      </c>
      <c r="BK394" s="216">
        <f>ROUND(I394*H394,2)</f>
        <v>0</v>
      </c>
      <c r="BL394" s="25" t="s">
        <v>292</v>
      </c>
      <c r="BM394" s="25" t="s">
        <v>610</v>
      </c>
    </row>
    <row r="395" spans="2:65" s="1" customFormat="1" ht="31.5" customHeight="1">
      <c r="B395" s="42"/>
      <c r="C395" s="205" t="s">
        <v>611</v>
      </c>
      <c r="D395" s="205" t="s">
        <v>185</v>
      </c>
      <c r="E395" s="206" t="s">
        <v>612</v>
      </c>
      <c r="F395" s="207" t="s">
        <v>613</v>
      </c>
      <c r="G395" s="208" t="s">
        <v>188</v>
      </c>
      <c r="H395" s="209">
        <v>32.5</v>
      </c>
      <c r="I395" s="210"/>
      <c r="J395" s="211">
        <f>ROUND(I395*H395,2)</f>
        <v>0</v>
      </c>
      <c r="K395" s="207" t="s">
        <v>200</v>
      </c>
      <c r="L395" s="62"/>
      <c r="M395" s="212" t="s">
        <v>21</v>
      </c>
      <c r="N395" s="213" t="s">
        <v>46</v>
      </c>
      <c r="O395" s="43"/>
      <c r="P395" s="214">
        <f>O395*H395</f>
        <v>0</v>
      </c>
      <c r="Q395" s="214">
        <v>2.3800000000000002E-3</v>
      </c>
      <c r="R395" s="214">
        <f>Q395*H395</f>
        <v>7.7350000000000002E-2</v>
      </c>
      <c r="S395" s="214">
        <v>0</v>
      </c>
      <c r="T395" s="215">
        <f>S395*H395</f>
        <v>0</v>
      </c>
      <c r="AR395" s="25" t="s">
        <v>292</v>
      </c>
      <c r="AT395" s="25" t="s">
        <v>185</v>
      </c>
      <c r="AU395" s="25" t="s">
        <v>83</v>
      </c>
      <c r="AY395" s="25" t="s">
        <v>183</v>
      </c>
      <c r="BE395" s="216">
        <f>IF(N395="základní",J395,0)</f>
        <v>0</v>
      </c>
      <c r="BF395" s="216">
        <f>IF(N395="snížená",J395,0)</f>
        <v>0</v>
      </c>
      <c r="BG395" s="216">
        <f>IF(N395="zákl. přenesená",J395,0)</f>
        <v>0</v>
      </c>
      <c r="BH395" s="216">
        <f>IF(N395="sníž. přenesená",J395,0)</f>
        <v>0</v>
      </c>
      <c r="BI395" s="216">
        <f>IF(N395="nulová",J395,0)</f>
        <v>0</v>
      </c>
      <c r="BJ395" s="25" t="s">
        <v>79</v>
      </c>
      <c r="BK395" s="216">
        <f>ROUND(I395*H395,2)</f>
        <v>0</v>
      </c>
      <c r="BL395" s="25" t="s">
        <v>292</v>
      </c>
      <c r="BM395" s="25" t="s">
        <v>614</v>
      </c>
    </row>
    <row r="396" spans="2:65" s="12" customFormat="1" ht="13.5">
      <c r="B396" s="220"/>
      <c r="C396" s="221"/>
      <c r="D396" s="217" t="s">
        <v>193</v>
      </c>
      <c r="E396" s="222" t="s">
        <v>21</v>
      </c>
      <c r="F396" s="223" t="s">
        <v>615</v>
      </c>
      <c r="G396" s="221"/>
      <c r="H396" s="224" t="s">
        <v>21</v>
      </c>
      <c r="I396" s="225"/>
      <c r="J396" s="221"/>
      <c r="K396" s="221"/>
      <c r="L396" s="226"/>
      <c r="M396" s="227"/>
      <c r="N396" s="228"/>
      <c r="O396" s="228"/>
      <c r="P396" s="228"/>
      <c r="Q396" s="228"/>
      <c r="R396" s="228"/>
      <c r="S396" s="228"/>
      <c r="T396" s="229"/>
      <c r="AT396" s="230" t="s">
        <v>193</v>
      </c>
      <c r="AU396" s="230" t="s">
        <v>83</v>
      </c>
      <c r="AV396" s="12" t="s">
        <v>79</v>
      </c>
      <c r="AW396" s="12" t="s">
        <v>39</v>
      </c>
      <c r="AX396" s="12" t="s">
        <v>75</v>
      </c>
      <c r="AY396" s="230" t="s">
        <v>183</v>
      </c>
    </row>
    <row r="397" spans="2:65" s="13" customFormat="1" ht="13.5">
      <c r="B397" s="231"/>
      <c r="C397" s="232"/>
      <c r="D397" s="244" t="s">
        <v>193</v>
      </c>
      <c r="E397" s="254" t="s">
        <v>21</v>
      </c>
      <c r="F397" s="255" t="s">
        <v>573</v>
      </c>
      <c r="G397" s="232"/>
      <c r="H397" s="256">
        <v>32.5</v>
      </c>
      <c r="I397" s="236"/>
      <c r="J397" s="232"/>
      <c r="K397" s="232"/>
      <c r="L397" s="237"/>
      <c r="M397" s="238"/>
      <c r="N397" s="239"/>
      <c r="O397" s="239"/>
      <c r="P397" s="239"/>
      <c r="Q397" s="239"/>
      <c r="R397" s="239"/>
      <c r="S397" s="239"/>
      <c r="T397" s="240"/>
      <c r="AT397" s="241" t="s">
        <v>193</v>
      </c>
      <c r="AU397" s="241" t="s">
        <v>83</v>
      </c>
      <c r="AV397" s="13" t="s">
        <v>83</v>
      </c>
      <c r="AW397" s="13" t="s">
        <v>39</v>
      </c>
      <c r="AX397" s="13" t="s">
        <v>79</v>
      </c>
      <c r="AY397" s="241" t="s">
        <v>183</v>
      </c>
    </row>
    <row r="398" spans="2:65" s="1" customFormat="1" ht="31.5" customHeight="1">
      <c r="B398" s="42"/>
      <c r="C398" s="205" t="s">
        <v>616</v>
      </c>
      <c r="D398" s="205" t="s">
        <v>185</v>
      </c>
      <c r="E398" s="206" t="s">
        <v>617</v>
      </c>
      <c r="F398" s="207" t="s">
        <v>618</v>
      </c>
      <c r="G398" s="208" t="s">
        <v>498</v>
      </c>
      <c r="H398" s="209">
        <v>0.217</v>
      </c>
      <c r="I398" s="210"/>
      <c r="J398" s="211">
        <f>ROUND(I398*H398,2)</f>
        <v>0</v>
      </c>
      <c r="K398" s="207" t="s">
        <v>200</v>
      </c>
      <c r="L398" s="62"/>
      <c r="M398" s="212" t="s">
        <v>21</v>
      </c>
      <c r="N398" s="213" t="s">
        <v>46</v>
      </c>
      <c r="O398" s="43"/>
      <c r="P398" s="214">
        <f>O398*H398</f>
        <v>0</v>
      </c>
      <c r="Q398" s="214">
        <v>0</v>
      </c>
      <c r="R398" s="214">
        <f>Q398*H398</f>
        <v>0</v>
      </c>
      <c r="S398" s="214">
        <v>0</v>
      </c>
      <c r="T398" s="215">
        <f>S398*H398</f>
        <v>0</v>
      </c>
      <c r="AR398" s="25" t="s">
        <v>292</v>
      </c>
      <c r="AT398" s="25" t="s">
        <v>185</v>
      </c>
      <c r="AU398" s="25" t="s">
        <v>83</v>
      </c>
      <c r="AY398" s="25" t="s">
        <v>183</v>
      </c>
      <c r="BE398" s="216">
        <f>IF(N398="základní",J398,0)</f>
        <v>0</v>
      </c>
      <c r="BF398" s="216">
        <f>IF(N398="snížená",J398,0)</f>
        <v>0</v>
      </c>
      <c r="BG398" s="216">
        <f>IF(N398="zákl. přenesená",J398,0)</f>
        <v>0</v>
      </c>
      <c r="BH398" s="216">
        <f>IF(N398="sníž. přenesená",J398,0)</f>
        <v>0</v>
      </c>
      <c r="BI398" s="216">
        <f>IF(N398="nulová",J398,0)</f>
        <v>0</v>
      </c>
      <c r="BJ398" s="25" t="s">
        <v>79</v>
      </c>
      <c r="BK398" s="216">
        <f>ROUND(I398*H398,2)</f>
        <v>0</v>
      </c>
      <c r="BL398" s="25" t="s">
        <v>292</v>
      </c>
      <c r="BM398" s="25" t="s">
        <v>619</v>
      </c>
    </row>
    <row r="399" spans="2:65" s="1" customFormat="1" ht="121.5">
      <c r="B399" s="42"/>
      <c r="C399" s="64"/>
      <c r="D399" s="217" t="s">
        <v>191</v>
      </c>
      <c r="E399" s="64"/>
      <c r="F399" s="218" t="s">
        <v>620</v>
      </c>
      <c r="G399" s="64"/>
      <c r="H399" s="64"/>
      <c r="I399" s="173"/>
      <c r="J399" s="64"/>
      <c r="K399" s="64"/>
      <c r="L399" s="62"/>
      <c r="M399" s="219"/>
      <c r="N399" s="43"/>
      <c r="O399" s="43"/>
      <c r="P399" s="43"/>
      <c r="Q399" s="43"/>
      <c r="R399" s="43"/>
      <c r="S399" s="43"/>
      <c r="T399" s="79"/>
      <c r="AT399" s="25" t="s">
        <v>191</v>
      </c>
      <c r="AU399" s="25" t="s">
        <v>83</v>
      </c>
    </row>
    <row r="400" spans="2:65" s="11" customFormat="1" ht="29.85" customHeight="1">
      <c r="B400" s="188"/>
      <c r="C400" s="189"/>
      <c r="D400" s="202" t="s">
        <v>74</v>
      </c>
      <c r="E400" s="203" t="s">
        <v>621</v>
      </c>
      <c r="F400" s="203" t="s">
        <v>622</v>
      </c>
      <c r="G400" s="189"/>
      <c r="H400" s="189"/>
      <c r="I400" s="192"/>
      <c r="J400" s="204">
        <f>BK400</f>
        <v>0</v>
      </c>
      <c r="K400" s="189"/>
      <c r="L400" s="194"/>
      <c r="M400" s="195"/>
      <c r="N400" s="196"/>
      <c r="O400" s="196"/>
      <c r="P400" s="197">
        <f>SUM(P401:P409)</f>
        <v>0</v>
      </c>
      <c r="Q400" s="196"/>
      <c r="R400" s="197">
        <f>SUM(R401:R409)</f>
        <v>0.37435999999999997</v>
      </c>
      <c r="S400" s="196"/>
      <c r="T400" s="198">
        <f>SUM(T401:T409)</f>
        <v>0</v>
      </c>
      <c r="AR400" s="199" t="s">
        <v>83</v>
      </c>
      <c r="AT400" s="200" t="s">
        <v>74</v>
      </c>
      <c r="AU400" s="200" t="s">
        <v>79</v>
      </c>
      <c r="AY400" s="199" t="s">
        <v>183</v>
      </c>
      <c r="BK400" s="201">
        <f>SUM(BK401:BK409)</f>
        <v>0</v>
      </c>
    </row>
    <row r="401" spans="2:65" s="1" customFormat="1" ht="31.5" customHeight="1">
      <c r="B401" s="42"/>
      <c r="C401" s="205" t="s">
        <v>623</v>
      </c>
      <c r="D401" s="205" t="s">
        <v>185</v>
      </c>
      <c r="E401" s="206" t="s">
        <v>624</v>
      </c>
      <c r="F401" s="207" t="s">
        <v>625</v>
      </c>
      <c r="G401" s="208" t="s">
        <v>626</v>
      </c>
      <c r="H401" s="209">
        <v>4</v>
      </c>
      <c r="I401" s="210"/>
      <c r="J401" s="211">
        <f>ROUND(I401*H401,2)</f>
        <v>0</v>
      </c>
      <c r="K401" s="207" t="s">
        <v>200</v>
      </c>
      <c r="L401" s="62"/>
      <c r="M401" s="212" t="s">
        <v>21</v>
      </c>
      <c r="N401" s="213" t="s">
        <v>46</v>
      </c>
      <c r="O401" s="43"/>
      <c r="P401" s="214">
        <f>O401*H401</f>
        <v>0</v>
      </c>
      <c r="Q401" s="214">
        <v>8.7000000000000001E-4</v>
      </c>
      <c r="R401" s="214">
        <f>Q401*H401</f>
        <v>3.48E-3</v>
      </c>
      <c r="S401" s="214">
        <v>0</v>
      </c>
      <c r="T401" s="215">
        <f>S401*H401</f>
        <v>0</v>
      </c>
      <c r="AR401" s="25" t="s">
        <v>292</v>
      </c>
      <c r="AT401" s="25" t="s">
        <v>185</v>
      </c>
      <c r="AU401" s="25" t="s">
        <v>83</v>
      </c>
      <c r="AY401" s="25" t="s">
        <v>183</v>
      </c>
      <c r="BE401" s="216">
        <f>IF(N401="základní",J401,0)</f>
        <v>0</v>
      </c>
      <c r="BF401" s="216">
        <f>IF(N401="snížená",J401,0)</f>
        <v>0</v>
      </c>
      <c r="BG401" s="216">
        <f>IF(N401="zákl. přenesená",J401,0)</f>
        <v>0</v>
      </c>
      <c r="BH401" s="216">
        <f>IF(N401="sníž. přenesená",J401,0)</f>
        <v>0</v>
      </c>
      <c r="BI401" s="216">
        <f>IF(N401="nulová",J401,0)</f>
        <v>0</v>
      </c>
      <c r="BJ401" s="25" t="s">
        <v>79</v>
      </c>
      <c r="BK401" s="216">
        <f>ROUND(I401*H401,2)</f>
        <v>0</v>
      </c>
      <c r="BL401" s="25" t="s">
        <v>292</v>
      </c>
      <c r="BM401" s="25" t="s">
        <v>627</v>
      </c>
    </row>
    <row r="402" spans="2:65" s="1" customFormat="1" ht="148.5">
      <c r="B402" s="42"/>
      <c r="C402" s="64"/>
      <c r="D402" s="244" t="s">
        <v>191</v>
      </c>
      <c r="E402" s="64"/>
      <c r="F402" s="267" t="s">
        <v>628</v>
      </c>
      <c r="G402" s="64"/>
      <c r="H402" s="64"/>
      <c r="I402" s="173"/>
      <c r="J402" s="64"/>
      <c r="K402" s="64"/>
      <c r="L402" s="62"/>
      <c r="M402" s="219"/>
      <c r="N402" s="43"/>
      <c r="O402" s="43"/>
      <c r="P402" s="43"/>
      <c r="Q402" s="43"/>
      <c r="R402" s="43"/>
      <c r="S402" s="43"/>
      <c r="T402" s="79"/>
      <c r="AT402" s="25" t="s">
        <v>191</v>
      </c>
      <c r="AU402" s="25" t="s">
        <v>83</v>
      </c>
    </row>
    <row r="403" spans="2:65" s="1" customFormat="1" ht="22.5" customHeight="1">
      <c r="B403" s="42"/>
      <c r="C403" s="257" t="s">
        <v>629</v>
      </c>
      <c r="D403" s="257" t="s">
        <v>223</v>
      </c>
      <c r="E403" s="258" t="s">
        <v>630</v>
      </c>
      <c r="F403" s="259" t="s">
        <v>631</v>
      </c>
      <c r="G403" s="260" t="s">
        <v>626</v>
      </c>
      <c r="H403" s="261">
        <v>4</v>
      </c>
      <c r="I403" s="262"/>
      <c r="J403" s="263">
        <f>ROUND(I403*H403,2)</f>
        <v>0</v>
      </c>
      <c r="K403" s="259" t="s">
        <v>21</v>
      </c>
      <c r="L403" s="264"/>
      <c r="M403" s="265" t="s">
        <v>21</v>
      </c>
      <c r="N403" s="266" t="s">
        <v>46</v>
      </c>
      <c r="O403" s="43"/>
      <c r="P403" s="214">
        <f>O403*H403</f>
        <v>0</v>
      </c>
      <c r="Q403" s="214">
        <v>7.3999999999999996E-2</v>
      </c>
      <c r="R403" s="214">
        <f>Q403*H403</f>
        <v>0.29599999999999999</v>
      </c>
      <c r="S403" s="214">
        <v>0</v>
      </c>
      <c r="T403" s="215">
        <f>S403*H403</f>
        <v>0</v>
      </c>
      <c r="AR403" s="25" t="s">
        <v>393</v>
      </c>
      <c r="AT403" s="25" t="s">
        <v>223</v>
      </c>
      <c r="AU403" s="25" t="s">
        <v>83</v>
      </c>
      <c r="AY403" s="25" t="s">
        <v>183</v>
      </c>
      <c r="BE403" s="216">
        <f>IF(N403="základní",J403,0)</f>
        <v>0</v>
      </c>
      <c r="BF403" s="216">
        <f>IF(N403="snížená",J403,0)</f>
        <v>0</v>
      </c>
      <c r="BG403" s="216">
        <f>IF(N403="zákl. přenesená",J403,0)</f>
        <v>0</v>
      </c>
      <c r="BH403" s="216">
        <f>IF(N403="sníž. přenesená",J403,0)</f>
        <v>0</v>
      </c>
      <c r="BI403" s="216">
        <f>IF(N403="nulová",J403,0)</f>
        <v>0</v>
      </c>
      <c r="BJ403" s="25" t="s">
        <v>79</v>
      </c>
      <c r="BK403" s="216">
        <f>ROUND(I403*H403,2)</f>
        <v>0</v>
      </c>
      <c r="BL403" s="25" t="s">
        <v>292</v>
      </c>
      <c r="BM403" s="25" t="s">
        <v>632</v>
      </c>
    </row>
    <row r="404" spans="2:65" s="1" customFormat="1" ht="31.5" customHeight="1">
      <c r="B404" s="42"/>
      <c r="C404" s="205" t="s">
        <v>633</v>
      </c>
      <c r="D404" s="205" t="s">
        <v>185</v>
      </c>
      <c r="E404" s="206" t="s">
        <v>634</v>
      </c>
      <c r="F404" s="207" t="s">
        <v>635</v>
      </c>
      <c r="G404" s="208" t="s">
        <v>626</v>
      </c>
      <c r="H404" s="209">
        <v>1</v>
      </c>
      <c r="I404" s="210"/>
      <c r="J404" s="211">
        <f>ROUND(I404*H404,2)</f>
        <v>0</v>
      </c>
      <c r="K404" s="207" t="s">
        <v>200</v>
      </c>
      <c r="L404" s="62"/>
      <c r="M404" s="212" t="s">
        <v>21</v>
      </c>
      <c r="N404" s="213" t="s">
        <v>46</v>
      </c>
      <c r="O404" s="43"/>
      <c r="P404" s="214">
        <f>O404*H404</f>
        <v>0</v>
      </c>
      <c r="Q404" s="214">
        <v>8.8000000000000003E-4</v>
      </c>
      <c r="R404" s="214">
        <f>Q404*H404</f>
        <v>8.8000000000000003E-4</v>
      </c>
      <c r="S404" s="214">
        <v>0</v>
      </c>
      <c r="T404" s="215">
        <f>S404*H404</f>
        <v>0</v>
      </c>
      <c r="AR404" s="25" t="s">
        <v>292</v>
      </c>
      <c r="AT404" s="25" t="s">
        <v>185</v>
      </c>
      <c r="AU404" s="25" t="s">
        <v>83</v>
      </c>
      <c r="AY404" s="25" t="s">
        <v>183</v>
      </c>
      <c r="BE404" s="216">
        <f>IF(N404="základní",J404,0)</f>
        <v>0</v>
      </c>
      <c r="BF404" s="216">
        <f>IF(N404="snížená",J404,0)</f>
        <v>0</v>
      </c>
      <c r="BG404" s="216">
        <f>IF(N404="zákl. přenesená",J404,0)</f>
        <v>0</v>
      </c>
      <c r="BH404" s="216">
        <f>IF(N404="sníž. přenesená",J404,0)</f>
        <v>0</v>
      </c>
      <c r="BI404" s="216">
        <f>IF(N404="nulová",J404,0)</f>
        <v>0</v>
      </c>
      <c r="BJ404" s="25" t="s">
        <v>79</v>
      </c>
      <c r="BK404" s="216">
        <f>ROUND(I404*H404,2)</f>
        <v>0</v>
      </c>
      <c r="BL404" s="25" t="s">
        <v>292</v>
      </c>
      <c r="BM404" s="25" t="s">
        <v>636</v>
      </c>
    </row>
    <row r="405" spans="2:65" s="12" customFormat="1" ht="13.5">
      <c r="B405" s="220"/>
      <c r="C405" s="221"/>
      <c r="D405" s="217" t="s">
        <v>193</v>
      </c>
      <c r="E405" s="222" t="s">
        <v>21</v>
      </c>
      <c r="F405" s="223" t="s">
        <v>637</v>
      </c>
      <c r="G405" s="221"/>
      <c r="H405" s="224" t="s">
        <v>21</v>
      </c>
      <c r="I405" s="225"/>
      <c r="J405" s="221"/>
      <c r="K405" s="221"/>
      <c r="L405" s="226"/>
      <c r="M405" s="227"/>
      <c r="N405" s="228"/>
      <c r="O405" s="228"/>
      <c r="P405" s="228"/>
      <c r="Q405" s="228"/>
      <c r="R405" s="228"/>
      <c r="S405" s="228"/>
      <c r="T405" s="229"/>
      <c r="AT405" s="230" t="s">
        <v>193</v>
      </c>
      <c r="AU405" s="230" t="s">
        <v>83</v>
      </c>
      <c r="AV405" s="12" t="s">
        <v>79</v>
      </c>
      <c r="AW405" s="12" t="s">
        <v>39</v>
      </c>
      <c r="AX405" s="12" t="s">
        <v>75</v>
      </c>
      <c r="AY405" s="230" t="s">
        <v>183</v>
      </c>
    </row>
    <row r="406" spans="2:65" s="13" customFormat="1" ht="13.5">
      <c r="B406" s="231"/>
      <c r="C406" s="232"/>
      <c r="D406" s="244" t="s">
        <v>193</v>
      </c>
      <c r="E406" s="254" t="s">
        <v>21</v>
      </c>
      <c r="F406" s="255" t="s">
        <v>79</v>
      </c>
      <c r="G406" s="232"/>
      <c r="H406" s="256">
        <v>1</v>
      </c>
      <c r="I406" s="236"/>
      <c r="J406" s="232"/>
      <c r="K406" s="232"/>
      <c r="L406" s="237"/>
      <c r="M406" s="238"/>
      <c r="N406" s="239"/>
      <c r="O406" s="239"/>
      <c r="P406" s="239"/>
      <c r="Q406" s="239"/>
      <c r="R406" s="239"/>
      <c r="S406" s="239"/>
      <c r="T406" s="240"/>
      <c r="AT406" s="241" t="s">
        <v>193</v>
      </c>
      <c r="AU406" s="241" t="s">
        <v>83</v>
      </c>
      <c r="AV406" s="13" t="s">
        <v>83</v>
      </c>
      <c r="AW406" s="13" t="s">
        <v>39</v>
      </c>
      <c r="AX406" s="13" t="s">
        <v>79</v>
      </c>
      <c r="AY406" s="241" t="s">
        <v>183</v>
      </c>
    </row>
    <row r="407" spans="2:65" s="1" customFormat="1" ht="22.5" customHeight="1">
      <c r="B407" s="42"/>
      <c r="C407" s="257" t="s">
        <v>638</v>
      </c>
      <c r="D407" s="257" t="s">
        <v>223</v>
      </c>
      <c r="E407" s="258" t="s">
        <v>639</v>
      </c>
      <c r="F407" s="259" t="s">
        <v>640</v>
      </c>
      <c r="G407" s="260" t="s">
        <v>626</v>
      </c>
      <c r="H407" s="261">
        <v>1</v>
      </c>
      <c r="I407" s="262"/>
      <c r="J407" s="263">
        <f>ROUND(I407*H407,2)</f>
        <v>0</v>
      </c>
      <c r="K407" s="259" t="s">
        <v>21</v>
      </c>
      <c r="L407" s="264"/>
      <c r="M407" s="265" t="s">
        <v>21</v>
      </c>
      <c r="N407" s="266" t="s">
        <v>46</v>
      </c>
      <c r="O407" s="43"/>
      <c r="P407" s="214">
        <f>O407*H407</f>
        <v>0</v>
      </c>
      <c r="Q407" s="214">
        <v>7.3999999999999996E-2</v>
      </c>
      <c r="R407" s="214">
        <f>Q407*H407</f>
        <v>7.3999999999999996E-2</v>
      </c>
      <c r="S407" s="214">
        <v>0</v>
      </c>
      <c r="T407" s="215">
        <f>S407*H407</f>
        <v>0</v>
      </c>
      <c r="AR407" s="25" t="s">
        <v>393</v>
      </c>
      <c r="AT407" s="25" t="s">
        <v>223</v>
      </c>
      <c r="AU407" s="25" t="s">
        <v>83</v>
      </c>
      <c r="AY407" s="25" t="s">
        <v>183</v>
      </c>
      <c r="BE407" s="216">
        <f>IF(N407="základní",J407,0)</f>
        <v>0</v>
      </c>
      <c r="BF407" s="216">
        <f>IF(N407="snížená",J407,0)</f>
        <v>0</v>
      </c>
      <c r="BG407" s="216">
        <f>IF(N407="zákl. přenesená",J407,0)</f>
        <v>0</v>
      </c>
      <c r="BH407" s="216">
        <f>IF(N407="sníž. přenesená",J407,0)</f>
        <v>0</v>
      </c>
      <c r="BI407" s="216">
        <f>IF(N407="nulová",J407,0)</f>
        <v>0</v>
      </c>
      <c r="BJ407" s="25" t="s">
        <v>79</v>
      </c>
      <c r="BK407" s="216">
        <f>ROUND(I407*H407,2)</f>
        <v>0</v>
      </c>
      <c r="BL407" s="25" t="s">
        <v>292</v>
      </c>
      <c r="BM407" s="25" t="s">
        <v>641</v>
      </c>
    </row>
    <row r="408" spans="2:65" s="1" customFormat="1" ht="31.5" customHeight="1">
      <c r="B408" s="42"/>
      <c r="C408" s="205" t="s">
        <v>642</v>
      </c>
      <c r="D408" s="205" t="s">
        <v>185</v>
      </c>
      <c r="E408" s="206" t="s">
        <v>643</v>
      </c>
      <c r="F408" s="207" t="s">
        <v>644</v>
      </c>
      <c r="G408" s="208" t="s">
        <v>645</v>
      </c>
      <c r="H408" s="282"/>
      <c r="I408" s="210"/>
      <c r="J408" s="211">
        <f>ROUND(I408*H408,2)</f>
        <v>0</v>
      </c>
      <c r="K408" s="207" t="s">
        <v>200</v>
      </c>
      <c r="L408" s="62"/>
      <c r="M408" s="212" t="s">
        <v>21</v>
      </c>
      <c r="N408" s="213" t="s">
        <v>46</v>
      </c>
      <c r="O408" s="43"/>
      <c r="P408" s="214">
        <f>O408*H408</f>
        <v>0</v>
      </c>
      <c r="Q408" s="214">
        <v>0</v>
      </c>
      <c r="R408" s="214">
        <f>Q408*H408</f>
        <v>0</v>
      </c>
      <c r="S408" s="214">
        <v>0</v>
      </c>
      <c r="T408" s="215">
        <f>S408*H408</f>
        <v>0</v>
      </c>
      <c r="AR408" s="25" t="s">
        <v>292</v>
      </c>
      <c r="AT408" s="25" t="s">
        <v>185</v>
      </c>
      <c r="AU408" s="25" t="s">
        <v>83</v>
      </c>
      <c r="AY408" s="25" t="s">
        <v>183</v>
      </c>
      <c r="BE408" s="216">
        <f>IF(N408="základní",J408,0)</f>
        <v>0</v>
      </c>
      <c r="BF408" s="216">
        <f>IF(N408="snížená",J408,0)</f>
        <v>0</v>
      </c>
      <c r="BG408" s="216">
        <f>IF(N408="zákl. přenesená",J408,0)</f>
        <v>0</v>
      </c>
      <c r="BH408" s="216">
        <f>IF(N408="sníž. přenesená",J408,0)</f>
        <v>0</v>
      </c>
      <c r="BI408" s="216">
        <f>IF(N408="nulová",J408,0)</f>
        <v>0</v>
      </c>
      <c r="BJ408" s="25" t="s">
        <v>79</v>
      </c>
      <c r="BK408" s="216">
        <f>ROUND(I408*H408,2)</f>
        <v>0</v>
      </c>
      <c r="BL408" s="25" t="s">
        <v>292</v>
      </c>
      <c r="BM408" s="25" t="s">
        <v>646</v>
      </c>
    </row>
    <row r="409" spans="2:65" s="1" customFormat="1" ht="121.5">
      <c r="B409" s="42"/>
      <c r="C409" s="64"/>
      <c r="D409" s="217" t="s">
        <v>191</v>
      </c>
      <c r="E409" s="64"/>
      <c r="F409" s="218" t="s">
        <v>647</v>
      </c>
      <c r="G409" s="64"/>
      <c r="H409" s="64"/>
      <c r="I409" s="173"/>
      <c r="J409" s="64"/>
      <c r="K409" s="64"/>
      <c r="L409" s="62"/>
      <c r="M409" s="219"/>
      <c r="N409" s="43"/>
      <c r="O409" s="43"/>
      <c r="P409" s="43"/>
      <c r="Q409" s="43"/>
      <c r="R409" s="43"/>
      <c r="S409" s="43"/>
      <c r="T409" s="79"/>
      <c r="AT409" s="25" t="s">
        <v>191</v>
      </c>
      <c r="AU409" s="25" t="s">
        <v>83</v>
      </c>
    </row>
    <row r="410" spans="2:65" s="11" customFormat="1" ht="29.85" customHeight="1">
      <c r="B410" s="188"/>
      <c r="C410" s="189"/>
      <c r="D410" s="202" t="s">
        <v>74</v>
      </c>
      <c r="E410" s="203" t="s">
        <v>648</v>
      </c>
      <c r="F410" s="203" t="s">
        <v>649</v>
      </c>
      <c r="G410" s="189"/>
      <c r="H410" s="189"/>
      <c r="I410" s="192"/>
      <c r="J410" s="204">
        <f>BK410</f>
        <v>0</v>
      </c>
      <c r="K410" s="189"/>
      <c r="L410" s="194"/>
      <c r="M410" s="195"/>
      <c r="N410" s="196"/>
      <c r="O410" s="196"/>
      <c r="P410" s="197">
        <f>SUM(P411:P427)</f>
        <v>0</v>
      </c>
      <c r="Q410" s="196"/>
      <c r="R410" s="197">
        <f>SUM(R411:R427)</f>
        <v>3.7880000000000001E-3</v>
      </c>
      <c r="S410" s="196"/>
      <c r="T410" s="198">
        <f>SUM(T411:T427)</f>
        <v>1.3000000000000001E-2</v>
      </c>
      <c r="AR410" s="199" t="s">
        <v>83</v>
      </c>
      <c r="AT410" s="200" t="s">
        <v>74</v>
      </c>
      <c r="AU410" s="200" t="s">
        <v>79</v>
      </c>
      <c r="AY410" s="199" t="s">
        <v>183</v>
      </c>
      <c r="BK410" s="201">
        <f>SUM(BK411:BK427)</f>
        <v>0</v>
      </c>
    </row>
    <row r="411" spans="2:65" s="1" customFormat="1" ht="44.25" customHeight="1">
      <c r="B411" s="42"/>
      <c r="C411" s="205" t="s">
        <v>650</v>
      </c>
      <c r="D411" s="205" t="s">
        <v>185</v>
      </c>
      <c r="E411" s="206" t="s">
        <v>651</v>
      </c>
      <c r="F411" s="207" t="s">
        <v>652</v>
      </c>
      <c r="G411" s="208" t="s">
        <v>547</v>
      </c>
      <c r="H411" s="209">
        <v>1</v>
      </c>
      <c r="I411" s="210"/>
      <c r="J411" s="211">
        <f>ROUND(I411*H411,2)</f>
        <v>0</v>
      </c>
      <c r="K411" s="207" t="s">
        <v>21</v>
      </c>
      <c r="L411" s="62"/>
      <c r="M411" s="212" t="s">
        <v>21</v>
      </c>
      <c r="N411" s="213" t="s">
        <v>46</v>
      </c>
      <c r="O411" s="43"/>
      <c r="P411" s="214">
        <f>O411*H411</f>
        <v>0</v>
      </c>
      <c r="Q411" s="214">
        <v>0</v>
      </c>
      <c r="R411" s="214">
        <f>Q411*H411</f>
        <v>0</v>
      </c>
      <c r="S411" s="214">
        <v>0</v>
      </c>
      <c r="T411" s="215">
        <f>S411*H411</f>
        <v>0</v>
      </c>
      <c r="AR411" s="25" t="s">
        <v>292</v>
      </c>
      <c r="AT411" s="25" t="s">
        <v>185</v>
      </c>
      <c r="AU411" s="25" t="s">
        <v>83</v>
      </c>
      <c r="AY411" s="25" t="s">
        <v>183</v>
      </c>
      <c r="BE411" s="216">
        <f>IF(N411="základní",J411,0)</f>
        <v>0</v>
      </c>
      <c r="BF411" s="216">
        <f>IF(N411="snížená",J411,0)</f>
        <v>0</v>
      </c>
      <c r="BG411" s="216">
        <f>IF(N411="zákl. přenesená",J411,0)</f>
        <v>0</v>
      </c>
      <c r="BH411" s="216">
        <f>IF(N411="sníž. přenesená",J411,0)</f>
        <v>0</v>
      </c>
      <c r="BI411" s="216">
        <f>IF(N411="nulová",J411,0)</f>
        <v>0</v>
      </c>
      <c r="BJ411" s="25" t="s">
        <v>79</v>
      </c>
      <c r="BK411" s="216">
        <f>ROUND(I411*H411,2)</f>
        <v>0</v>
      </c>
      <c r="BL411" s="25" t="s">
        <v>292</v>
      </c>
      <c r="BM411" s="25" t="s">
        <v>653</v>
      </c>
    </row>
    <row r="412" spans="2:65" s="1" customFormat="1" ht="67.5">
      <c r="B412" s="42"/>
      <c r="C412" s="64"/>
      <c r="D412" s="217" t="s">
        <v>540</v>
      </c>
      <c r="E412" s="64"/>
      <c r="F412" s="218" t="s">
        <v>654</v>
      </c>
      <c r="G412" s="64"/>
      <c r="H412" s="64"/>
      <c r="I412" s="173"/>
      <c r="J412" s="64"/>
      <c r="K412" s="64"/>
      <c r="L412" s="62"/>
      <c r="M412" s="219"/>
      <c r="N412" s="43"/>
      <c r="O412" s="43"/>
      <c r="P412" s="43"/>
      <c r="Q412" s="43"/>
      <c r="R412" s="43"/>
      <c r="S412" s="43"/>
      <c r="T412" s="79"/>
      <c r="AT412" s="25" t="s">
        <v>540</v>
      </c>
      <c r="AU412" s="25" t="s">
        <v>83</v>
      </c>
    </row>
    <row r="413" spans="2:65" s="12" customFormat="1" ht="13.5">
      <c r="B413" s="220"/>
      <c r="C413" s="221"/>
      <c r="D413" s="217" t="s">
        <v>193</v>
      </c>
      <c r="E413" s="222" t="s">
        <v>21</v>
      </c>
      <c r="F413" s="223" t="s">
        <v>655</v>
      </c>
      <c r="G413" s="221"/>
      <c r="H413" s="224" t="s">
        <v>21</v>
      </c>
      <c r="I413" s="225"/>
      <c r="J413" s="221"/>
      <c r="K413" s="221"/>
      <c r="L413" s="226"/>
      <c r="M413" s="227"/>
      <c r="N413" s="228"/>
      <c r="O413" s="228"/>
      <c r="P413" s="228"/>
      <c r="Q413" s="228"/>
      <c r="R413" s="228"/>
      <c r="S413" s="228"/>
      <c r="T413" s="229"/>
      <c r="AT413" s="230" t="s">
        <v>193</v>
      </c>
      <c r="AU413" s="230" t="s">
        <v>83</v>
      </c>
      <c r="AV413" s="12" t="s">
        <v>79</v>
      </c>
      <c r="AW413" s="12" t="s">
        <v>39</v>
      </c>
      <c r="AX413" s="12" t="s">
        <v>75</v>
      </c>
      <c r="AY413" s="230" t="s">
        <v>183</v>
      </c>
    </row>
    <row r="414" spans="2:65" s="13" customFormat="1" ht="13.5">
      <c r="B414" s="231"/>
      <c r="C414" s="232"/>
      <c r="D414" s="217" t="s">
        <v>193</v>
      </c>
      <c r="E414" s="233" t="s">
        <v>21</v>
      </c>
      <c r="F414" s="234" t="s">
        <v>656</v>
      </c>
      <c r="G414" s="232"/>
      <c r="H414" s="235">
        <v>1</v>
      </c>
      <c r="I414" s="236"/>
      <c r="J414" s="232"/>
      <c r="K414" s="232"/>
      <c r="L414" s="237"/>
      <c r="M414" s="238"/>
      <c r="N414" s="239"/>
      <c r="O414" s="239"/>
      <c r="P414" s="239"/>
      <c r="Q414" s="239"/>
      <c r="R414" s="239"/>
      <c r="S414" s="239"/>
      <c r="T414" s="240"/>
      <c r="AT414" s="241" t="s">
        <v>193</v>
      </c>
      <c r="AU414" s="241" t="s">
        <v>83</v>
      </c>
      <c r="AV414" s="13" t="s">
        <v>83</v>
      </c>
      <c r="AW414" s="13" t="s">
        <v>39</v>
      </c>
      <c r="AX414" s="13" t="s">
        <v>75</v>
      </c>
      <c r="AY414" s="241" t="s">
        <v>183</v>
      </c>
    </row>
    <row r="415" spans="2:65" s="14" customFormat="1" ht="13.5">
      <c r="B415" s="242"/>
      <c r="C415" s="243"/>
      <c r="D415" s="244" t="s">
        <v>193</v>
      </c>
      <c r="E415" s="245" t="s">
        <v>21</v>
      </c>
      <c r="F415" s="246" t="s">
        <v>212</v>
      </c>
      <c r="G415" s="243"/>
      <c r="H415" s="247">
        <v>1</v>
      </c>
      <c r="I415" s="248"/>
      <c r="J415" s="243"/>
      <c r="K415" s="243"/>
      <c r="L415" s="249"/>
      <c r="M415" s="250"/>
      <c r="N415" s="251"/>
      <c r="O415" s="251"/>
      <c r="P415" s="251"/>
      <c r="Q415" s="251"/>
      <c r="R415" s="251"/>
      <c r="S415" s="251"/>
      <c r="T415" s="252"/>
      <c r="AT415" s="253" t="s">
        <v>193</v>
      </c>
      <c r="AU415" s="253" t="s">
        <v>83</v>
      </c>
      <c r="AV415" s="14" t="s">
        <v>189</v>
      </c>
      <c r="AW415" s="14" t="s">
        <v>39</v>
      </c>
      <c r="AX415" s="14" t="s">
        <v>79</v>
      </c>
      <c r="AY415" s="253" t="s">
        <v>183</v>
      </c>
    </row>
    <row r="416" spans="2:65" s="1" customFormat="1" ht="22.5" customHeight="1">
      <c r="B416" s="42"/>
      <c r="C416" s="205" t="s">
        <v>657</v>
      </c>
      <c r="D416" s="205" t="s">
        <v>185</v>
      </c>
      <c r="E416" s="206" t="s">
        <v>658</v>
      </c>
      <c r="F416" s="207" t="s">
        <v>659</v>
      </c>
      <c r="G416" s="208" t="s">
        <v>188</v>
      </c>
      <c r="H416" s="209">
        <v>9.8000000000000007</v>
      </c>
      <c r="I416" s="210"/>
      <c r="J416" s="211">
        <f>ROUND(I416*H416,2)</f>
        <v>0</v>
      </c>
      <c r="K416" s="207" t="s">
        <v>200</v>
      </c>
      <c r="L416" s="62"/>
      <c r="M416" s="212" t="s">
        <v>21</v>
      </c>
      <c r="N416" s="213" t="s">
        <v>46</v>
      </c>
      <c r="O416" s="43"/>
      <c r="P416" s="214">
        <f>O416*H416</f>
        <v>0</v>
      </c>
      <c r="Q416" s="214">
        <v>6.0000000000000002E-5</v>
      </c>
      <c r="R416" s="214">
        <f>Q416*H416</f>
        <v>5.8800000000000009E-4</v>
      </c>
      <c r="S416" s="214">
        <v>0</v>
      </c>
      <c r="T416" s="215">
        <f>S416*H416</f>
        <v>0</v>
      </c>
      <c r="AR416" s="25" t="s">
        <v>292</v>
      </c>
      <c r="AT416" s="25" t="s">
        <v>185</v>
      </c>
      <c r="AU416" s="25" t="s">
        <v>83</v>
      </c>
      <c r="AY416" s="25" t="s">
        <v>183</v>
      </c>
      <c r="BE416" s="216">
        <f>IF(N416="základní",J416,0)</f>
        <v>0</v>
      </c>
      <c r="BF416" s="216">
        <f>IF(N416="snížená",J416,0)</f>
        <v>0</v>
      </c>
      <c r="BG416" s="216">
        <f>IF(N416="zákl. přenesená",J416,0)</f>
        <v>0</v>
      </c>
      <c r="BH416" s="216">
        <f>IF(N416="sníž. přenesená",J416,0)</f>
        <v>0</v>
      </c>
      <c r="BI416" s="216">
        <f>IF(N416="nulová",J416,0)</f>
        <v>0</v>
      </c>
      <c r="BJ416" s="25" t="s">
        <v>79</v>
      </c>
      <c r="BK416" s="216">
        <f>ROUND(I416*H416,2)</f>
        <v>0</v>
      </c>
      <c r="BL416" s="25" t="s">
        <v>292</v>
      </c>
      <c r="BM416" s="25" t="s">
        <v>660</v>
      </c>
    </row>
    <row r="417" spans="2:65" s="1" customFormat="1" ht="121.5">
      <c r="B417" s="42"/>
      <c r="C417" s="64"/>
      <c r="D417" s="217" t="s">
        <v>191</v>
      </c>
      <c r="E417" s="64"/>
      <c r="F417" s="218" t="s">
        <v>661</v>
      </c>
      <c r="G417" s="64"/>
      <c r="H417" s="64"/>
      <c r="I417" s="173"/>
      <c r="J417" s="64"/>
      <c r="K417" s="64"/>
      <c r="L417" s="62"/>
      <c r="M417" s="219"/>
      <c r="N417" s="43"/>
      <c r="O417" s="43"/>
      <c r="P417" s="43"/>
      <c r="Q417" s="43"/>
      <c r="R417" s="43"/>
      <c r="S417" s="43"/>
      <c r="T417" s="79"/>
      <c r="AT417" s="25" t="s">
        <v>191</v>
      </c>
      <c r="AU417" s="25" t="s">
        <v>83</v>
      </c>
    </row>
    <row r="418" spans="2:65" s="12" customFormat="1" ht="13.5">
      <c r="B418" s="220"/>
      <c r="C418" s="221"/>
      <c r="D418" s="217" t="s">
        <v>193</v>
      </c>
      <c r="E418" s="222" t="s">
        <v>21</v>
      </c>
      <c r="F418" s="223" t="s">
        <v>662</v>
      </c>
      <c r="G418" s="221"/>
      <c r="H418" s="224" t="s">
        <v>21</v>
      </c>
      <c r="I418" s="225"/>
      <c r="J418" s="221"/>
      <c r="K418" s="221"/>
      <c r="L418" s="226"/>
      <c r="M418" s="227"/>
      <c r="N418" s="228"/>
      <c r="O418" s="228"/>
      <c r="P418" s="228"/>
      <c r="Q418" s="228"/>
      <c r="R418" s="228"/>
      <c r="S418" s="228"/>
      <c r="T418" s="229"/>
      <c r="AT418" s="230" t="s">
        <v>193</v>
      </c>
      <c r="AU418" s="230" t="s">
        <v>83</v>
      </c>
      <c r="AV418" s="12" t="s">
        <v>79</v>
      </c>
      <c r="AW418" s="12" t="s">
        <v>39</v>
      </c>
      <c r="AX418" s="12" t="s">
        <v>75</v>
      </c>
      <c r="AY418" s="230" t="s">
        <v>183</v>
      </c>
    </row>
    <row r="419" spans="2:65" s="13" customFormat="1" ht="13.5">
      <c r="B419" s="231"/>
      <c r="C419" s="232"/>
      <c r="D419" s="244" t="s">
        <v>193</v>
      </c>
      <c r="E419" s="254" t="s">
        <v>21</v>
      </c>
      <c r="F419" s="255" t="s">
        <v>663</v>
      </c>
      <c r="G419" s="232"/>
      <c r="H419" s="256">
        <v>9.8000000000000007</v>
      </c>
      <c r="I419" s="236"/>
      <c r="J419" s="232"/>
      <c r="K419" s="232"/>
      <c r="L419" s="237"/>
      <c r="M419" s="238"/>
      <c r="N419" s="239"/>
      <c r="O419" s="239"/>
      <c r="P419" s="239"/>
      <c r="Q419" s="239"/>
      <c r="R419" s="239"/>
      <c r="S419" s="239"/>
      <c r="T419" s="240"/>
      <c r="AT419" s="241" t="s">
        <v>193</v>
      </c>
      <c r="AU419" s="241" t="s">
        <v>83</v>
      </c>
      <c r="AV419" s="13" t="s">
        <v>83</v>
      </c>
      <c r="AW419" s="13" t="s">
        <v>39</v>
      </c>
      <c r="AX419" s="13" t="s">
        <v>79</v>
      </c>
      <c r="AY419" s="241" t="s">
        <v>183</v>
      </c>
    </row>
    <row r="420" spans="2:65" s="1" customFormat="1" ht="22.5" customHeight="1">
      <c r="B420" s="42"/>
      <c r="C420" s="257" t="s">
        <v>664</v>
      </c>
      <c r="D420" s="257" t="s">
        <v>223</v>
      </c>
      <c r="E420" s="258" t="s">
        <v>665</v>
      </c>
      <c r="F420" s="259" t="s">
        <v>666</v>
      </c>
      <c r="G420" s="260" t="s">
        <v>188</v>
      </c>
      <c r="H420" s="261">
        <v>9.8000000000000007</v>
      </c>
      <c r="I420" s="262"/>
      <c r="J420" s="263">
        <f>ROUND(I420*H420,2)</f>
        <v>0</v>
      </c>
      <c r="K420" s="259" t="s">
        <v>21</v>
      </c>
      <c r="L420" s="264"/>
      <c r="M420" s="265" t="s">
        <v>21</v>
      </c>
      <c r="N420" s="266" t="s">
        <v>46</v>
      </c>
      <c r="O420" s="43"/>
      <c r="P420" s="214">
        <f>O420*H420</f>
        <v>0</v>
      </c>
      <c r="Q420" s="214">
        <v>0</v>
      </c>
      <c r="R420" s="214">
        <f>Q420*H420</f>
        <v>0</v>
      </c>
      <c r="S420" s="214">
        <v>0</v>
      </c>
      <c r="T420" s="215">
        <f>S420*H420</f>
        <v>0</v>
      </c>
      <c r="AR420" s="25" t="s">
        <v>393</v>
      </c>
      <c r="AT420" s="25" t="s">
        <v>223</v>
      </c>
      <c r="AU420" s="25" t="s">
        <v>83</v>
      </c>
      <c r="AY420" s="25" t="s">
        <v>183</v>
      </c>
      <c r="BE420" s="216">
        <f>IF(N420="základní",J420,0)</f>
        <v>0</v>
      </c>
      <c r="BF420" s="216">
        <f>IF(N420="snížená",J420,0)</f>
        <v>0</v>
      </c>
      <c r="BG420" s="216">
        <f>IF(N420="zákl. přenesená",J420,0)</f>
        <v>0</v>
      </c>
      <c r="BH420" s="216">
        <f>IF(N420="sníž. přenesená",J420,0)</f>
        <v>0</v>
      </c>
      <c r="BI420" s="216">
        <f>IF(N420="nulová",J420,0)</f>
        <v>0</v>
      </c>
      <c r="BJ420" s="25" t="s">
        <v>79</v>
      </c>
      <c r="BK420" s="216">
        <f>ROUND(I420*H420,2)</f>
        <v>0</v>
      </c>
      <c r="BL420" s="25" t="s">
        <v>292</v>
      </c>
      <c r="BM420" s="25" t="s">
        <v>667</v>
      </c>
    </row>
    <row r="421" spans="2:65" s="1" customFormat="1" ht="22.5" customHeight="1">
      <c r="B421" s="42"/>
      <c r="C421" s="205" t="s">
        <v>668</v>
      </c>
      <c r="D421" s="205" t="s">
        <v>185</v>
      </c>
      <c r="E421" s="206" t="s">
        <v>669</v>
      </c>
      <c r="F421" s="207" t="s">
        <v>670</v>
      </c>
      <c r="G421" s="208" t="s">
        <v>626</v>
      </c>
      <c r="H421" s="209">
        <v>1</v>
      </c>
      <c r="I421" s="210"/>
      <c r="J421" s="211">
        <f>ROUND(I421*H421,2)</f>
        <v>0</v>
      </c>
      <c r="K421" s="207" t="s">
        <v>21</v>
      </c>
      <c r="L421" s="62"/>
      <c r="M421" s="212" t="s">
        <v>21</v>
      </c>
      <c r="N421" s="213" t="s">
        <v>46</v>
      </c>
      <c r="O421" s="43"/>
      <c r="P421" s="214">
        <f>O421*H421</f>
        <v>0</v>
      </c>
      <c r="Q421" s="214">
        <v>0</v>
      </c>
      <c r="R421" s="214">
        <f>Q421*H421</f>
        <v>0</v>
      </c>
      <c r="S421" s="214">
        <v>7.0000000000000001E-3</v>
      </c>
      <c r="T421" s="215">
        <f>S421*H421</f>
        <v>7.0000000000000001E-3</v>
      </c>
      <c r="AR421" s="25" t="s">
        <v>292</v>
      </c>
      <c r="AT421" s="25" t="s">
        <v>185</v>
      </c>
      <c r="AU421" s="25" t="s">
        <v>83</v>
      </c>
      <c r="AY421" s="25" t="s">
        <v>183</v>
      </c>
      <c r="BE421" s="216">
        <f>IF(N421="základní",J421,0)</f>
        <v>0</v>
      </c>
      <c r="BF421" s="216">
        <f>IF(N421="snížená",J421,0)</f>
        <v>0</v>
      </c>
      <c r="BG421" s="216">
        <f>IF(N421="zákl. přenesená",J421,0)</f>
        <v>0</v>
      </c>
      <c r="BH421" s="216">
        <f>IF(N421="sníž. přenesená",J421,0)</f>
        <v>0</v>
      </c>
      <c r="BI421" s="216">
        <f>IF(N421="nulová",J421,0)</f>
        <v>0</v>
      </c>
      <c r="BJ421" s="25" t="s">
        <v>79</v>
      </c>
      <c r="BK421" s="216">
        <f>ROUND(I421*H421,2)</f>
        <v>0</v>
      </c>
      <c r="BL421" s="25" t="s">
        <v>292</v>
      </c>
      <c r="BM421" s="25" t="s">
        <v>671</v>
      </c>
    </row>
    <row r="422" spans="2:65" s="1" customFormat="1" ht="22.5" customHeight="1">
      <c r="B422" s="42"/>
      <c r="C422" s="205" t="s">
        <v>672</v>
      </c>
      <c r="D422" s="205" t="s">
        <v>185</v>
      </c>
      <c r="E422" s="206" t="s">
        <v>673</v>
      </c>
      <c r="F422" s="207" t="s">
        <v>674</v>
      </c>
      <c r="G422" s="208" t="s">
        <v>626</v>
      </c>
      <c r="H422" s="209">
        <v>6</v>
      </c>
      <c r="I422" s="210"/>
      <c r="J422" s="211">
        <f>ROUND(I422*H422,2)</f>
        <v>0</v>
      </c>
      <c r="K422" s="207" t="s">
        <v>21</v>
      </c>
      <c r="L422" s="62"/>
      <c r="M422" s="212" t="s">
        <v>21</v>
      </c>
      <c r="N422" s="213" t="s">
        <v>46</v>
      </c>
      <c r="O422" s="43"/>
      <c r="P422" s="214">
        <f>O422*H422</f>
        <v>0</v>
      </c>
      <c r="Q422" s="214">
        <v>0</v>
      </c>
      <c r="R422" s="214">
        <f>Q422*H422</f>
        <v>0</v>
      </c>
      <c r="S422" s="214">
        <v>1E-3</v>
      </c>
      <c r="T422" s="215">
        <f>S422*H422</f>
        <v>6.0000000000000001E-3</v>
      </c>
      <c r="AR422" s="25" t="s">
        <v>292</v>
      </c>
      <c r="AT422" s="25" t="s">
        <v>185</v>
      </c>
      <c r="AU422" s="25" t="s">
        <v>83</v>
      </c>
      <c r="AY422" s="25" t="s">
        <v>183</v>
      </c>
      <c r="BE422" s="216">
        <f>IF(N422="základní",J422,0)</f>
        <v>0</v>
      </c>
      <c r="BF422" s="216">
        <f>IF(N422="snížená",J422,0)</f>
        <v>0</v>
      </c>
      <c r="BG422" s="216">
        <f>IF(N422="zákl. přenesená",J422,0)</f>
        <v>0</v>
      </c>
      <c r="BH422" s="216">
        <f>IF(N422="sníž. přenesená",J422,0)</f>
        <v>0</v>
      </c>
      <c r="BI422" s="216">
        <f>IF(N422="nulová",J422,0)</f>
        <v>0</v>
      </c>
      <c r="BJ422" s="25" t="s">
        <v>79</v>
      </c>
      <c r="BK422" s="216">
        <f>ROUND(I422*H422,2)</f>
        <v>0</v>
      </c>
      <c r="BL422" s="25" t="s">
        <v>292</v>
      </c>
      <c r="BM422" s="25" t="s">
        <v>675</v>
      </c>
    </row>
    <row r="423" spans="2:65" s="1" customFormat="1" ht="22.5" customHeight="1">
      <c r="B423" s="42"/>
      <c r="C423" s="205" t="s">
        <v>676</v>
      </c>
      <c r="D423" s="205" t="s">
        <v>185</v>
      </c>
      <c r="E423" s="206" t="s">
        <v>677</v>
      </c>
      <c r="F423" s="207" t="s">
        <v>678</v>
      </c>
      <c r="G423" s="208" t="s">
        <v>626</v>
      </c>
      <c r="H423" s="209">
        <v>1</v>
      </c>
      <c r="I423" s="210"/>
      <c r="J423" s="211">
        <f>ROUND(I423*H423,2)</f>
        <v>0</v>
      </c>
      <c r="K423" s="207" t="s">
        <v>200</v>
      </c>
      <c r="L423" s="62"/>
      <c r="M423" s="212" t="s">
        <v>21</v>
      </c>
      <c r="N423" s="213" t="s">
        <v>46</v>
      </c>
      <c r="O423" s="43"/>
      <c r="P423" s="214">
        <f>O423*H423</f>
        <v>0</v>
      </c>
      <c r="Q423" s="214">
        <v>0</v>
      </c>
      <c r="R423" s="214">
        <f>Q423*H423</f>
        <v>0</v>
      </c>
      <c r="S423" s="214">
        <v>0</v>
      </c>
      <c r="T423" s="215">
        <f>S423*H423</f>
        <v>0</v>
      </c>
      <c r="AR423" s="25" t="s">
        <v>292</v>
      </c>
      <c r="AT423" s="25" t="s">
        <v>185</v>
      </c>
      <c r="AU423" s="25" t="s">
        <v>83</v>
      </c>
      <c r="AY423" s="25" t="s">
        <v>183</v>
      </c>
      <c r="BE423" s="216">
        <f>IF(N423="základní",J423,0)</f>
        <v>0</v>
      </c>
      <c r="BF423" s="216">
        <f>IF(N423="snížená",J423,0)</f>
        <v>0</v>
      </c>
      <c r="BG423" s="216">
        <f>IF(N423="zákl. přenesená",J423,0)</f>
        <v>0</v>
      </c>
      <c r="BH423" s="216">
        <f>IF(N423="sníž. přenesená",J423,0)</f>
        <v>0</v>
      </c>
      <c r="BI423" s="216">
        <f>IF(N423="nulová",J423,0)</f>
        <v>0</v>
      </c>
      <c r="BJ423" s="25" t="s">
        <v>79</v>
      </c>
      <c r="BK423" s="216">
        <f>ROUND(I423*H423,2)</f>
        <v>0</v>
      </c>
      <c r="BL423" s="25" t="s">
        <v>292</v>
      </c>
      <c r="BM423" s="25" t="s">
        <v>679</v>
      </c>
    </row>
    <row r="424" spans="2:65" s="1" customFormat="1" ht="148.5">
      <c r="B424" s="42"/>
      <c r="C424" s="64"/>
      <c r="D424" s="244" t="s">
        <v>191</v>
      </c>
      <c r="E424" s="64"/>
      <c r="F424" s="267" t="s">
        <v>680</v>
      </c>
      <c r="G424" s="64"/>
      <c r="H424" s="64"/>
      <c r="I424" s="173"/>
      <c r="J424" s="64"/>
      <c r="K424" s="64"/>
      <c r="L424" s="62"/>
      <c r="M424" s="219"/>
      <c r="N424" s="43"/>
      <c r="O424" s="43"/>
      <c r="P424" s="43"/>
      <c r="Q424" s="43"/>
      <c r="R424" s="43"/>
      <c r="S424" s="43"/>
      <c r="T424" s="79"/>
      <c r="AT424" s="25" t="s">
        <v>191</v>
      </c>
      <c r="AU424" s="25" t="s">
        <v>83</v>
      </c>
    </row>
    <row r="425" spans="2:65" s="1" customFormat="1" ht="22.5" customHeight="1">
      <c r="B425" s="42"/>
      <c r="C425" s="257" t="s">
        <v>681</v>
      </c>
      <c r="D425" s="257" t="s">
        <v>223</v>
      </c>
      <c r="E425" s="258" t="s">
        <v>682</v>
      </c>
      <c r="F425" s="259" t="s">
        <v>683</v>
      </c>
      <c r="G425" s="260" t="s">
        <v>626</v>
      </c>
      <c r="H425" s="261">
        <v>1</v>
      </c>
      <c r="I425" s="262"/>
      <c r="J425" s="263">
        <f>ROUND(I425*H425,2)</f>
        <v>0</v>
      </c>
      <c r="K425" s="259" t="s">
        <v>200</v>
      </c>
      <c r="L425" s="264"/>
      <c r="M425" s="265" t="s">
        <v>21</v>
      </c>
      <c r="N425" s="266" t="s">
        <v>46</v>
      </c>
      <c r="O425" s="43"/>
      <c r="P425" s="214">
        <f>O425*H425</f>
        <v>0</v>
      </c>
      <c r="Q425" s="214">
        <v>3.2000000000000002E-3</v>
      </c>
      <c r="R425" s="214">
        <f>Q425*H425</f>
        <v>3.2000000000000002E-3</v>
      </c>
      <c r="S425" s="214">
        <v>0</v>
      </c>
      <c r="T425" s="215">
        <f>S425*H425</f>
        <v>0</v>
      </c>
      <c r="AR425" s="25" t="s">
        <v>393</v>
      </c>
      <c r="AT425" s="25" t="s">
        <v>223</v>
      </c>
      <c r="AU425" s="25" t="s">
        <v>83</v>
      </c>
      <c r="AY425" s="25" t="s">
        <v>183</v>
      </c>
      <c r="BE425" s="216">
        <f>IF(N425="základní",J425,0)</f>
        <v>0</v>
      </c>
      <c r="BF425" s="216">
        <f>IF(N425="snížená",J425,0)</f>
        <v>0</v>
      </c>
      <c r="BG425" s="216">
        <f>IF(N425="zákl. přenesená",J425,0)</f>
        <v>0</v>
      </c>
      <c r="BH425" s="216">
        <f>IF(N425="sníž. přenesená",J425,0)</f>
        <v>0</v>
      </c>
      <c r="BI425" s="216">
        <f>IF(N425="nulová",J425,0)</f>
        <v>0</v>
      </c>
      <c r="BJ425" s="25" t="s">
        <v>79</v>
      </c>
      <c r="BK425" s="216">
        <f>ROUND(I425*H425,2)</f>
        <v>0</v>
      </c>
      <c r="BL425" s="25" t="s">
        <v>292</v>
      </c>
      <c r="BM425" s="25" t="s">
        <v>684</v>
      </c>
    </row>
    <row r="426" spans="2:65" s="1" customFormat="1" ht="31.5" customHeight="1">
      <c r="B426" s="42"/>
      <c r="C426" s="205" t="s">
        <v>685</v>
      </c>
      <c r="D426" s="205" t="s">
        <v>185</v>
      </c>
      <c r="E426" s="206" t="s">
        <v>686</v>
      </c>
      <c r="F426" s="207" t="s">
        <v>687</v>
      </c>
      <c r="G426" s="208" t="s">
        <v>645</v>
      </c>
      <c r="H426" s="282"/>
      <c r="I426" s="210"/>
      <c r="J426" s="211">
        <f>ROUND(I426*H426,2)</f>
        <v>0</v>
      </c>
      <c r="K426" s="207" t="s">
        <v>200</v>
      </c>
      <c r="L426" s="62"/>
      <c r="M426" s="212" t="s">
        <v>21</v>
      </c>
      <c r="N426" s="213" t="s">
        <v>46</v>
      </c>
      <c r="O426" s="43"/>
      <c r="P426" s="214">
        <f>O426*H426</f>
        <v>0</v>
      </c>
      <c r="Q426" s="214">
        <v>0</v>
      </c>
      <c r="R426" s="214">
        <f>Q426*H426</f>
        <v>0</v>
      </c>
      <c r="S426" s="214">
        <v>0</v>
      </c>
      <c r="T426" s="215">
        <f>S426*H426</f>
        <v>0</v>
      </c>
      <c r="AR426" s="25" t="s">
        <v>292</v>
      </c>
      <c r="AT426" s="25" t="s">
        <v>185</v>
      </c>
      <c r="AU426" s="25" t="s">
        <v>83</v>
      </c>
      <c r="AY426" s="25" t="s">
        <v>183</v>
      </c>
      <c r="BE426" s="216">
        <f>IF(N426="základní",J426,0)</f>
        <v>0</v>
      </c>
      <c r="BF426" s="216">
        <f>IF(N426="snížená",J426,0)</f>
        <v>0</v>
      </c>
      <c r="BG426" s="216">
        <f>IF(N426="zákl. přenesená",J426,0)</f>
        <v>0</v>
      </c>
      <c r="BH426" s="216">
        <f>IF(N426="sníž. přenesená",J426,0)</f>
        <v>0</v>
      </c>
      <c r="BI426" s="216">
        <f>IF(N426="nulová",J426,0)</f>
        <v>0</v>
      </c>
      <c r="BJ426" s="25" t="s">
        <v>79</v>
      </c>
      <c r="BK426" s="216">
        <f>ROUND(I426*H426,2)</f>
        <v>0</v>
      </c>
      <c r="BL426" s="25" t="s">
        <v>292</v>
      </c>
      <c r="BM426" s="25" t="s">
        <v>688</v>
      </c>
    </row>
    <row r="427" spans="2:65" s="1" customFormat="1" ht="121.5">
      <c r="B427" s="42"/>
      <c r="C427" s="64"/>
      <c r="D427" s="217" t="s">
        <v>191</v>
      </c>
      <c r="E427" s="64"/>
      <c r="F427" s="218" t="s">
        <v>689</v>
      </c>
      <c r="G427" s="64"/>
      <c r="H427" s="64"/>
      <c r="I427" s="173"/>
      <c r="J427" s="64"/>
      <c r="K427" s="64"/>
      <c r="L427" s="62"/>
      <c r="M427" s="219"/>
      <c r="N427" s="43"/>
      <c r="O427" s="43"/>
      <c r="P427" s="43"/>
      <c r="Q427" s="43"/>
      <c r="R427" s="43"/>
      <c r="S427" s="43"/>
      <c r="T427" s="79"/>
      <c r="AT427" s="25" t="s">
        <v>191</v>
      </c>
      <c r="AU427" s="25" t="s">
        <v>83</v>
      </c>
    </row>
    <row r="428" spans="2:65" s="11" customFormat="1" ht="29.85" customHeight="1">
      <c r="B428" s="188"/>
      <c r="C428" s="189"/>
      <c r="D428" s="202" t="s">
        <v>74</v>
      </c>
      <c r="E428" s="203" t="s">
        <v>690</v>
      </c>
      <c r="F428" s="203" t="s">
        <v>691</v>
      </c>
      <c r="G428" s="189"/>
      <c r="H428" s="189"/>
      <c r="I428" s="192"/>
      <c r="J428" s="204">
        <f>BK428</f>
        <v>0</v>
      </c>
      <c r="K428" s="189"/>
      <c r="L428" s="194"/>
      <c r="M428" s="195"/>
      <c r="N428" s="196"/>
      <c r="O428" s="196"/>
      <c r="P428" s="197">
        <f>SUM(P429:P447)</f>
        <v>0</v>
      </c>
      <c r="Q428" s="196"/>
      <c r="R428" s="197">
        <f>SUM(R429:R447)</f>
        <v>0.53030280000000007</v>
      </c>
      <c r="S428" s="196"/>
      <c r="T428" s="198">
        <f>SUM(T429:T447)</f>
        <v>0</v>
      </c>
      <c r="AR428" s="199" t="s">
        <v>83</v>
      </c>
      <c r="AT428" s="200" t="s">
        <v>74</v>
      </c>
      <c r="AU428" s="200" t="s">
        <v>79</v>
      </c>
      <c r="AY428" s="199" t="s">
        <v>183</v>
      </c>
      <c r="BK428" s="201">
        <f>SUM(BK429:BK447)</f>
        <v>0</v>
      </c>
    </row>
    <row r="429" spans="2:65" s="1" customFormat="1" ht="31.5" customHeight="1">
      <c r="B429" s="42"/>
      <c r="C429" s="205" t="s">
        <v>692</v>
      </c>
      <c r="D429" s="205" t="s">
        <v>185</v>
      </c>
      <c r="E429" s="206" t="s">
        <v>693</v>
      </c>
      <c r="F429" s="207" t="s">
        <v>694</v>
      </c>
      <c r="G429" s="208" t="s">
        <v>188</v>
      </c>
      <c r="H429" s="209">
        <v>13.44</v>
      </c>
      <c r="I429" s="210"/>
      <c r="J429" s="211">
        <f>ROUND(I429*H429,2)</f>
        <v>0</v>
      </c>
      <c r="K429" s="207" t="s">
        <v>200</v>
      </c>
      <c r="L429" s="62"/>
      <c r="M429" s="212" t="s">
        <v>21</v>
      </c>
      <c r="N429" s="213" t="s">
        <v>46</v>
      </c>
      <c r="O429" s="43"/>
      <c r="P429" s="214">
        <f>O429*H429</f>
        <v>0</v>
      </c>
      <c r="Q429" s="214">
        <v>4.6000000000000001E-4</v>
      </c>
      <c r="R429" s="214">
        <f>Q429*H429</f>
        <v>6.1824000000000002E-3</v>
      </c>
      <c r="S429" s="214">
        <v>0</v>
      </c>
      <c r="T429" s="215">
        <f>S429*H429</f>
        <v>0</v>
      </c>
      <c r="AR429" s="25" t="s">
        <v>292</v>
      </c>
      <c r="AT429" s="25" t="s">
        <v>185</v>
      </c>
      <c r="AU429" s="25" t="s">
        <v>83</v>
      </c>
      <c r="AY429" s="25" t="s">
        <v>183</v>
      </c>
      <c r="BE429" s="216">
        <f>IF(N429="základní",J429,0)</f>
        <v>0</v>
      </c>
      <c r="BF429" s="216">
        <f>IF(N429="snížená",J429,0)</f>
        <v>0</v>
      </c>
      <c r="BG429" s="216">
        <f>IF(N429="zákl. přenesená",J429,0)</f>
        <v>0</v>
      </c>
      <c r="BH429" s="216">
        <f>IF(N429="sníž. přenesená",J429,0)</f>
        <v>0</v>
      </c>
      <c r="BI429" s="216">
        <f>IF(N429="nulová",J429,0)</f>
        <v>0</v>
      </c>
      <c r="BJ429" s="25" t="s">
        <v>79</v>
      </c>
      <c r="BK429" s="216">
        <f>ROUND(I429*H429,2)</f>
        <v>0</v>
      </c>
      <c r="BL429" s="25" t="s">
        <v>292</v>
      </c>
      <c r="BM429" s="25" t="s">
        <v>695</v>
      </c>
    </row>
    <row r="430" spans="2:65" s="12" customFormat="1" ht="13.5">
      <c r="B430" s="220"/>
      <c r="C430" s="221"/>
      <c r="D430" s="217" t="s">
        <v>193</v>
      </c>
      <c r="E430" s="222" t="s">
        <v>21</v>
      </c>
      <c r="F430" s="223" t="s">
        <v>696</v>
      </c>
      <c r="G430" s="221"/>
      <c r="H430" s="224" t="s">
        <v>21</v>
      </c>
      <c r="I430" s="225"/>
      <c r="J430" s="221"/>
      <c r="K430" s="221"/>
      <c r="L430" s="226"/>
      <c r="M430" s="227"/>
      <c r="N430" s="228"/>
      <c r="O430" s="228"/>
      <c r="P430" s="228"/>
      <c r="Q430" s="228"/>
      <c r="R430" s="228"/>
      <c r="S430" s="228"/>
      <c r="T430" s="229"/>
      <c r="AT430" s="230" t="s">
        <v>193</v>
      </c>
      <c r="AU430" s="230" t="s">
        <v>83</v>
      </c>
      <c r="AV430" s="12" t="s">
        <v>79</v>
      </c>
      <c r="AW430" s="12" t="s">
        <v>39</v>
      </c>
      <c r="AX430" s="12" t="s">
        <v>75</v>
      </c>
      <c r="AY430" s="230" t="s">
        <v>183</v>
      </c>
    </row>
    <row r="431" spans="2:65" s="13" customFormat="1" ht="13.5">
      <c r="B431" s="231"/>
      <c r="C431" s="232"/>
      <c r="D431" s="244" t="s">
        <v>193</v>
      </c>
      <c r="E431" s="254" t="s">
        <v>21</v>
      </c>
      <c r="F431" s="255" t="s">
        <v>697</v>
      </c>
      <c r="G431" s="232"/>
      <c r="H431" s="256">
        <v>13.44</v>
      </c>
      <c r="I431" s="236"/>
      <c r="J431" s="232"/>
      <c r="K431" s="232"/>
      <c r="L431" s="237"/>
      <c r="M431" s="238"/>
      <c r="N431" s="239"/>
      <c r="O431" s="239"/>
      <c r="P431" s="239"/>
      <c r="Q431" s="239"/>
      <c r="R431" s="239"/>
      <c r="S431" s="239"/>
      <c r="T431" s="240"/>
      <c r="AT431" s="241" t="s">
        <v>193</v>
      </c>
      <c r="AU431" s="241" t="s">
        <v>83</v>
      </c>
      <c r="AV431" s="13" t="s">
        <v>83</v>
      </c>
      <c r="AW431" s="13" t="s">
        <v>39</v>
      </c>
      <c r="AX431" s="13" t="s">
        <v>79</v>
      </c>
      <c r="AY431" s="241" t="s">
        <v>183</v>
      </c>
    </row>
    <row r="432" spans="2:65" s="1" customFormat="1" ht="22.5" customHeight="1">
      <c r="B432" s="42"/>
      <c r="C432" s="257" t="s">
        <v>698</v>
      </c>
      <c r="D432" s="257" t="s">
        <v>223</v>
      </c>
      <c r="E432" s="258" t="s">
        <v>699</v>
      </c>
      <c r="F432" s="259" t="s">
        <v>700</v>
      </c>
      <c r="G432" s="260" t="s">
        <v>199</v>
      </c>
      <c r="H432" s="261">
        <v>1.331</v>
      </c>
      <c r="I432" s="262"/>
      <c r="J432" s="263">
        <f>ROUND(I432*H432,2)</f>
        <v>0</v>
      </c>
      <c r="K432" s="259" t="s">
        <v>200</v>
      </c>
      <c r="L432" s="264"/>
      <c r="M432" s="265" t="s">
        <v>21</v>
      </c>
      <c r="N432" s="266" t="s">
        <v>46</v>
      </c>
      <c r="O432" s="43"/>
      <c r="P432" s="214">
        <f>O432*H432</f>
        <v>0</v>
      </c>
      <c r="Q432" s="214">
        <v>1.9199999999999998E-2</v>
      </c>
      <c r="R432" s="214">
        <f>Q432*H432</f>
        <v>2.5555199999999997E-2</v>
      </c>
      <c r="S432" s="214">
        <v>0</v>
      </c>
      <c r="T432" s="215">
        <f>S432*H432</f>
        <v>0</v>
      </c>
      <c r="AR432" s="25" t="s">
        <v>393</v>
      </c>
      <c r="AT432" s="25" t="s">
        <v>223</v>
      </c>
      <c r="AU432" s="25" t="s">
        <v>83</v>
      </c>
      <c r="AY432" s="25" t="s">
        <v>183</v>
      </c>
      <c r="BE432" s="216">
        <f>IF(N432="základní",J432,0)</f>
        <v>0</v>
      </c>
      <c r="BF432" s="216">
        <f>IF(N432="snížená",J432,0)</f>
        <v>0</v>
      </c>
      <c r="BG432" s="216">
        <f>IF(N432="zákl. přenesená",J432,0)</f>
        <v>0</v>
      </c>
      <c r="BH432" s="216">
        <f>IF(N432="sníž. přenesená",J432,0)</f>
        <v>0</v>
      </c>
      <c r="BI432" s="216">
        <f>IF(N432="nulová",J432,0)</f>
        <v>0</v>
      </c>
      <c r="BJ432" s="25" t="s">
        <v>79</v>
      </c>
      <c r="BK432" s="216">
        <f>ROUND(I432*H432,2)</f>
        <v>0</v>
      </c>
      <c r="BL432" s="25" t="s">
        <v>292</v>
      </c>
      <c r="BM432" s="25" t="s">
        <v>701</v>
      </c>
    </row>
    <row r="433" spans="2:65" s="13" customFormat="1" ht="13.5">
      <c r="B433" s="231"/>
      <c r="C433" s="232"/>
      <c r="D433" s="217" t="s">
        <v>193</v>
      </c>
      <c r="E433" s="233" t="s">
        <v>21</v>
      </c>
      <c r="F433" s="234" t="s">
        <v>702</v>
      </c>
      <c r="G433" s="232"/>
      <c r="H433" s="235">
        <v>1.21</v>
      </c>
      <c r="I433" s="236"/>
      <c r="J433" s="232"/>
      <c r="K433" s="232"/>
      <c r="L433" s="237"/>
      <c r="M433" s="238"/>
      <c r="N433" s="239"/>
      <c r="O433" s="239"/>
      <c r="P433" s="239"/>
      <c r="Q433" s="239"/>
      <c r="R433" s="239"/>
      <c r="S433" s="239"/>
      <c r="T433" s="240"/>
      <c r="AT433" s="241" t="s">
        <v>193</v>
      </c>
      <c r="AU433" s="241" t="s">
        <v>83</v>
      </c>
      <c r="AV433" s="13" t="s">
        <v>83</v>
      </c>
      <c r="AW433" s="13" t="s">
        <v>39</v>
      </c>
      <c r="AX433" s="13" t="s">
        <v>79</v>
      </c>
      <c r="AY433" s="241" t="s">
        <v>183</v>
      </c>
    </row>
    <row r="434" spans="2:65" s="13" customFormat="1" ht="13.5">
      <c r="B434" s="231"/>
      <c r="C434" s="232"/>
      <c r="D434" s="244" t="s">
        <v>193</v>
      </c>
      <c r="E434" s="232"/>
      <c r="F434" s="255" t="s">
        <v>703</v>
      </c>
      <c r="G434" s="232"/>
      <c r="H434" s="256">
        <v>1.331</v>
      </c>
      <c r="I434" s="236"/>
      <c r="J434" s="232"/>
      <c r="K434" s="232"/>
      <c r="L434" s="237"/>
      <c r="M434" s="238"/>
      <c r="N434" s="239"/>
      <c r="O434" s="239"/>
      <c r="P434" s="239"/>
      <c r="Q434" s="239"/>
      <c r="R434" s="239"/>
      <c r="S434" s="239"/>
      <c r="T434" s="240"/>
      <c r="AT434" s="241" t="s">
        <v>193</v>
      </c>
      <c r="AU434" s="241" t="s">
        <v>83</v>
      </c>
      <c r="AV434" s="13" t="s">
        <v>83</v>
      </c>
      <c r="AW434" s="13" t="s">
        <v>6</v>
      </c>
      <c r="AX434" s="13" t="s">
        <v>79</v>
      </c>
      <c r="AY434" s="241" t="s">
        <v>183</v>
      </c>
    </row>
    <row r="435" spans="2:65" s="1" customFormat="1" ht="31.5" customHeight="1">
      <c r="B435" s="42"/>
      <c r="C435" s="205" t="s">
        <v>704</v>
      </c>
      <c r="D435" s="205" t="s">
        <v>185</v>
      </c>
      <c r="E435" s="206" t="s">
        <v>705</v>
      </c>
      <c r="F435" s="207" t="s">
        <v>706</v>
      </c>
      <c r="G435" s="208" t="s">
        <v>199</v>
      </c>
      <c r="H435" s="209">
        <v>16.568000000000001</v>
      </c>
      <c r="I435" s="210"/>
      <c r="J435" s="211">
        <f>ROUND(I435*H435,2)</f>
        <v>0</v>
      </c>
      <c r="K435" s="207" t="s">
        <v>200</v>
      </c>
      <c r="L435" s="62"/>
      <c r="M435" s="212" t="s">
        <v>21</v>
      </c>
      <c r="N435" s="213" t="s">
        <v>46</v>
      </c>
      <c r="O435" s="43"/>
      <c r="P435" s="214">
        <f>O435*H435</f>
        <v>0</v>
      </c>
      <c r="Q435" s="214">
        <v>3.9199999999999999E-3</v>
      </c>
      <c r="R435" s="214">
        <f>Q435*H435</f>
        <v>6.494656E-2</v>
      </c>
      <c r="S435" s="214">
        <v>0</v>
      </c>
      <c r="T435" s="215">
        <f>S435*H435</f>
        <v>0</v>
      </c>
      <c r="AR435" s="25" t="s">
        <v>292</v>
      </c>
      <c r="AT435" s="25" t="s">
        <v>185</v>
      </c>
      <c r="AU435" s="25" t="s">
        <v>83</v>
      </c>
      <c r="AY435" s="25" t="s">
        <v>183</v>
      </c>
      <c r="BE435" s="216">
        <f>IF(N435="základní",J435,0)</f>
        <v>0</v>
      </c>
      <c r="BF435" s="216">
        <f>IF(N435="snížená",J435,0)</f>
        <v>0</v>
      </c>
      <c r="BG435" s="216">
        <f>IF(N435="zákl. přenesená",J435,0)</f>
        <v>0</v>
      </c>
      <c r="BH435" s="216">
        <f>IF(N435="sníž. přenesená",J435,0)</f>
        <v>0</v>
      </c>
      <c r="BI435" s="216">
        <f>IF(N435="nulová",J435,0)</f>
        <v>0</v>
      </c>
      <c r="BJ435" s="25" t="s">
        <v>79</v>
      </c>
      <c r="BK435" s="216">
        <f>ROUND(I435*H435,2)</f>
        <v>0</v>
      </c>
      <c r="BL435" s="25" t="s">
        <v>292</v>
      </c>
      <c r="BM435" s="25" t="s">
        <v>707</v>
      </c>
    </row>
    <row r="436" spans="2:65" s="12" customFormat="1" ht="13.5">
      <c r="B436" s="220"/>
      <c r="C436" s="221"/>
      <c r="D436" s="217" t="s">
        <v>193</v>
      </c>
      <c r="E436" s="222" t="s">
        <v>21</v>
      </c>
      <c r="F436" s="223" t="s">
        <v>696</v>
      </c>
      <c r="G436" s="221"/>
      <c r="H436" s="224" t="s">
        <v>21</v>
      </c>
      <c r="I436" s="225"/>
      <c r="J436" s="221"/>
      <c r="K436" s="221"/>
      <c r="L436" s="226"/>
      <c r="M436" s="227"/>
      <c r="N436" s="228"/>
      <c r="O436" s="228"/>
      <c r="P436" s="228"/>
      <c r="Q436" s="228"/>
      <c r="R436" s="228"/>
      <c r="S436" s="228"/>
      <c r="T436" s="229"/>
      <c r="AT436" s="230" t="s">
        <v>193</v>
      </c>
      <c r="AU436" s="230" t="s">
        <v>83</v>
      </c>
      <c r="AV436" s="12" t="s">
        <v>79</v>
      </c>
      <c r="AW436" s="12" t="s">
        <v>39</v>
      </c>
      <c r="AX436" s="12" t="s">
        <v>75</v>
      </c>
      <c r="AY436" s="230" t="s">
        <v>183</v>
      </c>
    </row>
    <row r="437" spans="2:65" s="13" customFormat="1" ht="13.5">
      <c r="B437" s="231"/>
      <c r="C437" s="232"/>
      <c r="D437" s="244" t="s">
        <v>193</v>
      </c>
      <c r="E437" s="254" t="s">
        <v>21</v>
      </c>
      <c r="F437" s="255" t="s">
        <v>708</v>
      </c>
      <c r="G437" s="232"/>
      <c r="H437" s="256">
        <v>16.568000000000001</v>
      </c>
      <c r="I437" s="236"/>
      <c r="J437" s="232"/>
      <c r="K437" s="232"/>
      <c r="L437" s="237"/>
      <c r="M437" s="238"/>
      <c r="N437" s="239"/>
      <c r="O437" s="239"/>
      <c r="P437" s="239"/>
      <c r="Q437" s="239"/>
      <c r="R437" s="239"/>
      <c r="S437" s="239"/>
      <c r="T437" s="240"/>
      <c r="AT437" s="241" t="s">
        <v>193</v>
      </c>
      <c r="AU437" s="241" t="s">
        <v>83</v>
      </c>
      <c r="AV437" s="13" t="s">
        <v>83</v>
      </c>
      <c r="AW437" s="13" t="s">
        <v>39</v>
      </c>
      <c r="AX437" s="13" t="s">
        <v>79</v>
      </c>
      <c r="AY437" s="241" t="s">
        <v>183</v>
      </c>
    </row>
    <row r="438" spans="2:65" s="1" customFormat="1" ht="22.5" customHeight="1">
      <c r="B438" s="42"/>
      <c r="C438" s="257" t="s">
        <v>709</v>
      </c>
      <c r="D438" s="257" t="s">
        <v>223</v>
      </c>
      <c r="E438" s="258" t="s">
        <v>699</v>
      </c>
      <c r="F438" s="259" t="s">
        <v>700</v>
      </c>
      <c r="G438" s="260" t="s">
        <v>199</v>
      </c>
      <c r="H438" s="261">
        <v>18.225000000000001</v>
      </c>
      <c r="I438" s="262"/>
      <c r="J438" s="263">
        <f>ROUND(I438*H438,2)</f>
        <v>0</v>
      </c>
      <c r="K438" s="259" t="s">
        <v>200</v>
      </c>
      <c r="L438" s="264"/>
      <c r="M438" s="265" t="s">
        <v>21</v>
      </c>
      <c r="N438" s="266" t="s">
        <v>46</v>
      </c>
      <c r="O438" s="43"/>
      <c r="P438" s="214">
        <f>O438*H438</f>
        <v>0</v>
      </c>
      <c r="Q438" s="214">
        <v>1.9199999999999998E-2</v>
      </c>
      <c r="R438" s="214">
        <f>Q438*H438</f>
        <v>0.34992000000000001</v>
      </c>
      <c r="S438" s="214">
        <v>0</v>
      </c>
      <c r="T438" s="215">
        <f>S438*H438</f>
        <v>0</v>
      </c>
      <c r="AR438" s="25" t="s">
        <v>393</v>
      </c>
      <c r="AT438" s="25" t="s">
        <v>223</v>
      </c>
      <c r="AU438" s="25" t="s">
        <v>83</v>
      </c>
      <c r="AY438" s="25" t="s">
        <v>183</v>
      </c>
      <c r="BE438" s="216">
        <f>IF(N438="základní",J438,0)</f>
        <v>0</v>
      </c>
      <c r="BF438" s="216">
        <f>IF(N438="snížená",J438,0)</f>
        <v>0</v>
      </c>
      <c r="BG438" s="216">
        <f>IF(N438="zákl. přenesená",J438,0)</f>
        <v>0</v>
      </c>
      <c r="BH438" s="216">
        <f>IF(N438="sníž. přenesená",J438,0)</f>
        <v>0</v>
      </c>
      <c r="BI438" s="216">
        <f>IF(N438="nulová",J438,0)</f>
        <v>0</v>
      </c>
      <c r="BJ438" s="25" t="s">
        <v>79</v>
      </c>
      <c r="BK438" s="216">
        <f>ROUND(I438*H438,2)</f>
        <v>0</v>
      </c>
      <c r="BL438" s="25" t="s">
        <v>292</v>
      </c>
      <c r="BM438" s="25" t="s">
        <v>710</v>
      </c>
    </row>
    <row r="439" spans="2:65" s="13" customFormat="1" ht="13.5">
      <c r="B439" s="231"/>
      <c r="C439" s="232"/>
      <c r="D439" s="244" t="s">
        <v>193</v>
      </c>
      <c r="E439" s="232"/>
      <c r="F439" s="255" t="s">
        <v>711</v>
      </c>
      <c r="G439" s="232"/>
      <c r="H439" s="256">
        <v>18.225000000000001</v>
      </c>
      <c r="I439" s="236"/>
      <c r="J439" s="232"/>
      <c r="K439" s="232"/>
      <c r="L439" s="237"/>
      <c r="M439" s="238"/>
      <c r="N439" s="239"/>
      <c r="O439" s="239"/>
      <c r="P439" s="239"/>
      <c r="Q439" s="239"/>
      <c r="R439" s="239"/>
      <c r="S439" s="239"/>
      <c r="T439" s="240"/>
      <c r="AT439" s="241" t="s">
        <v>193</v>
      </c>
      <c r="AU439" s="241" t="s">
        <v>83</v>
      </c>
      <c r="AV439" s="13" t="s">
        <v>83</v>
      </c>
      <c r="AW439" s="13" t="s">
        <v>6</v>
      </c>
      <c r="AX439" s="13" t="s">
        <v>79</v>
      </c>
      <c r="AY439" s="241" t="s">
        <v>183</v>
      </c>
    </row>
    <row r="440" spans="2:65" s="1" customFormat="1" ht="22.5" customHeight="1">
      <c r="B440" s="42"/>
      <c r="C440" s="205" t="s">
        <v>712</v>
      </c>
      <c r="D440" s="205" t="s">
        <v>185</v>
      </c>
      <c r="E440" s="206" t="s">
        <v>713</v>
      </c>
      <c r="F440" s="207" t="s">
        <v>714</v>
      </c>
      <c r="G440" s="208" t="s">
        <v>199</v>
      </c>
      <c r="H440" s="209">
        <v>17.777999999999999</v>
      </c>
      <c r="I440" s="210"/>
      <c r="J440" s="211">
        <f>ROUND(I440*H440,2)</f>
        <v>0</v>
      </c>
      <c r="K440" s="207" t="s">
        <v>200</v>
      </c>
      <c r="L440" s="62"/>
      <c r="M440" s="212" t="s">
        <v>21</v>
      </c>
      <c r="N440" s="213" t="s">
        <v>46</v>
      </c>
      <c r="O440" s="43"/>
      <c r="P440" s="214">
        <f>O440*H440</f>
        <v>0</v>
      </c>
      <c r="Q440" s="214">
        <v>0</v>
      </c>
      <c r="R440" s="214">
        <f>Q440*H440</f>
        <v>0</v>
      </c>
      <c r="S440" s="214">
        <v>0</v>
      </c>
      <c r="T440" s="215">
        <f>S440*H440</f>
        <v>0</v>
      </c>
      <c r="AR440" s="25" t="s">
        <v>292</v>
      </c>
      <c r="AT440" s="25" t="s">
        <v>185</v>
      </c>
      <c r="AU440" s="25" t="s">
        <v>83</v>
      </c>
      <c r="AY440" s="25" t="s">
        <v>183</v>
      </c>
      <c r="BE440" s="216">
        <f>IF(N440="základní",J440,0)</f>
        <v>0</v>
      </c>
      <c r="BF440" s="216">
        <f>IF(N440="snížená",J440,0)</f>
        <v>0</v>
      </c>
      <c r="BG440" s="216">
        <f>IF(N440="zákl. přenesená",J440,0)</f>
        <v>0</v>
      </c>
      <c r="BH440" s="216">
        <f>IF(N440="sníž. přenesená",J440,0)</f>
        <v>0</v>
      </c>
      <c r="BI440" s="216">
        <f>IF(N440="nulová",J440,0)</f>
        <v>0</v>
      </c>
      <c r="BJ440" s="25" t="s">
        <v>79</v>
      </c>
      <c r="BK440" s="216">
        <f>ROUND(I440*H440,2)</f>
        <v>0</v>
      </c>
      <c r="BL440" s="25" t="s">
        <v>292</v>
      </c>
      <c r="BM440" s="25" t="s">
        <v>715</v>
      </c>
    </row>
    <row r="441" spans="2:65" s="13" customFormat="1" ht="13.5">
      <c r="B441" s="231"/>
      <c r="C441" s="232"/>
      <c r="D441" s="244" t="s">
        <v>193</v>
      </c>
      <c r="E441" s="254" t="s">
        <v>21</v>
      </c>
      <c r="F441" s="255" t="s">
        <v>716</v>
      </c>
      <c r="G441" s="232"/>
      <c r="H441" s="256">
        <v>17.777999999999999</v>
      </c>
      <c r="I441" s="236"/>
      <c r="J441" s="232"/>
      <c r="K441" s="232"/>
      <c r="L441" s="237"/>
      <c r="M441" s="238"/>
      <c r="N441" s="239"/>
      <c r="O441" s="239"/>
      <c r="P441" s="239"/>
      <c r="Q441" s="239"/>
      <c r="R441" s="239"/>
      <c r="S441" s="239"/>
      <c r="T441" s="240"/>
      <c r="AT441" s="241" t="s">
        <v>193</v>
      </c>
      <c r="AU441" s="241" t="s">
        <v>83</v>
      </c>
      <c r="AV441" s="13" t="s">
        <v>83</v>
      </c>
      <c r="AW441" s="13" t="s">
        <v>39</v>
      </c>
      <c r="AX441" s="13" t="s">
        <v>79</v>
      </c>
      <c r="AY441" s="241" t="s">
        <v>183</v>
      </c>
    </row>
    <row r="442" spans="2:65" s="1" customFormat="1" ht="31.5" customHeight="1">
      <c r="B442" s="42"/>
      <c r="C442" s="205" t="s">
        <v>717</v>
      </c>
      <c r="D442" s="205" t="s">
        <v>185</v>
      </c>
      <c r="E442" s="206" t="s">
        <v>718</v>
      </c>
      <c r="F442" s="207" t="s">
        <v>719</v>
      </c>
      <c r="G442" s="208" t="s">
        <v>199</v>
      </c>
      <c r="H442" s="209">
        <v>16.568000000000001</v>
      </c>
      <c r="I442" s="210"/>
      <c r="J442" s="211">
        <f>ROUND(I442*H442,2)</f>
        <v>0</v>
      </c>
      <c r="K442" s="207" t="s">
        <v>200</v>
      </c>
      <c r="L442" s="62"/>
      <c r="M442" s="212" t="s">
        <v>21</v>
      </c>
      <c r="N442" s="213" t="s">
        <v>46</v>
      </c>
      <c r="O442" s="43"/>
      <c r="P442" s="214">
        <f>O442*H442</f>
        <v>0</v>
      </c>
      <c r="Q442" s="214">
        <v>4.6299999999999996E-3</v>
      </c>
      <c r="R442" s="214">
        <f>Q442*H442</f>
        <v>7.6709840000000001E-2</v>
      </c>
      <c r="S442" s="214">
        <v>0</v>
      </c>
      <c r="T442" s="215">
        <f>S442*H442</f>
        <v>0</v>
      </c>
      <c r="AR442" s="25" t="s">
        <v>292</v>
      </c>
      <c r="AT442" s="25" t="s">
        <v>185</v>
      </c>
      <c r="AU442" s="25" t="s">
        <v>83</v>
      </c>
      <c r="AY442" s="25" t="s">
        <v>183</v>
      </c>
      <c r="BE442" s="216">
        <f>IF(N442="základní",J442,0)</f>
        <v>0</v>
      </c>
      <c r="BF442" s="216">
        <f>IF(N442="snížená",J442,0)</f>
        <v>0</v>
      </c>
      <c r="BG442" s="216">
        <f>IF(N442="zákl. přenesená",J442,0)</f>
        <v>0</v>
      </c>
      <c r="BH442" s="216">
        <f>IF(N442="sníž. přenesená",J442,0)</f>
        <v>0</v>
      </c>
      <c r="BI442" s="216">
        <f>IF(N442="nulová",J442,0)</f>
        <v>0</v>
      </c>
      <c r="BJ442" s="25" t="s">
        <v>79</v>
      </c>
      <c r="BK442" s="216">
        <f>ROUND(I442*H442,2)</f>
        <v>0</v>
      </c>
      <c r="BL442" s="25" t="s">
        <v>292</v>
      </c>
      <c r="BM442" s="25" t="s">
        <v>720</v>
      </c>
    </row>
    <row r="443" spans="2:65" s="1" customFormat="1" ht="40.5">
      <c r="B443" s="42"/>
      <c r="C443" s="64"/>
      <c r="D443" s="244" t="s">
        <v>191</v>
      </c>
      <c r="E443" s="64"/>
      <c r="F443" s="267" t="s">
        <v>721</v>
      </c>
      <c r="G443" s="64"/>
      <c r="H443" s="64"/>
      <c r="I443" s="173"/>
      <c r="J443" s="64"/>
      <c r="K443" s="64"/>
      <c r="L443" s="62"/>
      <c r="M443" s="219"/>
      <c r="N443" s="43"/>
      <c r="O443" s="43"/>
      <c r="P443" s="43"/>
      <c r="Q443" s="43"/>
      <c r="R443" s="43"/>
      <c r="S443" s="43"/>
      <c r="T443" s="79"/>
      <c r="AT443" s="25" t="s">
        <v>191</v>
      </c>
      <c r="AU443" s="25" t="s">
        <v>83</v>
      </c>
    </row>
    <row r="444" spans="2:65" s="1" customFormat="1" ht="31.5" customHeight="1">
      <c r="B444" s="42"/>
      <c r="C444" s="205" t="s">
        <v>722</v>
      </c>
      <c r="D444" s="205" t="s">
        <v>185</v>
      </c>
      <c r="E444" s="206" t="s">
        <v>723</v>
      </c>
      <c r="F444" s="207" t="s">
        <v>724</v>
      </c>
      <c r="G444" s="208" t="s">
        <v>188</v>
      </c>
      <c r="H444" s="209">
        <v>13.44</v>
      </c>
      <c r="I444" s="210"/>
      <c r="J444" s="211">
        <f>ROUND(I444*H444,2)</f>
        <v>0</v>
      </c>
      <c r="K444" s="207" t="s">
        <v>200</v>
      </c>
      <c r="L444" s="62"/>
      <c r="M444" s="212" t="s">
        <v>21</v>
      </c>
      <c r="N444" s="213" t="s">
        <v>46</v>
      </c>
      <c r="O444" s="43"/>
      <c r="P444" s="214">
        <f>O444*H444</f>
        <v>0</v>
      </c>
      <c r="Q444" s="214">
        <v>5.1999999999999995E-4</v>
      </c>
      <c r="R444" s="214">
        <f>Q444*H444</f>
        <v>6.988799999999999E-3</v>
      </c>
      <c r="S444" s="214">
        <v>0</v>
      </c>
      <c r="T444" s="215">
        <f>S444*H444</f>
        <v>0</v>
      </c>
      <c r="AR444" s="25" t="s">
        <v>292</v>
      </c>
      <c r="AT444" s="25" t="s">
        <v>185</v>
      </c>
      <c r="AU444" s="25" t="s">
        <v>83</v>
      </c>
      <c r="AY444" s="25" t="s">
        <v>183</v>
      </c>
      <c r="BE444" s="216">
        <f>IF(N444="základní",J444,0)</f>
        <v>0</v>
      </c>
      <c r="BF444" s="216">
        <f>IF(N444="snížená",J444,0)</f>
        <v>0</v>
      </c>
      <c r="BG444" s="216">
        <f>IF(N444="zákl. přenesená",J444,0)</f>
        <v>0</v>
      </c>
      <c r="BH444" s="216">
        <f>IF(N444="sníž. přenesená",J444,0)</f>
        <v>0</v>
      </c>
      <c r="BI444" s="216">
        <f>IF(N444="nulová",J444,0)</f>
        <v>0</v>
      </c>
      <c r="BJ444" s="25" t="s">
        <v>79</v>
      </c>
      <c r="BK444" s="216">
        <f>ROUND(I444*H444,2)</f>
        <v>0</v>
      </c>
      <c r="BL444" s="25" t="s">
        <v>292</v>
      </c>
      <c r="BM444" s="25" t="s">
        <v>725</v>
      </c>
    </row>
    <row r="445" spans="2:65" s="1" customFormat="1" ht="40.5">
      <c r="B445" s="42"/>
      <c r="C445" s="64"/>
      <c r="D445" s="244" t="s">
        <v>191</v>
      </c>
      <c r="E445" s="64"/>
      <c r="F445" s="267" t="s">
        <v>721</v>
      </c>
      <c r="G445" s="64"/>
      <c r="H445" s="64"/>
      <c r="I445" s="173"/>
      <c r="J445" s="64"/>
      <c r="K445" s="64"/>
      <c r="L445" s="62"/>
      <c r="M445" s="219"/>
      <c r="N445" s="43"/>
      <c r="O445" s="43"/>
      <c r="P445" s="43"/>
      <c r="Q445" s="43"/>
      <c r="R445" s="43"/>
      <c r="S445" s="43"/>
      <c r="T445" s="79"/>
      <c r="AT445" s="25" t="s">
        <v>191</v>
      </c>
      <c r="AU445" s="25" t="s">
        <v>83</v>
      </c>
    </row>
    <row r="446" spans="2:65" s="1" customFormat="1" ht="31.5" customHeight="1">
      <c r="B446" s="42"/>
      <c r="C446" s="205" t="s">
        <v>726</v>
      </c>
      <c r="D446" s="205" t="s">
        <v>185</v>
      </c>
      <c r="E446" s="206" t="s">
        <v>727</v>
      </c>
      <c r="F446" s="207" t="s">
        <v>728</v>
      </c>
      <c r="G446" s="208" t="s">
        <v>498</v>
      </c>
      <c r="H446" s="209">
        <v>0.53</v>
      </c>
      <c r="I446" s="210"/>
      <c r="J446" s="211">
        <f>ROUND(I446*H446,2)</f>
        <v>0</v>
      </c>
      <c r="K446" s="207" t="s">
        <v>200</v>
      </c>
      <c r="L446" s="62"/>
      <c r="M446" s="212" t="s">
        <v>21</v>
      </c>
      <c r="N446" s="213" t="s">
        <v>46</v>
      </c>
      <c r="O446" s="43"/>
      <c r="P446" s="214">
        <f>O446*H446</f>
        <v>0</v>
      </c>
      <c r="Q446" s="214">
        <v>0</v>
      </c>
      <c r="R446" s="214">
        <f>Q446*H446</f>
        <v>0</v>
      </c>
      <c r="S446" s="214">
        <v>0</v>
      </c>
      <c r="T446" s="215">
        <f>S446*H446</f>
        <v>0</v>
      </c>
      <c r="AR446" s="25" t="s">
        <v>292</v>
      </c>
      <c r="AT446" s="25" t="s">
        <v>185</v>
      </c>
      <c r="AU446" s="25" t="s">
        <v>83</v>
      </c>
      <c r="AY446" s="25" t="s">
        <v>183</v>
      </c>
      <c r="BE446" s="216">
        <f>IF(N446="základní",J446,0)</f>
        <v>0</v>
      </c>
      <c r="BF446" s="216">
        <f>IF(N446="snížená",J446,0)</f>
        <v>0</v>
      </c>
      <c r="BG446" s="216">
        <f>IF(N446="zákl. přenesená",J446,0)</f>
        <v>0</v>
      </c>
      <c r="BH446" s="216">
        <f>IF(N446="sníž. přenesená",J446,0)</f>
        <v>0</v>
      </c>
      <c r="BI446" s="216">
        <f>IF(N446="nulová",J446,0)</f>
        <v>0</v>
      </c>
      <c r="BJ446" s="25" t="s">
        <v>79</v>
      </c>
      <c r="BK446" s="216">
        <f>ROUND(I446*H446,2)</f>
        <v>0</v>
      </c>
      <c r="BL446" s="25" t="s">
        <v>292</v>
      </c>
      <c r="BM446" s="25" t="s">
        <v>729</v>
      </c>
    </row>
    <row r="447" spans="2:65" s="1" customFormat="1" ht="121.5">
      <c r="B447" s="42"/>
      <c r="C447" s="64"/>
      <c r="D447" s="217" t="s">
        <v>191</v>
      </c>
      <c r="E447" s="64"/>
      <c r="F447" s="218" t="s">
        <v>730</v>
      </c>
      <c r="G447" s="64"/>
      <c r="H447" s="64"/>
      <c r="I447" s="173"/>
      <c r="J447" s="64"/>
      <c r="K447" s="64"/>
      <c r="L447" s="62"/>
      <c r="M447" s="219"/>
      <c r="N447" s="43"/>
      <c r="O447" s="43"/>
      <c r="P447" s="43"/>
      <c r="Q447" s="43"/>
      <c r="R447" s="43"/>
      <c r="S447" s="43"/>
      <c r="T447" s="79"/>
      <c r="AT447" s="25" t="s">
        <v>191</v>
      </c>
      <c r="AU447" s="25" t="s">
        <v>83</v>
      </c>
    </row>
    <row r="448" spans="2:65" s="11" customFormat="1" ht="29.85" customHeight="1">
      <c r="B448" s="188"/>
      <c r="C448" s="189"/>
      <c r="D448" s="202" t="s">
        <v>74</v>
      </c>
      <c r="E448" s="203" t="s">
        <v>731</v>
      </c>
      <c r="F448" s="203" t="s">
        <v>732</v>
      </c>
      <c r="G448" s="189"/>
      <c r="H448" s="189"/>
      <c r="I448" s="192"/>
      <c r="J448" s="204">
        <f>BK448</f>
        <v>0</v>
      </c>
      <c r="K448" s="189"/>
      <c r="L448" s="194"/>
      <c r="M448" s="195"/>
      <c r="N448" s="196"/>
      <c r="O448" s="196"/>
      <c r="P448" s="197">
        <f>SUM(P449:P489)</f>
        <v>0</v>
      </c>
      <c r="Q448" s="196"/>
      <c r="R448" s="197">
        <f>SUM(R449:R489)</f>
        <v>2.1913000000000002E-3</v>
      </c>
      <c r="S448" s="196"/>
      <c r="T448" s="198">
        <f>SUM(T449:T489)</f>
        <v>0</v>
      </c>
      <c r="AR448" s="199" t="s">
        <v>83</v>
      </c>
      <c r="AT448" s="200" t="s">
        <v>74</v>
      </c>
      <c r="AU448" s="200" t="s">
        <v>79</v>
      </c>
      <c r="AY448" s="199" t="s">
        <v>183</v>
      </c>
      <c r="BK448" s="201">
        <f>SUM(BK449:BK489)</f>
        <v>0</v>
      </c>
    </row>
    <row r="449" spans="2:65" s="1" customFormat="1" ht="31.5" customHeight="1">
      <c r="B449" s="42"/>
      <c r="C449" s="205" t="s">
        <v>733</v>
      </c>
      <c r="D449" s="205" t="s">
        <v>185</v>
      </c>
      <c r="E449" s="206" t="s">
        <v>734</v>
      </c>
      <c r="F449" s="207" t="s">
        <v>735</v>
      </c>
      <c r="G449" s="208" t="s">
        <v>199</v>
      </c>
      <c r="H449" s="209">
        <v>1.478</v>
      </c>
      <c r="I449" s="210"/>
      <c r="J449" s="211">
        <f>ROUND(I449*H449,2)</f>
        <v>0</v>
      </c>
      <c r="K449" s="207" t="s">
        <v>200</v>
      </c>
      <c r="L449" s="62"/>
      <c r="M449" s="212" t="s">
        <v>21</v>
      </c>
      <c r="N449" s="213" t="s">
        <v>46</v>
      </c>
      <c r="O449" s="43"/>
      <c r="P449" s="214">
        <f>O449*H449</f>
        <v>0</v>
      </c>
      <c r="Q449" s="214">
        <v>6.9999999999999994E-5</v>
      </c>
      <c r="R449" s="214">
        <f>Q449*H449</f>
        <v>1.0345999999999999E-4</v>
      </c>
      <c r="S449" s="214">
        <v>0</v>
      </c>
      <c r="T449" s="215">
        <f>S449*H449</f>
        <v>0</v>
      </c>
      <c r="AR449" s="25" t="s">
        <v>292</v>
      </c>
      <c r="AT449" s="25" t="s">
        <v>185</v>
      </c>
      <c r="AU449" s="25" t="s">
        <v>83</v>
      </c>
      <c r="AY449" s="25" t="s">
        <v>183</v>
      </c>
      <c r="BE449" s="216">
        <f>IF(N449="základní",J449,0)</f>
        <v>0</v>
      </c>
      <c r="BF449" s="216">
        <f>IF(N449="snížená",J449,0)</f>
        <v>0</v>
      </c>
      <c r="BG449" s="216">
        <f>IF(N449="zákl. přenesená",J449,0)</f>
        <v>0</v>
      </c>
      <c r="BH449" s="216">
        <f>IF(N449="sníž. přenesená",J449,0)</f>
        <v>0</v>
      </c>
      <c r="BI449" s="216">
        <f>IF(N449="nulová",J449,0)</f>
        <v>0</v>
      </c>
      <c r="BJ449" s="25" t="s">
        <v>79</v>
      </c>
      <c r="BK449" s="216">
        <f>ROUND(I449*H449,2)</f>
        <v>0</v>
      </c>
      <c r="BL449" s="25" t="s">
        <v>292</v>
      </c>
      <c r="BM449" s="25" t="s">
        <v>736</v>
      </c>
    </row>
    <row r="450" spans="2:65" s="12" customFormat="1" ht="13.5">
      <c r="B450" s="220"/>
      <c r="C450" s="221"/>
      <c r="D450" s="217" t="s">
        <v>193</v>
      </c>
      <c r="E450" s="222" t="s">
        <v>21</v>
      </c>
      <c r="F450" s="223" t="s">
        <v>737</v>
      </c>
      <c r="G450" s="221"/>
      <c r="H450" s="224" t="s">
        <v>21</v>
      </c>
      <c r="I450" s="225"/>
      <c r="J450" s="221"/>
      <c r="K450" s="221"/>
      <c r="L450" s="226"/>
      <c r="M450" s="227"/>
      <c r="N450" s="228"/>
      <c r="O450" s="228"/>
      <c r="P450" s="228"/>
      <c r="Q450" s="228"/>
      <c r="R450" s="228"/>
      <c r="S450" s="228"/>
      <c r="T450" s="229"/>
      <c r="AT450" s="230" t="s">
        <v>193</v>
      </c>
      <c r="AU450" s="230" t="s">
        <v>83</v>
      </c>
      <c r="AV450" s="12" t="s">
        <v>79</v>
      </c>
      <c r="AW450" s="12" t="s">
        <v>39</v>
      </c>
      <c r="AX450" s="12" t="s">
        <v>75</v>
      </c>
      <c r="AY450" s="230" t="s">
        <v>183</v>
      </c>
    </row>
    <row r="451" spans="2:65" s="13" customFormat="1" ht="13.5">
      <c r="B451" s="231"/>
      <c r="C451" s="232"/>
      <c r="D451" s="217" t="s">
        <v>193</v>
      </c>
      <c r="E451" s="233" t="s">
        <v>21</v>
      </c>
      <c r="F451" s="234" t="s">
        <v>738</v>
      </c>
      <c r="G451" s="232"/>
      <c r="H451" s="235">
        <v>0.57799999999999996</v>
      </c>
      <c r="I451" s="236"/>
      <c r="J451" s="232"/>
      <c r="K451" s="232"/>
      <c r="L451" s="237"/>
      <c r="M451" s="238"/>
      <c r="N451" s="239"/>
      <c r="O451" s="239"/>
      <c r="P451" s="239"/>
      <c r="Q451" s="239"/>
      <c r="R451" s="239"/>
      <c r="S451" s="239"/>
      <c r="T451" s="240"/>
      <c r="AT451" s="241" t="s">
        <v>193</v>
      </c>
      <c r="AU451" s="241" t="s">
        <v>83</v>
      </c>
      <c r="AV451" s="13" t="s">
        <v>83</v>
      </c>
      <c r="AW451" s="13" t="s">
        <v>39</v>
      </c>
      <c r="AX451" s="13" t="s">
        <v>75</v>
      </c>
      <c r="AY451" s="241" t="s">
        <v>183</v>
      </c>
    </row>
    <row r="452" spans="2:65" s="12" customFormat="1" ht="13.5">
      <c r="B452" s="220"/>
      <c r="C452" s="221"/>
      <c r="D452" s="217" t="s">
        <v>193</v>
      </c>
      <c r="E452" s="222" t="s">
        <v>21</v>
      </c>
      <c r="F452" s="223" t="s">
        <v>739</v>
      </c>
      <c r="G452" s="221"/>
      <c r="H452" s="224" t="s">
        <v>21</v>
      </c>
      <c r="I452" s="225"/>
      <c r="J452" s="221"/>
      <c r="K452" s="221"/>
      <c r="L452" s="226"/>
      <c r="M452" s="227"/>
      <c r="N452" s="228"/>
      <c r="O452" s="228"/>
      <c r="P452" s="228"/>
      <c r="Q452" s="228"/>
      <c r="R452" s="228"/>
      <c r="S452" s="228"/>
      <c r="T452" s="229"/>
      <c r="AT452" s="230" t="s">
        <v>193</v>
      </c>
      <c r="AU452" s="230" t="s">
        <v>83</v>
      </c>
      <c r="AV452" s="12" t="s">
        <v>79</v>
      </c>
      <c r="AW452" s="12" t="s">
        <v>39</v>
      </c>
      <c r="AX452" s="12" t="s">
        <v>75</v>
      </c>
      <c r="AY452" s="230" t="s">
        <v>183</v>
      </c>
    </row>
    <row r="453" spans="2:65" s="13" customFormat="1" ht="13.5">
      <c r="B453" s="231"/>
      <c r="C453" s="232"/>
      <c r="D453" s="217" t="s">
        <v>193</v>
      </c>
      <c r="E453" s="233" t="s">
        <v>21</v>
      </c>
      <c r="F453" s="234" t="s">
        <v>740</v>
      </c>
      <c r="G453" s="232"/>
      <c r="H453" s="235">
        <v>0.9</v>
      </c>
      <c r="I453" s="236"/>
      <c r="J453" s="232"/>
      <c r="K453" s="232"/>
      <c r="L453" s="237"/>
      <c r="M453" s="238"/>
      <c r="N453" s="239"/>
      <c r="O453" s="239"/>
      <c r="P453" s="239"/>
      <c r="Q453" s="239"/>
      <c r="R453" s="239"/>
      <c r="S453" s="239"/>
      <c r="T453" s="240"/>
      <c r="AT453" s="241" t="s">
        <v>193</v>
      </c>
      <c r="AU453" s="241" t="s">
        <v>83</v>
      </c>
      <c r="AV453" s="13" t="s">
        <v>83</v>
      </c>
      <c r="AW453" s="13" t="s">
        <v>39</v>
      </c>
      <c r="AX453" s="13" t="s">
        <v>75</v>
      </c>
      <c r="AY453" s="241" t="s">
        <v>183</v>
      </c>
    </row>
    <row r="454" spans="2:65" s="14" customFormat="1" ht="13.5">
      <c r="B454" s="242"/>
      <c r="C454" s="243"/>
      <c r="D454" s="244" t="s">
        <v>193</v>
      </c>
      <c r="E454" s="245" t="s">
        <v>21</v>
      </c>
      <c r="F454" s="246" t="s">
        <v>212</v>
      </c>
      <c r="G454" s="243"/>
      <c r="H454" s="247">
        <v>1.478</v>
      </c>
      <c r="I454" s="248"/>
      <c r="J454" s="243"/>
      <c r="K454" s="243"/>
      <c r="L454" s="249"/>
      <c r="M454" s="250"/>
      <c r="N454" s="251"/>
      <c r="O454" s="251"/>
      <c r="P454" s="251"/>
      <c r="Q454" s="251"/>
      <c r="R454" s="251"/>
      <c r="S454" s="251"/>
      <c r="T454" s="252"/>
      <c r="AT454" s="253" t="s">
        <v>193</v>
      </c>
      <c r="AU454" s="253" t="s">
        <v>83</v>
      </c>
      <c r="AV454" s="14" t="s">
        <v>189</v>
      </c>
      <c r="AW454" s="14" t="s">
        <v>39</v>
      </c>
      <c r="AX454" s="14" t="s">
        <v>79</v>
      </c>
      <c r="AY454" s="253" t="s">
        <v>183</v>
      </c>
    </row>
    <row r="455" spans="2:65" s="1" customFormat="1" ht="22.5" customHeight="1">
      <c r="B455" s="42"/>
      <c r="C455" s="205" t="s">
        <v>741</v>
      </c>
      <c r="D455" s="205" t="s">
        <v>185</v>
      </c>
      <c r="E455" s="206" t="s">
        <v>742</v>
      </c>
      <c r="F455" s="207" t="s">
        <v>743</v>
      </c>
      <c r="G455" s="208" t="s">
        <v>199</v>
      </c>
      <c r="H455" s="209">
        <v>1.478</v>
      </c>
      <c r="I455" s="210"/>
      <c r="J455" s="211">
        <f>ROUND(I455*H455,2)</f>
        <v>0</v>
      </c>
      <c r="K455" s="207" t="s">
        <v>200</v>
      </c>
      <c r="L455" s="62"/>
      <c r="M455" s="212" t="s">
        <v>21</v>
      </c>
      <c r="N455" s="213" t="s">
        <v>46</v>
      </c>
      <c r="O455" s="43"/>
      <c r="P455" s="214">
        <f>O455*H455</f>
        <v>0</v>
      </c>
      <c r="Q455" s="214">
        <v>1.3999999999999999E-4</v>
      </c>
      <c r="R455" s="214">
        <f>Q455*H455</f>
        <v>2.0691999999999998E-4</v>
      </c>
      <c r="S455" s="214">
        <v>0</v>
      </c>
      <c r="T455" s="215">
        <f>S455*H455</f>
        <v>0</v>
      </c>
      <c r="AR455" s="25" t="s">
        <v>292</v>
      </c>
      <c r="AT455" s="25" t="s">
        <v>185</v>
      </c>
      <c r="AU455" s="25" t="s">
        <v>83</v>
      </c>
      <c r="AY455" s="25" t="s">
        <v>183</v>
      </c>
      <c r="BE455" s="216">
        <f>IF(N455="základní",J455,0)</f>
        <v>0</v>
      </c>
      <c r="BF455" s="216">
        <f>IF(N455="snížená",J455,0)</f>
        <v>0</v>
      </c>
      <c r="BG455" s="216">
        <f>IF(N455="zákl. přenesená",J455,0)</f>
        <v>0</v>
      </c>
      <c r="BH455" s="216">
        <f>IF(N455="sníž. přenesená",J455,0)</f>
        <v>0</v>
      </c>
      <c r="BI455" s="216">
        <f>IF(N455="nulová",J455,0)</f>
        <v>0</v>
      </c>
      <c r="BJ455" s="25" t="s">
        <v>79</v>
      </c>
      <c r="BK455" s="216">
        <f>ROUND(I455*H455,2)</f>
        <v>0</v>
      </c>
      <c r="BL455" s="25" t="s">
        <v>292</v>
      </c>
      <c r="BM455" s="25" t="s">
        <v>744</v>
      </c>
    </row>
    <row r="456" spans="2:65" s="12" customFormat="1" ht="13.5">
      <c r="B456" s="220"/>
      <c r="C456" s="221"/>
      <c r="D456" s="217" t="s">
        <v>193</v>
      </c>
      <c r="E456" s="222" t="s">
        <v>21</v>
      </c>
      <c r="F456" s="223" t="s">
        <v>737</v>
      </c>
      <c r="G456" s="221"/>
      <c r="H456" s="224" t="s">
        <v>21</v>
      </c>
      <c r="I456" s="225"/>
      <c r="J456" s="221"/>
      <c r="K456" s="221"/>
      <c r="L456" s="226"/>
      <c r="M456" s="227"/>
      <c r="N456" s="228"/>
      <c r="O456" s="228"/>
      <c r="P456" s="228"/>
      <c r="Q456" s="228"/>
      <c r="R456" s="228"/>
      <c r="S456" s="228"/>
      <c r="T456" s="229"/>
      <c r="AT456" s="230" t="s">
        <v>193</v>
      </c>
      <c r="AU456" s="230" t="s">
        <v>83</v>
      </c>
      <c r="AV456" s="12" t="s">
        <v>79</v>
      </c>
      <c r="AW456" s="12" t="s">
        <v>39</v>
      </c>
      <c r="AX456" s="12" t="s">
        <v>75</v>
      </c>
      <c r="AY456" s="230" t="s">
        <v>183</v>
      </c>
    </row>
    <row r="457" spans="2:65" s="13" customFormat="1" ht="13.5">
      <c r="B457" s="231"/>
      <c r="C457" s="232"/>
      <c r="D457" s="217" t="s">
        <v>193</v>
      </c>
      <c r="E457" s="233" t="s">
        <v>21</v>
      </c>
      <c r="F457" s="234" t="s">
        <v>738</v>
      </c>
      <c r="G457" s="232"/>
      <c r="H457" s="235">
        <v>0.57799999999999996</v>
      </c>
      <c r="I457" s="236"/>
      <c r="J457" s="232"/>
      <c r="K457" s="232"/>
      <c r="L457" s="237"/>
      <c r="M457" s="238"/>
      <c r="N457" s="239"/>
      <c r="O457" s="239"/>
      <c r="P457" s="239"/>
      <c r="Q457" s="239"/>
      <c r="R457" s="239"/>
      <c r="S457" s="239"/>
      <c r="T457" s="240"/>
      <c r="AT457" s="241" t="s">
        <v>193</v>
      </c>
      <c r="AU457" s="241" t="s">
        <v>83</v>
      </c>
      <c r="AV457" s="13" t="s">
        <v>83</v>
      </c>
      <c r="AW457" s="13" t="s">
        <v>39</v>
      </c>
      <c r="AX457" s="13" t="s">
        <v>75</v>
      </c>
      <c r="AY457" s="241" t="s">
        <v>183</v>
      </c>
    </row>
    <row r="458" spans="2:65" s="12" customFormat="1" ht="13.5">
      <c r="B458" s="220"/>
      <c r="C458" s="221"/>
      <c r="D458" s="217" t="s">
        <v>193</v>
      </c>
      <c r="E458" s="222" t="s">
        <v>21</v>
      </c>
      <c r="F458" s="223" t="s">
        <v>739</v>
      </c>
      <c r="G458" s="221"/>
      <c r="H458" s="224" t="s">
        <v>21</v>
      </c>
      <c r="I458" s="225"/>
      <c r="J458" s="221"/>
      <c r="K458" s="221"/>
      <c r="L458" s="226"/>
      <c r="M458" s="227"/>
      <c r="N458" s="228"/>
      <c r="O458" s="228"/>
      <c r="P458" s="228"/>
      <c r="Q458" s="228"/>
      <c r="R458" s="228"/>
      <c r="S458" s="228"/>
      <c r="T458" s="229"/>
      <c r="AT458" s="230" t="s">
        <v>193</v>
      </c>
      <c r="AU458" s="230" t="s">
        <v>83</v>
      </c>
      <c r="AV458" s="12" t="s">
        <v>79</v>
      </c>
      <c r="AW458" s="12" t="s">
        <v>39</v>
      </c>
      <c r="AX458" s="12" t="s">
        <v>75</v>
      </c>
      <c r="AY458" s="230" t="s">
        <v>183</v>
      </c>
    </row>
    <row r="459" spans="2:65" s="13" customFormat="1" ht="13.5">
      <c r="B459" s="231"/>
      <c r="C459" s="232"/>
      <c r="D459" s="217" t="s">
        <v>193</v>
      </c>
      <c r="E459" s="233" t="s">
        <v>21</v>
      </c>
      <c r="F459" s="234" t="s">
        <v>740</v>
      </c>
      <c r="G459" s="232"/>
      <c r="H459" s="235">
        <v>0.9</v>
      </c>
      <c r="I459" s="236"/>
      <c r="J459" s="232"/>
      <c r="K459" s="232"/>
      <c r="L459" s="237"/>
      <c r="M459" s="238"/>
      <c r="N459" s="239"/>
      <c r="O459" s="239"/>
      <c r="P459" s="239"/>
      <c r="Q459" s="239"/>
      <c r="R459" s="239"/>
      <c r="S459" s="239"/>
      <c r="T459" s="240"/>
      <c r="AT459" s="241" t="s">
        <v>193</v>
      </c>
      <c r="AU459" s="241" t="s">
        <v>83</v>
      </c>
      <c r="AV459" s="13" t="s">
        <v>83</v>
      </c>
      <c r="AW459" s="13" t="s">
        <v>39</v>
      </c>
      <c r="AX459" s="13" t="s">
        <v>75</v>
      </c>
      <c r="AY459" s="241" t="s">
        <v>183</v>
      </c>
    </row>
    <row r="460" spans="2:65" s="14" customFormat="1" ht="13.5">
      <c r="B460" s="242"/>
      <c r="C460" s="243"/>
      <c r="D460" s="244" t="s">
        <v>193</v>
      </c>
      <c r="E460" s="245" t="s">
        <v>21</v>
      </c>
      <c r="F460" s="246" t="s">
        <v>212</v>
      </c>
      <c r="G460" s="243"/>
      <c r="H460" s="247">
        <v>1.478</v>
      </c>
      <c r="I460" s="248"/>
      <c r="J460" s="243"/>
      <c r="K460" s="243"/>
      <c r="L460" s="249"/>
      <c r="M460" s="250"/>
      <c r="N460" s="251"/>
      <c r="O460" s="251"/>
      <c r="P460" s="251"/>
      <c r="Q460" s="251"/>
      <c r="R460" s="251"/>
      <c r="S460" s="251"/>
      <c r="T460" s="252"/>
      <c r="AT460" s="253" t="s">
        <v>193</v>
      </c>
      <c r="AU460" s="253" t="s">
        <v>83</v>
      </c>
      <c r="AV460" s="14" t="s">
        <v>189</v>
      </c>
      <c r="AW460" s="14" t="s">
        <v>39</v>
      </c>
      <c r="AX460" s="14" t="s">
        <v>79</v>
      </c>
      <c r="AY460" s="253" t="s">
        <v>183</v>
      </c>
    </row>
    <row r="461" spans="2:65" s="1" customFormat="1" ht="22.5" customHeight="1">
      <c r="B461" s="42"/>
      <c r="C461" s="205" t="s">
        <v>745</v>
      </c>
      <c r="D461" s="205" t="s">
        <v>185</v>
      </c>
      <c r="E461" s="206" t="s">
        <v>746</v>
      </c>
      <c r="F461" s="207" t="s">
        <v>747</v>
      </c>
      <c r="G461" s="208" t="s">
        <v>199</v>
      </c>
      <c r="H461" s="209">
        <v>1.478</v>
      </c>
      <c r="I461" s="210"/>
      <c r="J461" s="211">
        <f>ROUND(I461*H461,2)</f>
        <v>0</v>
      </c>
      <c r="K461" s="207" t="s">
        <v>200</v>
      </c>
      <c r="L461" s="62"/>
      <c r="M461" s="212" t="s">
        <v>21</v>
      </c>
      <c r="N461" s="213" t="s">
        <v>46</v>
      </c>
      <c r="O461" s="43"/>
      <c r="P461" s="214">
        <f>O461*H461</f>
        <v>0</v>
      </c>
      <c r="Q461" s="214">
        <v>1.3999999999999999E-4</v>
      </c>
      <c r="R461" s="214">
        <f>Q461*H461</f>
        <v>2.0691999999999998E-4</v>
      </c>
      <c r="S461" s="214">
        <v>0</v>
      </c>
      <c r="T461" s="215">
        <f>S461*H461</f>
        <v>0</v>
      </c>
      <c r="AR461" s="25" t="s">
        <v>292</v>
      </c>
      <c r="AT461" s="25" t="s">
        <v>185</v>
      </c>
      <c r="AU461" s="25" t="s">
        <v>83</v>
      </c>
      <c r="AY461" s="25" t="s">
        <v>183</v>
      </c>
      <c r="BE461" s="216">
        <f>IF(N461="základní",J461,0)</f>
        <v>0</v>
      </c>
      <c r="BF461" s="216">
        <f>IF(N461="snížená",J461,0)</f>
        <v>0</v>
      </c>
      <c r="BG461" s="216">
        <f>IF(N461="zákl. přenesená",J461,0)</f>
        <v>0</v>
      </c>
      <c r="BH461" s="216">
        <f>IF(N461="sníž. přenesená",J461,0)</f>
        <v>0</v>
      </c>
      <c r="BI461" s="216">
        <f>IF(N461="nulová",J461,0)</f>
        <v>0</v>
      </c>
      <c r="BJ461" s="25" t="s">
        <v>79</v>
      </c>
      <c r="BK461" s="216">
        <f>ROUND(I461*H461,2)</f>
        <v>0</v>
      </c>
      <c r="BL461" s="25" t="s">
        <v>292</v>
      </c>
      <c r="BM461" s="25" t="s">
        <v>748</v>
      </c>
    </row>
    <row r="462" spans="2:65" s="12" customFormat="1" ht="13.5">
      <c r="B462" s="220"/>
      <c r="C462" s="221"/>
      <c r="D462" s="217" t="s">
        <v>193</v>
      </c>
      <c r="E462" s="222" t="s">
        <v>21</v>
      </c>
      <c r="F462" s="223" t="s">
        <v>737</v>
      </c>
      <c r="G462" s="221"/>
      <c r="H462" s="224" t="s">
        <v>21</v>
      </c>
      <c r="I462" s="225"/>
      <c r="J462" s="221"/>
      <c r="K462" s="221"/>
      <c r="L462" s="226"/>
      <c r="M462" s="227"/>
      <c r="N462" s="228"/>
      <c r="O462" s="228"/>
      <c r="P462" s="228"/>
      <c r="Q462" s="228"/>
      <c r="R462" s="228"/>
      <c r="S462" s="228"/>
      <c r="T462" s="229"/>
      <c r="AT462" s="230" t="s">
        <v>193</v>
      </c>
      <c r="AU462" s="230" t="s">
        <v>83</v>
      </c>
      <c r="AV462" s="12" t="s">
        <v>79</v>
      </c>
      <c r="AW462" s="12" t="s">
        <v>39</v>
      </c>
      <c r="AX462" s="12" t="s">
        <v>75</v>
      </c>
      <c r="AY462" s="230" t="s">
        <v>183</v>
      </c>
    </row>
    <row r="463" spans="2:65" s="13" customFormat="1" ht="13.5">
      <c r="B463" s="231"/>
      <c r="C463" s="232"/>
      <c r="D463" s="217" t="s">
        <v>193</v>
      </c>
      <c r="E463" s="233" t="s">
        <v>21</v>
      </c>
      <c r="F463" s="234" t="s">
        <v>738</v>
      </c>
      <c r="G463" s="232"/>
      <c r="H463" s="235">
        <v>0.57799999999999996</v>
      </c>
      <c r="I463" s="236"/>
      <c r="J463" s="232"/>
      <c r="K463" s="232"/>
      <c r="L463" s="237"/>
      <c r="M463" s="238"/>
      <c r="N463" s="239"/>
      <c r="O463" s="239"/>
      <c r="P463" s="239"/>
      <c r="Q463" s="239"/>
      <c r="R463" s="239"/>
      <c r="S463" s="239"/>
      <c r="T463" s="240"/>
      <c r="AT463" s="241" t="s">
        <v>193</v>
      </c>
      <c r="AU463" s="241" t="s">
        <v>83</v>
      </c>
      <c r="AV463" s="13" t="s">
        <v>83</v>
      </c>
      <c r="AW463" s="13" t="s">
        <v>39</v>
      </c>
      <c r="AX463" s="13" t="s">
        <v>75</v>
      </c>
      <c r="AY463" s="241" t="s">
        <v>183</v>
      </c>
    </row>
    <row r="464" spans="2:65" s="12" customFormat="1" ht="13.5">
      <c r="B464" s="220"/>
      <c r="C464" s="221"/>
      <c r="D464" s="217" t="s">
        <v>193</v>
      </c>
      <c r="E464" s="222" t="s">
        <v>21</v>
      </c>
      <c r="F464" s="223" t="s">
        <v>739</v>
      </c>
      <c r="G464" s="221"/>
      <c r="H464" s="224" t="s">
        <v>21</v>
      </c>
      <c r="I464" s="225"/>
      <c r="J464" s="221"/>
      <c r="K464" s="221"/>
      <c r="L464" s="226"/>
      <c r="M464" s="227"/>
      <c r="N464" s="228"/>
      <c r="O464" s="228"/>
      <c r="P464" s="228"/>
      <c r="Q464" s="228"/>
      <c r="R464" s="228"/>
      <c r="S464" s="228"/>
      <c r="T464" s="229"/>
      <c r="AT464" s="230" t="s">
        <v>193</v>
      </c>
      <c r="AU464" s="230" t="s">
        <v>83</v>
      </c>
      <c r="AV464" s="12" t="s">
        <v>79</v>
      </c>
      <c r="AW464" s="12" t="s">
        <v>39</v>
      </c>
      <c r="AX464" s="12" t="s">
        <v>75</v>
      </c>
      <c r="AY464" s="230" t="s">
        <v>183</v>
      </c>
    </row>
    <row r="465" spans="2:65" s="13" customFormat="1" ht="13.5">
      <c r="B465" s="231"/>
      <c r="C465" s="232"/>
      <c r="D465" s="217" t="s">
        <v>193</v>
      </c>
      <c r="E465" s="233" t="s">
        <v>21</v>
      </c>
      <c r="F465" s="234" t="s">
        <v>740</v>
      </c>
      <c r="G465" s="232"/>
      <c r="H465" s="235">
        <v>0.9</v>
      </c>
      <c r="I465" s="236"/>
      <c r="J465" s="232"/>
      <c r="K465" s="232"/>
      <c r="L465" s="237"/>
      <c r="M465" s="238"/>
      <c r="N465" s="239"/>
      <c r="O465" s="239"/>
      <c r="P465" s="239"/>
      <c r="Q465" s="239"/>
      <c r="R465" s="239"/>
      <c r="S465" s="239"/>
      <c r="T465" s="240"/>
      <c r="AT465" s="241" t="s">
        <v>193</v>
      </c>
      <c r="AU465" s="241" t="s">
        <v>83</v>
      </c>
      <c r="AV465" s="13" t="s">
        <v>83</v>
      </c>
      <c r="AW465" s="13" t="s">
        <v>39</v>
      </c>
      <c r="AX465" s="13" t="s">
        <v>75</v>
      </c>
      <c r="AY465" s="241" t="s">
        <v>183</v>
      </c>
    </row>
    <row r="466" spans="2:65" s="14" customFormat="1" ht="13.5">
      <c r="B466" s="242"/>
      <c r="C466" s="243"/>
      <c r="D466" s="244" t="s">
        <v>193</v>
      </c>
      <c r="E466" s="245" t="s">
        <v>21</v>
      </c>
      <c r="F466" s="246" t="s">
        <v>212</v>
      </c>
      <c r="G466" s="243"/>
      <c r="H466" s="247">
        <v>1.478</v>
      </c>
      <c r="I466" s="248"/>
      <c r="J466" s="243"/>
      <c r="K466" s="243"/>
      <c r="L466" s="249"/>
      <c r="M466" s="250"/>
      <c r="N466" s="251"/>
      <c r="O466" s="251"/>
      <c r="P466" s="251"/>
      <c r="Q466" s="251"/>
      <c r="R466" s="251"/>
      <c r="S466" s="251"/>
      <c r="T466" s="252"/>
      <c r="AT466" s="253" t="s">
        <v>193</v>
      </c>
      <c r="AU466" s="253" t="s">
        <v>83</v>
      </c>
      <c r="AV466" s="14" t="s">
        <v>189</v>
      </c>
      <c r="AW466" s="14" t="s">
        <v>39</v>
      </c>
      <c r="AX466" s="14" t="s">
        <v>79</v>
      </c>
      <c r="AY466" s="253" t="s">
        <v>183</v>
      </c>
    </row>
    <row r="467" spans="2:65" s="1" customFormat="1" ht="22.5" customHeight="1">
      <c r="B467" s="42"/>
      <c r="C467" s="205" t="s">
        <v>749</v>
      </c>
      <c r="D467" s="205" t="s">
        <v>185</v>
      </c>
      <c r="E467" s="206" t="s">
        <v>750</v>
      </c>
      <c r="F467" s="207" t="s">
        <v>751</v>
      </c>
      <c r="G467" s="208" t="s">
        <v>199</v>
      </c>
      <c r="H467" s="209">
        <v>20.925000000000001</v>
      </c>
      <c r="I467" s="210"/>
      <c r="J467" s="211">
        <f>ROUND(I467*H467,2)</f>
        <v>0</v>
      </c>
      <c r="K467" s="207" t="s">
        <v>200</v>
      </c>
      <c r="L467" s="62"/>
      <c r="M467" s="212" t="s">
        <v>21</v>
      </c>
      <c r="N467" s="213" t="s">
        <v>46</v>
      </c>
      <c r="O467" s="43"/>
      <c r="P467" s="214">
        <f>O467*H467</f>
        <v>0</v>
      </c>
      <c r="Q467" s="214">
        <v>0</v>
      </c>
      <c r="R467" s="214">
        <f>Q467*H467</f>
        <v>0</v>
      </c>
      <c r="S467" s="214">
        <v>0</v>
      </c>
      <c r="T467" s="215">
        <f>S467*H467</f>
        <v>0</v>
      </c>
      <c r="AR467" s="25" t="s">
        <v>292</v>
      </c>
      <c r="AT467" s="25" t="s">
        <v>185</v>
      </c>
      <c r="AU467" s="25" t="s">
        <v>83</v>
      </c>
      <c r="AY467" s="25" t="s">
        <v>183</v>
      </c>
      <c r="BE467" s="216">
        <f>IF(N467="základní",J467,0)</f>
        <v>0</v>
      </c>
      <c r="BF467" s="216">
        <f>IF(N467="snížená",J467,0)</f>
        <v>0</v>
      </c>
      <c r="BG467" s="216">
        <f>IF(N467="zákl. přenesená",J467,0)</f>
        <v>0</v>
      </c>
      <c r="BH467" s="216">
        <f>IF(N467="sníž. přenesená",J467,0)</f>
        <v>0</v>
      </c>
      <c r="BI467" s="216">
        <f>IF(N467="nulová",J467,0)</f>
        <v>0</v>
      </c>
      <c r="BJ467" s="25" t="s">
        <v>79</v>
      </c>
      <c r="BK467" s="216">
        <f>ROUND(I467*H467,2)</f>
        <v>0</v>
      </c>
      <c r="BL467" s="25" t="s">
        <v>292</v>
      </c>
      <c r="BM467" s="25" t="s">
        <v>752</v>
      </c>
    </row>
    <row r="468" spans="2:65" s="12" customFormat="1" ht="13.5">
      <c r="B468" s="220"/>
      <c r="C468" s="221"/>
      <c r="D468" s="217" t="s">
        <v>193</v>
      </c>
      <c r="E468" s="222" t="s">
        <v>21</v>
      </c>
      <c r="F468" s="223" t="s">
        <v>753</v>
      </c>
      <c r="G468" s="221"/>
      <c r="H468" s="224" t="s">
        <v>21</v>
      </c>
      <c r="I468" s="225"/>
      <c r="J468" s="221"/>
      <c r="K468" s="221"/>
      <c r="L468" s="226"/>
      <c r="M468" s="227"/>
      <c r="N468" s="228"/>
      <c r="O468" s="228"/>
      <c r="P468" s="228"/>
      <c r="Q468" s="228"/>
      <c r="R468" s="228"/>
      <c r="S468" s="228"/>
      <c r="T468" s="229"/>
      <c r="AT468" s="230" t="s">
        <v>193</v>
      </c>
      <c r="AU468" s="230" t="s">
        <v>83</v>
      </c>
      <c r="AV468" s="12" t="s">
        <v>79</v>
      </c>
      <c r="AW468" s="12" t="s">
        <v>39</v>
      </c>
      <c r="AX468" s="12" t="s">
        <v>75</v>
      </c>
      <c r="AY468" s="230" t="s">
        <v>183</v>
      </c>
    </row>
    <row r="469" spans="2:65" s="13" customFormat="1" ht="13.5">
      <c r="B469" s="231"/>
      <c r="C469" s="232"/>
      <c r="D469" s="217" t="s">
        <v>193</v>
      </c>
      <c r="E469" s="233" t="s">
        <v>21</v>
      </c>
      <c r="F469" s="234" t="s">
        <v>754</v>
      </c>
      <c r="G469" s="232"/>
      <c r="H469" s="235">
        <v>1.875</v>
      </c>
      <c r="I469" s="236"/>
      <c r="J469" s="232"/>
      <c r="K469" s="232"/>
      <c r="L469" s="237"/>
      <c r="M469" s="238"/>
      <c r="N469" s="239"/>
      <c r="O469" s="239"/>
      <c r="P469" s="239"/>
      <c r="Q469" s="239"/>
      <c r="R469" s="239"/>
      <c r="S469" s="239"/>
      <c r="T469" s="240"/>
      <c r="AT469" s="241" t="s">
        <v>193</v>
      </c>
      <c r="AU469" s="241" t="s">
        <v>83</v>
      </c>
      <c r="AV469" s="13" t="s">
        <v>83</v>
      </c>
      <c r="AW469" s="13" t="s">
        <v>39</v>
      </c>
      <c r="AX469" s="13" t="s">
        <v>75</v>
      </c>
      <c r="AY469" s="241" t="s">
        <v>183</v>
      </c>
    </row>
    <row r="470" spans="2:65" s="13" customFormat="1" ht="13.5">
      <c r="B470" s="231"/>
      <c r="C470" s="232"/>
      <c r="D470" s="217" t="s">
        <v>193</v>
      </c>
      <c r="E470" s="233" t="s">
        <v>21</v>
      </c>
      <c r="F470" s="234" t="s">
        <v>755</v>
      </c>
      <c r="G470" s="232"/>
      <c r="H470" s="235">
        <v>0.69</v>
      </c>
      <c r="I470" s="236"/>
      <c r="J470" s="232"/>
      <c r="K470" s="232"/>
      <c r="L470" s="237"/>
      <c r="M470" s="238"/>
      <c r="N470" s="239"/>
      <c r="O470" s="239"/>
      <c r="P470" s="239"/>
      <c r="Q470" s="239"/>
      <c r="R470" s="239"/>
      <c r="S470" s="239"/>
      <c r="T470" s="240"/>
      <c r="AT470" s="241" t="s">
        <v>193</v>
      </c>
      <c r="AU470" s="241" t="s">
        <v>83</v>
      </c>
      <c r="AV470" s="13" t="s">
        <v>83</v>
      </c>
      <c r="AW470" s="13" t="s">
        <v>39</v>
      </c>
      <c r="AX470" s="13" t="s">
        <v>75</v>
      </c>
      <c r="AY470" s="241" t="s">
        <v>183</v>
      </c>
    </row>
    <row r="471" spans="2:65" s="12" customFormat="1" ht="13.5">
      <c r="B471" s="220"/>
      <c r="C471" s="221"/>
      <c r="D471" s="217" t="s">
        <v>193</v>
      </c>
      <c r="E471" s="222" t="s">
        <v>21</v>
      </c>
      <c r="F471" s="223" t="s">
        <v>361</v>
      </c>
      <c r="G471" s="221"/>
      <c r="H471" s="224" t="s">
        <v>21</v>
      </c>
      <c r="I471" s="225"/>
      <c r="J471" s="221"/>
      <c r="K471" s="221"/>
      <c r="L471" s="226"/>
      <c r="M471" s="227"/>
      <c r="N471" s="228"/>
      <c r="O471" s="228"/>
      <c r="P471" s="228"/>
      <c r="Q471" s="228"/>
      <c r="R471" s="228"/>
      <c r="S471" s="228"/>
      <c r="T471" s="229"/>
      <c r="AT471" s="230" t="s">
        <v>193</v>
      </c>
      <c r="AU471" s="230" t="s">
        <v>83</v>
      </c>
      <c r="AV471" s="12" t="s">
        <v>79</v>
      </c>
      <c r="AW471" s="12" t="s">
        <v>39</v>
      </c>
      <c r="AX471" s="12" t="s">
        <v>75</v>
      </c>
      <c r="AY471" s="230" t="s">
        <v>183</v>
      </c>
    </row>
    <row r="472" spans="2:65" s="13" customFormat="1" ht="13.5">
      <c r="B472" s="231"/>
      <c r="C472" s="232"/>
      <c r="D472" s="217" t="s">
        <v>193</v>
      </c>
      <c r="E472" s="233" t="s">
        <v>21</v>
      </c>
      <c r="F472" s="234" t="s">
        <v>362</v>
      </c>
      <c r="G472" s="232"/>
      <c r="H472" s="235">
        <v>4.0250000000000004</v>
      </c>
      <c r="I472" s="236"/>
      <c r="J472" s="232"/>
      <c r="K472" s="232"/>
      <c r="L472" s="237"/>
      <c r="M472" s="238"/>
      <c r="N472" s="239"/>
      <c r="O472" s="239"/>
      <c r="P472" s="239"/>
      <c r="Q472" s="239"/>
      <c r="R472" s="239"/>
      <c r="S472" s="239"/>
      <c r="T472" s="240"/>
      <c r="AT472" s="241" t="s">
        <v>193</v>
      </c>
      <c r="AU472" s="241" t="s">
        <v>83</v>
      </c>
      <c r="AV472" s="13" t="s">
        <v>83</v>
      </c>
      <c r="AW472" s="13" t="s">
        <v>39</v>
      </c>
      <c r="AX472" s="13" t="s">
        <v>75</v>
      </c>
      <c r="AY472" s="241" t="s">
        <v>183</v>
      </c>
    </row>
    <row r="473" spans="2:65" s="13" customFormat="1" ht="13.5">
      <c r="B473" s="231"/>
      <c r="C473" s="232"/>
      <c r="D473" s="217" t="s">
        <v>193</v>
      </c>
      <c r="E473" s="233" t="s">
        <v>21</v>
      </c>
      <c r="F473" s="234" t="s">
        <v>363</v>
      </c>
      <c r="G473" s="232"/>
      <c r="H473" s="235">
        <v>2.59</v>
      </c>
      <c r="I473" s="236"/>
      <c r="J473" s="232"/>
      <c r="K473" s="232"/>
      <c r="L473" s="237"/>
      <c r="M473" s="238"/>
      <c r="N473" s="239"/>
      <c r="O473" s="239"/>
      <c r="P473" s="239"/>
      <c r="Q473" s="239"/>
      <c r="R473" s="239"/>
      <c r="S473" s="239"/>
      <c r="T473" s="240"/>
      <c r="AT473" s="241" t="s">
        <v>193</v>
      </c>
      <c r="AU473" s="241" t="s">
        <v>83</v>
      </c>
      <c r="AV473" s="13" t="s">
        <v>83</v>
      </c>
      <c r="AW473" s="13" t="s">
        <v>39</v>
      </c>
      <c r="AX473" s="13" t="s">
        <v>75</v>
      </c>
      <c r="AY473" s="241" t="s">
        <v>183</v>
      </c>
    </row>
    <row r="474" spans="2:65" s="12" customFormat="1" ht="13.5">
      <c r="B474" s="220"/>
      <c r="C474" s="221"/>
      <c r="D474" s="217" t="s">
        <v>193</v>
      </c>
      <c r="E474" s="222" t="s">
        <v>21</v>
      </c>
      <c r="F474" s="223" t="s">
        <v>756</v>
      </c>
      <c r="G474" s="221"/>
      <c r="H474" s="224" t="s">
        <v>21</v>
      </c>
      <c r="I474" s="225"/>
      <c r="J474" s="221"/>
      <c r="K474" s="221"/>
      <c r="L474" s="226"/>
      <c r="M474" s="227"/>
      <c r="N474" s="228"/>
      <c r="O474" s="228"/>
      <c r="P474" s="228"/>
      <c r="Q474" s="228"/>
      <c r="R474" s="228"/>
      <c r="S474" s="228"/>
      <c r="T474" s="229"/>
      <c r="AT474" s="230" t="s">
        <v>193</v>
      </c>
      <c r="AU474" s="230" t="s">
        <v>83</v>
      </c>
      <c r="AV474" s="12" t="s">
        <v>79</v>
      </c>
      <c r="AW474" s="12" t="s">
        <v>39</v>
      </c>
      <c r="AX474" s="12" t="s">
        <v>75</v>
      </c>
      <c r="AY474" s="230" t="s">
        <v>183</v>
      </c>
    </row>
    <row r="475" spans="2:65" s="13" customFormat="1" ht="13.5">
      <c r="B475" s="231"/>
      <c r="C475" s="232"/>
      <c r="D475" s="217" t="s">
        <v>193</v>
      </c>
      <c r="E475" s="233" t="s">
        <v>21</v>
      </c>
      <c r="F475" s="234" t="s">
        <v>374</v>
      </c>
      <c r="G475" s="232"/>
      <c r="H475" s="235">
        <v>8.6999999999999993</v>
      </c>
      <c r="I475" s="236"/>
      <c r="J475" s="232"/>
      <c r="K475" s="232"/>
      <c r="L475" s="237"/>
      <c r="M475" s="238"/>
      <c r="N475" s="239"/>
      <c r="O475" s="239"/>
      <c r="P475" s="239"/>
      <c r="Q475" s="239"/>
      <c r="R475" s="239"/>
      <c r="S475" s="239"/>
      <c r="T475" s="240"/>
      <c r="AT475" s="241" t="s">
        <v>193</v>
      </c>
      <c r="AU475" s="241" t="s">
        <v>83</v>
      </c>
      <c r="AV475" s="13" t="s">
        <v>83</v>
      </c>
      <c r="AW475" s="13" t="s">
        <v>39</v>
      </c>
      <c r="AX475" s="13" t="s">
        <v>75</v>
      </c>
      <c r="AY475" s="241" t="s">
        <v>183</v>
      </c>
    </row>
    <row r="476" spans="2:65" s="13" customFormat="1" ht="13.5">
      <c r="B476" s="231"/>
      <c r="C476" s="232"/>
      <c r="D476" s="217" t="s">
        <v>193</v>
      </c>
      <c r="E476" s="233" t="s">
        <v>21</v>
      </c>
      <c r="F476" s="234" t="s">
        <v>375</v>
      </c>
      <c r="G476" s="232"/>
      <c r="H476" s="235">
        <v>3.0449999999999999</v>
      </c>
      <c r="I476" s="236"/>
      <c r="J476" s="232"/>
      <c r="K476" s="232"/>
      <c r="L476" s="237"/>
      <c r="M476" s="238"/>
      <c r="N476" s="239"/>
      <c r="O476" s="239"/>
      <c r="P476" s="239"/>
      <c r="Q476" s="239"/>
      <c r="R476" s="239"/>
      <c r="S476" s="239"/>
      <c r="T476" s="240"/>
      <c r="AT476" s="241" t="s">
        <v>193</v>
      </c>
      <c r="AU476" s="241" t="s">
        <v>83</v>
      </c>
      <c r="AV476" s="13" t="s">
        <v>83</v>
      </c>
      <c r="AW476" s="13" t="s">
        <v>39</v>
      </c>
      <c r="AX476" s="13" t="s">
        <v>75</v>
      </c>
      <c r="AY476" s="241" t="s">
        <v>183</v>
      </c>
    </row>
    <row r="477" spans="2:65" s="14" customFormat="1" ht="13.5">
      <c r="B477" s="242"/>
      <c r="C477" s="243"/>
      <c r="D477" s="244" t="s">
        <v>193</v>
      </c>
      <c r="E477" s="245" t="s">
        <v>21</v>
      </c>
      <c r="F477" s="246" t="s">
        <v>212</v>
      </c>
      <c r="G477" s="243"/>
      <c r="H477" s="247">
        <v>20.925000000000001</v>
      </c>
      <c r="I477" s="248"/>
      <c r="J477" s="243"/>
      <c r="K477" s="243"/>
      <c r="L477" s="249"/>
      <c r="M477" s="250"/>
      <c r="N477" s="251"/>
      <c r="O477" s="251"/>
      <c r="P477" s="251"/>
      <c r="Q477" s="251"/>
      <c r="R477" s="251"/>
      <c r="S477" s="251"/>
      <c r="T477" s="252"/>
      <c r="AT477" s="253" t="s">
        <v>193</v>
      </c>
      <c r="AU477" s="253" t="s">
        <v>83</v>
      </c>
      <c r="AV477" s="14" t="s">
        <v>189</v>
      </c>
      <c r="AW477" s="14" t="s">
        <v>39</v>
      </c>
      <c r="AX477" s="14" t="s">
        <v>79</v>
      </c>
      <c r="AY477" s="253" t="s">
        <v>183</v>
      </c>
    </row>
    <row r="478" spans="2:65" s="1" customFormat="1" ht="22.5" customHeight="1">
      <c r="B478" s="42"/>
      <c r="C478" s="205" t="s">
        <v>757</v>
      </c>
      <c r="D478" s="205" t="s">
        <v>185</v>
      </c>
      <c r="E478" s="206" t="s">
        <v>758</v>
      </c>
      <c r="F478" s="207" t="s">
        <v>759</v>
      </c>
      <c r="G478" s="208" t="s">
        <v>199</v>
      </c>
      <c r="H478" s="209">
        <v>20.925000000000001</v>
      </c>
      <c r="I478" s="210"/>
      <c r="J478" s="211">
        <f>ROUND(I478*H478,2)</f>
        <v>0</v>
      </c>
      <c r="K478" s="207" t="s">
        <v>200</v>
      </c>
      <c r="L478" s="62"/>
      <c r="M478" s="212" t="s">
        <v>21</v>
      </c>
      <c r="N478" s="213" t="s">
        <v>46</v>
      </c>
      <c r="O478" s="43"/>
      <c r="P478" s="214">
        <f>O478*H478</f>
        <v>0</v>
      </c>
      <c r="Q478" s="214">
        <v>8.0000000000000007E-5</v>
      </c>
      <c r="R478" s="214">
        <f>Q478*H478</f>
        <v>1.6740000000000001E-3</v>
      </c>
      <c r="S478" s="214">
        <v>0</v>
      </c>
      <c r="T478" s="215">
        <f>S478*H478</f>
        <v>0</v>
      </c>
      <c r="AR478" s="25" t="s">
        <v>292</v>
      </c>
      <c r="AT478" s="25" t="s">
        <v>185</v>
      </c>
      <c r="AU478" s="25" t="s">
        <v>83</v>
      </c>
      <c r="AY478" s="25" t="s">
        <v>183</v>
      </c>
      <c r="BE478" s="216">
        <f>IF(N478="základní",J478,0)</f>
        <v>0</v>
      </c>
      <c r="BF478" s="216">
        <f>IF(N478="snížená",J478,0)</f>
        <v>0</v>
      </c>
      <c r="BG478" s="216">
        <f>IF(N478="zákl. přenesená",J478,0)</f>
        <v>0</v>
      </c>
      <c r="BH478" s="216">
        <f>IF(N478="sníž. přenesená",J478,0)</f>
        <v>0</v>
      </c>
      <c r="BI478" s="216">
        <f>IF(N478="nulová",J478,0)</f>
        <v>0</v>
      </c>
      <c r="BJ478" s="25" t="s">
        <v>79</v>
      </c>
      <c r="BK478" s="216">
        <f>ROUND(I478*H478,2)</f>
        <v>0</v>
      </c>
      <c r="BL478" s="25" t="s">
        <v>292</v>
      </c>
      <c r="BM478" s="25" t="s">
        <v>760</v>
      </c>
    </row>
    <row r="479" spans="2:65" s="12" customFormat="1" ht="13.5">
      <c r="B479" s="220"/>
      <c r="C479" s="221"/>
      <c r="D479" s="217" t="s">
        <v>193</v>
      </c>
      <c r="E479" s="222" t="s">
        <v>21</v>
      </c>
      <c r="F479" s="223" t="s">
        <v>753</v>
      </c>
      <c r="G479" s="221"/>
      <c r="H479" s="224" t="s">
        <v>21</v>
      </c>
      <c r="I479" s="225"/>
      <c r="J479" s="221"/>
      <c r="K479" s="221"/>
      <c r="L479" s="226"/>
      <c r="M479" s="227"/>
      <c r="N479" s="228"/>
      <c r="O479" s="228"/>
      <c r="P479" s="228"/>
      <c r="Q479" s="228"/>
      <c r="R479" s="228"/>
      <c r="S479" s="228"/>
      <c r="T479" s="229"/>
      <c r="AT479" s="230" t="s">
        <v>193</v>
      </c>
      <c r="AU479" s="230" t="s">
        <v>83</v>
      </c>
      <c r="AV479" s="12" t="s">
        <v>79</v>
      </c>
      <c r="AW479" s="12" t="s">
        <v>39</v>
      </c>
      <c r="AX479" s="12" t="s">
        <v>75</v>
      </c>
      <c r="AY479" s="230" t="s">
        <v>183</v>
      </c>
    </row>
    <row r="480" spans="2:65" s="13" customFormat="1" ht="13.5">
      <c r="B480" s="231"/>
      <c r="C480" s="232"/>
      <c r="D480" s="217" t="s">
        <v>193</v>
      </c>
      <c r="E480" s="233" t="s">
        <v>21</v>
      </c>
      <c r="F480" s="234" t="s">
        <v>754</v>
      </c>
      <c r="G480" s="232"/>
      <c r="H480" s="235">
        <v>1.875</v>
      </c>
      <c r="I480" s="236"/>
      <c r="J480" s="232"/>
      <c r="K480" s="232"/>
      <c r="L480" s="237"/>
      <c r="M480" s="238"/>
      <c r="N480" s="239"/>
      <c r="O480" s="239"/>
      <c r="P480" s="239"/>
      <c r="Q480" s="239"/>
      <c r="R480" s="239"/>
      <c r="S480" s="239"/>
      <c r="T480" s="240"/>
      <c r="AT480" s="241" t="s">
        <v>193</v>
      </c>
      <c r="AU480" s="241" t="s">
        <v>83</v>
      </c>
      <c r="AV480" s="13" t="s">
        <v>83</v>
      </c>
      <c r="AW480" s="13" t="s">
        <v>39</v>
      </c>
      <c r="AX480" s="13" t="s">
        <v>75</v>
      </c>
      <c r="AY480" s="241" t="s">
        <v>183</v>
      </c>
    </row>
    <row r="481" spans="2:65" s="13" customFormat="1" ht="13.5">
      <c r="B481" s="231"/>
      <c r="C481" s="232"/>
      <c r="D481" s="217" t="s">
        <v>193</v>
      </c>
      <c r="E481" s="233" t="s">
        <v>21</v>
      </c>
      <c r="F481" s="234" t="s">
        <v>755</v>
      </c>
      <c r="G481" s="232"/>
      <c r="H481" s="235">
        <v>0.69</v>
      </c>
      <c r="I481" s="236"/>
      <c r="J481" s="232"/>
      <c r="K481" s="232"/>
      <c r="L481" s="237"/>
      <c r="M481" s="238"/>
      <c r="N481" s="239"/>
      <c r="O481" s="239"/>
      <c r="P481" s="239"/>
      <c r="Q481" s="239"/>
      <c r="R481" s="239"/>
      <c r="S481" s="239"/>
      <c r="T481" s="240"/>
      <c r="AT481" s="241" t="s">
        <v>193</v>
      </c>
      <c r="AU481" s="241" t="s">
        <v>83</v>
      </c>
      <c r="AV481" s="13" t="s">
        <v>83</v>
      </c>
      <c r="AW481" s="13" t="s">
        <v>39</v>
      </c>
      <c r="AX481" s="13" t="s">
        <v>75</v>
      </c>
      <c r="AY481" s="241" t="s">
        <v>183</v>
      </c>
    </row>
    <row r="482" spans="2:65" s="15" customFormat="1" ht="13.5">
      <c r="B482" s="268"/>
      <c r="C482" s="269"/>
      <c r="D482" s="217" t="s">
        <v>193</v>
      </c>
      <c r="E482" s="270" t="s">
        <v>21</v>
      </c>
      <c r="F482" s="271" t="s">
        <v>265</v>
      </c>
      <c r="G482" s="269"/>
      <c r="H482" s="272">
        <v>2.5649999999999999</v>
      </c>
      <c r="I482" s="273"/>
      <c r="J482" s="269"/>
      <c r="K482" s="269"/>
      <c r="L482" s="274"/>
      <c r="M482" s="275"/>
      <c r="N482" s="276"/>
      <c r="O482" s="276"/>
      <c r="P482" s="276"/>
      <c r="Q482" s="276"/>
      <c r="R482" s="276"/>
      <c r="S482" s="276"/>
      <c r="T482" s="277"/>
      <c r="AT482" s="278" t="s">
        <v>193</v>
      </c>
      <c r="AU482" s="278" t="s">
        <v>83</v>
      </c>
      <c r="AV482" s="15" t="s">
        <v>91</v>
      </c>
      <c r="AW482" s="15" t="s">
        <v>39</v>
      </c>
      <c r="AX482" s="15" t="s">
        <v>75</v>
      </c>
      <c r="AY482" s="278" t="s">
        <v>183</v>
      </c>
    </row>
    <row r="483" spans="2:65" s="12" customFormat="1" ht="13.5">
      <c r="B483" s="220"/>
      <c r="C483" s="221"/>
      <c r="D483" s="217" t="s">
        <v>193</v>
      </c>
      <c r="E483" s="222" t="s">
        <v>21</v>
      </c>
      <c r="F483" s="223" t="s">
        <v>761</v>
      </c>
      <c r="G483" s="221"/>
      <c r="H483" s="224" t="s">
        <v>21</v>
      </c>
      <c r="I483" s="225"/>
      <c r="J483" s="221"/>
      <c r="K483" s="221"/>
      <c r="L483" s="226"/>
      <c r="M483" s="227"/>
      <c r="N483" s="228"/>
      <c r="O483" s="228"/>
      <c r="P483" s="228"/>
      <c r="Q483" s="228"/>
      <c r="R483" s="228"/>
      <c r="S483" s="228"/>
      <c r="T483" s="229"/>
      <c r="AT483" s="230" t="s">
        <v>193</v>
      </c>
      <c r="AU483" s="230" t="s">
        <v>83</v>
      </c>
      <c r="AV483" s="12" t="s">
        <v>79</v>
      </c>
      <c r="AW483" s="12" t="s">
        <v>39</v>
      </c>
      <c r="AX483" s="12" t="s">
        <v>75</v>
      </c>
      <c r="AY483" s="230" t="s">
        <v>183</v>
      </c>
    </row>
    <row r="484" spans="2:65" s="13" customFormat="1" ht="13.5">
      <c r="B484" s="231"/>
      <c r="C484" s="232"/>
      <c r="D484" s="217" t="s">
        <v>193</v>
      </c>
      <c r="E484" s="233" t="s">
        <v>21</v>
      </c>
      <c r="F484" s="234" t="s">
        <v>362</v>
      </c>
      <c r="G484" s="232"/>
      <c r="H484" s="235">
        <v>4.0250000000000004</v>
      </c>
      <c r="I484" s="236"/>
      <c r="J484" s="232"/>
      <c r="K484" s="232"/>
      <c r="L484" s="237"/>
      <c r="M484" s="238"/>
      <c r="N484" s="239"/>
      <c r="O484" s="239"/>
      <c r="P484" s="239"/>
      <c r="Q484" s="239"/>
      <c r="R484" s="239"/>
      <c r="S484" s="239"/>
      <c r="T484" s="240"/>
      <c r="AT484" s="241" t="s">
        <v>193</v>
      </c>
      <c r="AU484" s="241" t="s">
        <v>83</v>
      </c>
      <c r="AV484" s="13" t="s">
        <v>83</v>
      </c>
      <c r="AW484" s="13" t="s">
        <v>39</v>
      </c>
      <c r="AX484" s="13" t="s">
        <v>75</v>
      </c>
      <c r="AY484" s="241" t="s">
        <v>183</v>
      </c>
    </row>
    <row r="485" spans="2:65" s="13" customFormat="1" ht="13.5">
      <c r="B485" s="231"/>
      <c r="C485" s="232"/>
      <c r="D485" s="217" t="s">
        <v>193</v>
      </c>
      <c r="E485" s="233" t="s">
        <v>21</v>
      </c>
      <c r="F485" s="234" t="s">
        <v>363</v>
      </c>
      <c r="G485" s="232"/>
      <c r="H485" s="235">
        <v>2.59</v>
      </c>
      <c r="I485" s="236"/>
      <c r="J485" s="232"/>
      <c r="K485" s="232"/>
      <c r="L485" s="237"/>
      <c r="M485" s="238"/>
      <c r="N485" s="239"/>
      <c r="O485" s="239"/>
      <c r="P485" s="239"/>
      <c r="Q485" s="239"/>
      <c r="R485" s="239"/>
      <c r="S485" s="239"/>
      <c r="T485" s="240"/>
      <c r="AT485" s="241" t="s">
        <v>193</v>
      </c>
      <c r="AU485" s="241" t="s">
        <v>83</v>
      </c>
      <c r="AV485" s="13" t="s">
        <v>83</v>
      </c>
      <c r="AW485" s="13" t="s">
        <v>39</v>
      </c>
      <c r="AX485" s="13" t="s">
        <v>75</v>
      </c>
      <c r="AY485" s="241" t="s">
        <v>183</v>
      </c>
    </row>
    <row r="486" spans="2:65" s="12" customFormat="1" ht="13.5">
      <c r="B486" s="220"/>
      <c r="C486" s="221"/>
      <c r="D486" s="217" t="s">
        <v>193</v>
      </c>
      <c r="E486" s="222" t="s">
        <v>21</v>
      </c>
      <c r="F486" s="223" t="s">
        <v>756</v>
      </c>
      <c r="G486" s="221"/>
      <c r="H486" s="224" t="s">
        <v>21</v>
      </c>
      <c r="I486" s="225"/>
      <c r="J486" s="221"/>
      <c r="K486" s="221"/>
      <c r="L486" s="226"/>
      <c r="M486" s="227"/>
      <c r="N486" s="228"/>
      <c r="O486" s="228"/>
      <c r="P486" s="228"/>
      <c r="Q486" s="228"/>
      <c r="R486" s="228"/>
      <c r="S486" s="228"/>
      <c r="T486" s="229"/>
      <c r="AT486" s="230" t="s">
        <v>193</v>
      </c>
      <c r="AU486" s="230" t="s">
        <v>83</v>
      </c>
      <c r="AV486" s="12" t="s">
        <v>79</v>
      </c>
      <c r="AW486" s="12" t="s">
        <v>39</v>
      </c>
      <c r="AX486" s="12" t="s">
        <v>75</v>
      </c>
      <c r="AY486" s="230" t="s">
        <v>183</v>
      </c>
    </row>
    <row r="487" spans="2:65" s="13" customFormat="1" ht="13.5">
      <c r="B487" s="231"/>
      <c r="C487" s="232"/>
      <c r="D487" s="217" t="s">
        <v>193</v>
      </c>
      <c r="E487" s="233" t="s">
        <v>21</v>
      </c>
      <c r="F487" s="234" t="s">
        <v>374</v>
      </c>
      <c r="G487" s="232"/>
      <c r="H487" s="235">
        <v>8.6999999999999993</v>
      </c>
      <c r="I487" s="236"/>
      <c r="J487" s="232"/>
      <c r="K487" s="232"/>
      <c r="L487" s="237"/>
      <c r="M487" s="238"/>
      <c r="N487" s="239"/>
      <c r="O487" s="239"/>
      <c r="P487" s="239"/>
      <c r="Q487" s="239"/>
      <c r="R487" s="239"/>
      <c r="S487" s="239"/>
      <c r="T487" s="240"/>
      <c r="AT487" s="241" t="s">
        <v>193</v>
      </c>
      <c r="AU487" s="241" t="s">
        <v>83</v>
      </c>
      <c r="AV487" s="13" t="s">
        <v>83</v>
      </c>
      <c r="AW487" s="13" t="s">
        <v>39</v>
      </c>
      <c r="AX487" s="13" t="s">
        <v>75</v>
      </c>
      <c r="AY487" s="241" t="s">
        <v>183</v>
      </c>
    </row>
    <row r="488" spans="2:65" s="13" customFormat="1" ht="13.5">
      <c r="B488" s="231"/>
      <c r="C488" s="232"/>
      <c r="D488" s="217" t="s">
        <v>193</v>
      </c>
      <c r="E488" s="233" t="s">
        <v>21</v>
      </c>
      <c r="F488" s="234" t="s">
        <v>375</v>
      </c>
      <c r="G488" s="232"/>
      <c r="H488" s="235">
        <v>3.0449999999999999</v>
      </c>
      <c r="I488" s="236"/>
      <c r="J488" s="232"/>
      <c r="K488" s="232"/>
      <c r="L488" s="237"/>
      <c r="M488" s="238"/>
      <c r="N488" s="239"/>
      <c r="O488" s="239"/>
      <c r="P488" s="239"/>
      <c r="Q488" s="239"/>
      <c r="R488" s="239"/>
      <c r="S488" s="239"/>
      <c r="T488" s="240"/>
      <c r="AT488" s="241" t="s">
        <v>193</v>
      </c>
      <c r="AU488" s="241" t="s">
        <v>83</v>
      </c>
      <c r="AV488" s="13" t="s">
        <v>83</v>
      </c>
      <c r="AW488" s="13" t="s">
        <v>39</v>
      </c>
      <c r="AX488" s="13" t="s">
        <v>75</v>
      </c>
      <c r="AY488" s="241" t="s">
        <v>183</v>
      </c>
    </row>
    <row r="489" spans="2:65" s="14" customFormat="1" ht="13.5">
      <c r="B489" s="242"/>
      <c r="C489" s="243"/>
      <c r="D489" s="217" t="s">
        <v>193</v>
      </c>
      <c r="E489" s="279" t="s">
        <v>21</v>
      </c>
      <c r="F489" s="280" t="s">
        <v>212</v>
      </c>
      <c r="G489" s="243"/>
      <c r="H489" s="281">
        <v>20.925000000000001</v>
      </c>
      <c r="I489" s="248"/>
      <c r="J489" s="243"/>
      <c r="K489" s="243"/>
      <c r="L489" s="249"/>
      <c r="M489" s="250"/>
      <c r="N489" s="251"/>
      <c r="O489" s="251"/>
      <c r="P489" s="251"/>
      <c r="Q489" s="251"/>
      <c r="R489" s="251"/>
      <c r="S489" s="251"/>
      <c r="T489" s="252"/>
      <c r="AT489" s="253" t="s">
        <v>193</v>
      </c>
      <c r="AU489" s="253" t="s">
        <v>83</v>
      </c>
      <c r="AV489" s="14" t="s">
        <v>189</v>
      </c>
      <c r="AW489" s="14" t="s">
        <v>39</v>
      </c>
      <c r="AX489" s="14" t="s">
        <v>79</v>
      </c>
      <c r="AY489" s="253" t="s">
        <v>183</v>
      </c>
    </row>
    <row r="490" spans="2:65" s="11" customFormat="1" ht="29.85" customHeight="1">
      <c r="B490" s="188"/>
      <c r="C490" s="189"/>
      <c r="D490" s="202" t="s">
        <v>74</v>
      </c>
      <c r="E490" s="203" t="s">
        <v>762</v>
      </c>
      <c r="F490" s="203" t="s">
        <v>763</v>
      </c>
      <c r="G490" s="189"/>
      <c r="H490" s="189"/>
      <c r="I490" s="192"/>
      <c r="J490" s="204">
        <f>BK490</f>
        <v>0</v>
      </c>
      <c r="K490" s="189"/>
      <c r="L490" s="194"/>
      <c r="M490" s="195"/>
      <c r="N490" s="196"/>
      <c r="O490" s="196"/>
      <c r="P490" s="197">
        <f>P491</f>
        <v>0</v>
      </c>
      <c r="Q490" s="196"/>
      <c r="R490" s="197">
        <f>R491</f>
        <v>0</v>
      </c>
      <c r="S490" s="196"/>
      <c r="T490" s="198">
        <f>T491</f>
        <v>0</v>
      </c>
      <c r="AR490" s="199" t="s">
        <v>83</v>
      </c>
      <c r="AT490" s="200" t="s">
        <v>74</v>
      </c>
      <c r="AU490" s="200" t="s">
        <v>79</v>
      </c>
      <c r="AY490" s="199" t="s">
        <v>183</v>
      </c>
      <c r="BK490" s="201">
        <f>BK491</f>
        <v>0</v>
      </c>
    </row>
    <row r="491" spans="2:65" s="1" customFormat="1" ht="22.5" customHeight="1">
      <c r="B491" s="42"/>
      <c r="C491" s="205" t="s">
        <v>764</v>
      </c>
      <c r="D491" s="205" t="s">
        <v>185</v>
      </c>
      <c r="E491" s="206" t="s">
        <v>765</v>
      </c>
      <c r="F491" s="207" t="s">
        <v>766</v>
      </c>
      <c r="G491" s="208" t="s">
        <v>551</v>
      </c>
      <c r="H491" s="209">
        <v>10</v>
      </c>
      <c r="I491" s="210"/>
      <c r="J491" s="211">
        <f>ROUND(I491*H491,2)</f>
        <v>0</v>
      </c>
      <c r="K491" s="207" t="s">
        <v>21</v>
      </c>
      <c r="L491" s="62"/>
      <c r="M491" s="212" t="s">
        <v>21</v>
      </c>
      <c r="N491" s="283" t="s">
        <v>46</v>
      </c>
      <c r="O491" s="284"/>
      <c r="P491" s="285">
        <f>O491*H491</f>
        <v>0</v>
      </c>
      <c r="Q491" s="285">
        <v>0</v>
      </c>
      <c r="R491" s="285">
        <f>Q491*H491</f>
        <v>0</v>
      </c>
      <c r="S491" s="285">
        <v>0</v>
      </c>
      <c r="T491" s="286">
        <f>S491*H491</f>
        <v>0</v>
      </c>
      <c r="AR491" s="25" t="s">
        <v>292</v>
      </c>
      <c r="AT491" s="25" t="s">
        <v>185</v>
      </c>
      <c r="AU491" s="25" t="s">
        <v>83</v>
      </c>
      <c r="AY491" s="25" t="s">
        <v>183</v>
      </c>
      <c r="BE491" s="216">
        <f>IF(N491="základní",J491,0)</f>
        <v>0</v>
      </c>
      <c r="BF491" s="216">
        <f>IF(N491="snížená",J491,0)</f>
        <v>0</v>
      </c>
      <c r="BG491" s="216">
        <f>IF(N491="zákl. přenesená",J491,0)</f>
        <v>0</v>
      </c>
      <c r="BH491" s="216">
        <f>IF(N491="sníž. přenesená",J491,0)</f>
        <v>0</v>
      </c>
      <c r="BI491" s="216">
        <f>IF(N491="nulová",J491,0)</f>
        <v>0</v>
      </c>
      <c r="BJ491" s="25" t="s">
        <v>79</v>
      </c>
      <c r="BK491" s="216">
        <f>ROUND(I491*H491,2)</f>
        <v>0</v>
      </c>
      <c r="BL491" s="25" t="s">
        <v>292</v>
      </c>
      <c r="BM491" s="25" t="s">
        <v>767</v>
      </c>
    </row>
    <row r="492" spans="2:65" s="1" customFormat="1" ht="6.95" customHeight="1">
      <c r="B492" s="57"/>
      <c r="C492" s="58"/>
      <c r="D492" s="58"/>
      <c r="E492" s="58"/>
      <c r="F492" s="58"/>
      <c r="G492" s="58"/>
      <c r="H492" s="58"/>
      <c r="I492" s="149"/>
      <c r="J492" s="58"/>
      <c r="K492" s="58"/>
      <c r="L492" s="62"/>
    </row>
  </sheetData>
  <sheetProtection password="CC35" sheet="1" objects="1" scenarios="1" formatCells="0" formatColumns="0" formatRows="0" sort="0" autoFilter="0"/>
  <autoFilter ref="C101:K491"/>
  <mergeCells count="15">
    <mergeCell ref="E92:H92"/>
    <mergeCell ref="E90:H90"/>
    <mergeCell ref="E94:H94"/>
    <mergeCell ref="G1:H1"/>
    <mergeCell ref="L2:V2"/>
    <mergeCell ref="E49:H49"/>
    <mergeCell ref="E53:H53"/>
    <mergeCell ref="E51:H51"/>
    <mergeCell ref="E55:H55"/>
    <mergeCell ref="E88:H88"/>
    <mergeCell ref="E7:H7"/>
    <mergeCell ref="E11:H11"/>
    <mergeCell ref="E9:H9"/>
    <mergeCell ref="E13:H13"/>
    <mergeCell ref="E28:H28"/>
  </mergeCells>
  <hyperlinks>
    <hyperlink ref="F1:G1" location="C2" display="1) Krycí list soupisu"/>
    <hyperlink ref="G1:H1" location="C62" display="2) Rekapitulace"/>
    <hyperlink ref="J1" location="C10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3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95</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145</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768</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ROUND(J102,2)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ROUND(SUM(BE102:BE334), 2)</f>
        <v>0</v>
      </c>
      <c r="G34" s="43"/>
      <c r="H34" s="43"/>
      <c r="I34" s="141">
        <v>0.21</v>
      </c>
      <c r="J34" s="140">
        <f>ROUND(ROUND((SUM(BE102:BE334)), 2)*I34, 2)</f>
        <v>0</v>
      </c>
      <c r="K34" s="46"/>
    </row>
    <row r="35" spans="2:11" s="1" customFormat="1" ht="14.45" customHeight="1">
      <c r="B35" s="42"/>
      <c r="C35" s="43"/>
      <c r="D35" s="43"/>
      <c r="E35" s="50" t="s">
        <v>47</v>
      </c>
      <c r="F35" s="140">
        <f>ROUND(SUM(BF102:BF334), 2)</f>
        <v>0</v>
      </c>
      <c r="G35" s="43"/>
      <c r="H35" s="43"/>
      <c r="I35" s="141">
        <v>0.15</v>
      </c>
      <c r="J35" s="140">
        <f>ROUND(ROUND((SUM(BF102:BF334)), 2)*I35, 2)</f>
        <v>0</v>
      </c>
      <c r="K35" s="46"/>
    </row>
    <row r="36" spans="2:11" s="1" customFormat="1" ht="14.45" hidden="1" customHeight="1">
      <c r="B36" s="42"/>
      <c r="C36" s="43"/>
      <c r="D36" s="43"/>
      <c r="E36" s="50" t="s">
        <v>48</v>
      </c>
      <c r="F36" s="140">
        <f>ROUND(SUM(BG102:BG334), 2)</f>
        <v>0</v>
      </c>
      <c r="G36" s="43"/>
      <c r="H36" s="43"/>
      <c r="I36" s="141">
        <v>0.21</v>
      </c>
      <c r="J36" s="140">
        <v>0</v>
      </c>
      <c r="K36" s="46"/>
    </row>
    <row r="37" spans="2:11" s="1" customFormat="1" ht="14.45" hidden="1" customHeight="1">
      <c r="B37" s="42"/>
      <c r="C37" s="43"/>
      <c r="D37" s="43"/>
      <c r="E37" s="50" t="s">
        <v>49</v>
      </c>
      <c r="F37" s="140">
        <f>ROUND(SUM(BH102:BH334), 2)</f>
        <v>0</v>
      </c>
      <c r="G37" s="43"/>
      <c r="H37" s="43"/>
      <c r="I37" s="141">
        <v>0.15</v>
      </c>
      <c r="J37" s="140">
        <v>0</v>
      </c>
      <c r="K37" s="46"/>
    </row>
    <row r="38" spans="2:11" s="1" customFormat="1" ht="14.45" hidden="1" customHeight="1">
      <c r="B38" s="42"/>
      <c r="C38" s="43"/>
      <c r="D38" s="43"/>
      <c r="E38" s="50" t="s">
        <v>50</v>
      </c>
      <c r="F38" s="140">
        <f>ROUND(SUM(BI102:BI334),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145</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D.1-01.1.1b - Architektonicko stavební řešení - zateplení střechy - Doplněk 2</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J102</f>
        <v>0</v>
      </c>
      <c r="K64" s="46"/>
      <c r="AU64" s="25" t="s">
        <v>152</v>
      </c>
    </row>
    <row r="65" spans="2:11" s="8" customFormat="1" ht="24.95" customHeight="1">
      <c r="B65" s="159"/>
      <c r="C65" s="160"/>
      <c r="D65" s="161" t="s">
        <v>153</v>
      </c>
      <c r="E65" s="162"/>
      <c r="F65" s="162"/>
      <c r="G65" s="162"/>
      <c r="H65" s="162"/>
      <c r="I65" s="163"/>
      <c r="J65" s="164">
        <f>J103</f>
        <v>0</v>
      </c>
      <c r="K65" s="165"/>
    </row>
    <row r="66" spans="2:11" s="9" customFormat="1" ht="19.899999999999999" customHeight="1">
      <c r="B66" s="166"/>
      <c r="C66" s="167"/>
      <c r="D66" s="168" t="s">
        <v>155</v>
      </c>
      <c r="E66" s="169"/>
      <c r="F66" s="169"/>
      <c r="G66" s="169"/>
      <c r="H66" s="169"/>
      <c r="I66" s="170"/>
      <c r="J66" s="171">
        <f>J104</f>
        <v>0</v>
      </c>
      <c r="K66" s="172"/>
    </row>
    <row r="67" spans="2:11" s="9" customFormat="1" ht="19.899999999999999" customHeight="1">
      <c r="B67" s="166"/>
      <c r="C67" s="167"/>
      <c r="D67" s="168" t="s">
        <v>156</v>
      </c>
      <c r="E67" s="169"/>
      <c r="F67" s="169"/>
      <c r="G67" s="169"/>
      <c r="H67" s="169"/>
      <c r="I67" s="170"/>
      <c r="J67" s="171">
        <f>J121</f>
        <v>0</v>
      </c>
      <c r="K67" s="172"/>
    </row>
    <row r="68" spans="2:11" s="9" customFormat="1" ht="19.899999999999999" customHeight="1">
      <c r="B68" s="166"/>
      <c r="C68" s="167"/>
      <c r="D68" s="168" t="s">
        <v>157</v>
      </c>
      <c r="E68" s="169"/>
      <c r="F68" s="169"/>
      <c r="G68" s="169"/>
      <c r="H68" s="169"/>
      <c r="I68" s="170"/>
      <c r="J68" s="171">
        <f>J143</f>
        <v>0</v>
      </c>
      <c r="K68" s="172"/>
    </row>
    <row r="69" spans="2:11" s="9" customFormat="1" ht="19.899999999999999" customHeight="1">
      <c r="B69" s="166"/>
      <c r="C69" s="167"/>
      <c r="D69" s="168" t="s">
        <v>158</v>
      </c>
      <c r="E69" s="169"/>
      <c r="F69" s="169"/>
      <c r="G69" s="169"/>
      <c r="H69" s="169"/>
      <c r="I69" s="170"/>
      <c r="J69" s="171">
        <f>J155</f>
        <v>0</v>
      </c>
      <c r="K69" s="172"/>
    </row>
    <row r="70" spans="2:11" s="8" customFormat="1" ht="24.95" customHeight="1">
      <c r="B70" s="159"/>
      <c r="C70" s="160"/>
      <c r="D70" s="161" t="s">
        <v>159</v>
      </c>
      <c r="E70" s="162"/>
      <c r="F70" s="162"/>
      <c r="G70" s="162"/>
      <c r="H70" s="162"/>
      <c r="I70" s="163"/>
      <c r="J70" s="164">
        <f>J158</f>
        <v>0</v>
      </c>
      <c r="K70" s="165"/>
    </row>
    <row r="71" spans="2:11" s="9" customFormat="1" ht="19.899999999999999" customHeight="1">
      <c r="B71" s="166"/>
      <c r="C71" s="167"/>
      <c r="D71" s="168" t="s">
        <v>769</v>
      </c>
      <c r="E71" s="169"/>
      <c r="F71" s="169"/>
      <c r="G71" s="169"/>
      <c r="H71" s="169"/>
      <c r="I71" s="170"/>
      <c r="J71" s="171">
        <f>J159</f>
        <v>0</v>
      </c>
      <c r="K71" s="172"/>
    </row>
    <row r="72" spans="2:11" s="9" customFormat="1" ht="19.899999999999999" customHeight="1">
      <c r="B72" s="166"/>
      <c r="C72" s="167"/>
      <c r="D72" s="168" t="s">
        <v>770</v>
      </c>
      <c r="E72" s="169"/>
      <c r="F72" s="169"/>
      <c r="G72" s="169"/>
      <c r="H72" s="169"/>
      <c r="I72" s="170"/>
      <c r="J72" s="171">
        <f>J217</f>
        <v>0</v>
      </c>
      <c r="K72" s="172"/>
    </row>
    <row r="73" spans="2:11" s="9" customFormat="1" ht="19.899999999999999" customHeight="1">
      <c r="B73" s="166"/>
      <c r="C73" s="167"/>
      <c r="D73" s="168" t="s">
        <v>771</v>
      </c>
      <c r="E73" s="169"/>
      <c r="F73" s="169"/>
      <c r="G73" s="169"/>
      <c r="H73" s="169"/>
      <c r="I73" s="170"/>
      <c r="J73" s="171">
        <f>J263</f>
        <v>0</v>
      </c>
      <c r="K73" s="172"/>
    </row>
    <row r="74" spans="2:11" s="9" customFormat="1" ht="19.899999999999999" customHeight="1">
      <c r="B74" s="166"/>
      <c r="C74" s="167"/>
      <c r="D74" s="168" t="s">
        <v>160</v>
      </c>
      <c r="E74" s="169"/>
      <c r="F74" s="169"/>
      <c r="G74" s="169"/>
      <c r="H74" s="169"/>
      <c r="I74" s="170"/>
      <c r="J74" s="171">
        <f>J272</f>
        <v>0</v>
      </c>
      <c r="K74" s="172"/>
    </row>
    <row r="75" spans="2:11" s="9" customFormat="1" ht="19.899999999999999" customHeight="1">
      <c r="B75" s="166"/>
      <c r="C75" s="167"/>
      <c r="D75" s="168" t="s">
        <v>772</v>
      </c>
      <c r="E75" s="169"/>
      <c r="F75" s="169"/>
      <c r="G75" s="169"/>
      <c r="H75" s="169"/>
      <c r="I75" s="170"/>
      <c r="J75" s="171">
        <f>J279</f>
        <v>0</v>
      </c>
      <c r="K75" s="172"/>
    </row>
    <row r="76" spans="2:11" s="9" customFormat="1" ht="19.899999999999999" customHeight="1">
      <c r="B76" s="166"/>
      <c r="C76" s="167"/>
      <c r="D76" s="168" t="s">
        <v>773</v>
      </c>
      <c r="E76" s="169"/>
      <c r="F76" s="169"/>
      <c r="G76" s="169"/>
      <c r="H76" s="169"/>
      <c r="I76" s="170"/>
      <c r="J76" s="171">
        <f>J282</f>
        <v>0</v>
      </c>
      <c r="K76" s="172"/>
    </row>
    <row r="77" spans="2:11" s="9" customFormat="1" ht="19.899999999999999" customHeight="1">
      <c r="B77" s="166"/>
      <c r="C77" s="167"/>
      <c r="D77" s="168" t="s">
        <v>161</v>
      </c>
      <c r="E77" s="169"/>
      <c r="F77" s="169"/>
      <c r="G77" s="169"/>
      <c r="H77" s="169"/>
      <c r="I77" s="170"/>
      <c r="J77" s="171">
        <f>J295</f>
        <v>0</v>
      </c>
      <c r="K77" s="172"/>
    </row>
    <row r="78" spans="2:11" s="9" customFormat="1" ht="19.899999999999999" customHeight="1">
      <c r="B78" s="166"/>
      <c r="C78" s="167"/>
      <c r="D78" s="168" t="s">
        <v>163</v>
      </c>
      <c r="E78" s="169"/>
      <c r="F78" s="169"/>
      <c r="G78" s="169"/>
      <c r="H78" s="169"/>
      <c r="I78" s="170"/>
      <c r="J78" s="171">
        <f>J327</f>
        <v>0</v>
      </c>
      <c r="K78" s="172"/>
    </row>
    <row r="79" spans="2:11" s="1" customFormat="1" ht="21.75" customHeight="1">
      <c r="B79" s="42"/>
      <c r="C79" s="43"/>
      <c r="D79" s="43"/>
      <c r="E79" s="43"/>
      <c r="F79" s="43"/>
      <c r="G79" s="43"/>
      <c r="H79" s="43"/>
      <c r="I79" s="128"/>
      <c r="J79" s="43"/>
      <c r="K79" s="46"/>
    </row>
    <row r="80" spans="2:11" s="1" customFormat="1" ht="6.95" customHeight="1">
      <c r="B80" s="57"/>
      <c r="C80" s="58"/>
      <c r="D80" s="58"/>
      <c r="E80" s="58"/>
      <c r="F80" s="58"/>
      <c r="G80" s="58"/>
      <c r="H80" s="58"/>
      <c r="I80" s="149"/>
      <c r="J80" s="58"/>
      <c r="K80" s="59"/>
    </row>
    <row r="84" spans="2:12" s="1" customFormat="1" ht="6.95" customHeight="1">
      <c r="B84" s="60"/>
      <c r="C84" s="61"/>
      <c r="D84" s="61"/>
      <c r="E84" s="61"/>
      <c r="F84" s="61"/>
      <c r="G84" s="61"/>
      <c r="H84" s="61"/>
      <c r="I84" s="152"/>
      <c r="J84" s="61"/>
      <c r="K84" s="61"/>
      <c r="L84" s="62"/>
    </row>
    <row r="85" spans="2:12" s="1" customFormat="1" ht="36.950000000000003" customHeight="1">
      <c r="B85" s="42"/>
      <c r="C85" s="63" t="s">
        <v>167</v>
      </c>
      <c r="D85" s="64"/>
      <c r="E85" s="64"/>
      <c r="F85" s="64"/>
      <c r="G85" s="64"/>
      <c r="H85" s="64"/>
      <c r="I85" s="173"/>
      <c r="J85" s="64"/>
      <c r="K85" s="64"/>
      <c r="L85" s="62"/>
    </row>
    <row r="86" spans="2:12" s="1" customFormat="1" ht="6.95" customHeight="1">
      <c r="B86" s="42"/>
      <c r="C86" s="64"/>
      <c r="D86" s="64"/>
      <c r="E86" s="64"/>
      <c r="F86" s="64"/>
      <c r="G86" s="64"/>
      <c r="H86" s="64"/>
      <c r="I86" s="173"/>
      <c r="J86" s="64"/>
      <c r="K86" s="64"/>
      <c r="L86" s="62"/>
    </row>
    <row r="87" spans="2:12" s="1" customFormat="1" ht="14.45" customHeight="1">
      <c r="B87" s="42"/>
      <c r="C87" s="66" t="s">
        <v>18</v>
      </c>
      <c r="D87" s="64"/>
      <c r="E87" s="64"/>
      <c r="F87" s="64"/>
      <c r="G87" s="64"/>
      <c r="H87" s="64"/>
      <c r="I87" s="173"/>
      <c r="J87" s="64"/>
      <c r="K87" s="64"/>
      <c r="L87" s="62"/>
    </row>
    <row r="88" spans="2:12" s="1" customFormat="1" ht="22.5" customHeight="1">
      <c r="B88" s="42"/>
      <c r="C88" s="64"/>
      <c r="D88" s="64"/>
      <c r="E88" s="418" t="str">
        <f>E7</f>
        <v>Beroun - MŠ Pod Homolkou - zateplení</v>
      </c>
      <c r="F88" s="419"/>
      <c r="G88" s="419"/>
      <c r="H88" s="419"/>
      <c r="I88" s="173"/>
      <c r="J88" s="64"/>
      <c r="K88" s="64"/>
      <c r="L88" s="62"/>
    </row>
    <row r="89" spans="2:12">
      <c r="B89" s="29"/>
      <c r="C89" s="66" t="s">
        <v>142</v>
      </c>
      <c r="D89" s="174"/>
      <c r="E89" s="174"/>
      <c r="F89" s="174"/>
      <c r="G89" s="174"/>
      <c r="H89" s="174"/>
      <c r="J89" s="174"/>
      <c r="K89" s="174"/>
      <c r="L89" s="175"/>
    </row>
    <row r="90" spans="2:12" ht="22.5" customHeight="1">
      <c r="B90" s="29"/>
      <c r="C90" s="174"/>
      <c r="D90" s="174"/>
      <c r="E90" s="418" t="s">
        <v>143</v>
      </c>
      <c r="F90" s="422"/>
      <c r="G90" s="422"/>
      <c r="H90" s="422"/>
      <c r="J90" s="174"/>
      <c r="K90" s="174"/>
      <c r="L90" s="175"/>
    </row>
    <row r="91" spans="2:12">
      <c r="B91" s="29"/>
      <c r="C91" s="66" t="s">
        <v>144</v>
      </c>
      <c r="D91" s="174"/>
      <c r="E91" s="174"/>
      <c r="F91" s="174"/>
      <c r="G91" s="174"/>
      <c r="H91" s="174"/>
      <c r="J91" s="174"/>
      <c r="K91" s="174"/>
      <c r="L91" s="175"/>
    </row>
    <row r="92" spans="2:12" s="1" customFormat="1" ht="22.5" customHeight="1">
      <c r="B92" s="42"/>
      <c r="C92" s="64"/>
      <c r="D92" s="64"/>
      <c r="E92" s="420" t="s">
        <v>145</v>
      </c>
      <c r="F92" s="421"/>
      <c r="G92" s="421"/>
      <c r="H92" s="421"/>
      <c r="I92" s="173"/>
      <c r="J92" s="64"/>
      <c r="K92" s="64"/>
      <c r="L92" s="62"/>
    </row>
    <row r="93" spans="2:12" s="1" customFormat="1" ht="14.45" customHeight="1">
      <c r="B93" s="42"/>
      <c r="C93" s="66" t="s">
        <v>146</v>
      </c>
      <c r="D93" s="64"/>
      <c r="E93" s="64"/>
      <c r="F93" s="64"/>
      <c r="G93" s="64"/>
      <c r="H93" s="64"/>
      <c r="I93" s="173"/>
      <c r="J93" s="64"/>
      <c r="K93" s="64"/>
      <c r="L93" s="62"/>
    </row>
    <row r="94" spans="2:12" s="1" customFormat="1" ht="23.25" customHeight="1">
      <c r="B94" s="42"/>
      <c r="C94" s="64"/>
      <c r="D94" s="64"/>
      <c r="E94" s="389" t="str">
        <f>E13</f>
        <v>D.1-01.1.1b - Architektonicko stavební řešení - zateplení střechy - Doplněk 2</v>
      </c>
      <c r="F94" s="421"/>
      <c r="G94" s="421"/>
      <c r="H94" s="421"/>
      <c r="I94" s="173"/>
      <c r="J94" s="64"/>
      <c r="K94" s="64"/>
      <c r="L94" s="62"/>
    </row>
    <row r="95" spans="2:12" s="1" customFormat="1" ht="6.95" customHeight="1">
      <c r="B95" s="42"/>
      <c r="C95" s="64"/>
      <c r="D95" s="64"/>
      <c r="E95" s="64"/>
      <c r="F95" s="64"/>
      <c r="G95" s="64"/>
      <c r="H95" s="64"/>
      <c r="I95" s="173"/>
      <c r="J95" s="64"/>
      <c r="K95" s="64"/>
      <c r="L95" s="62"/>
    </row>
    <row r="96" spans="2:12" s="1" customFormat="1" ht="18" customHeight="1">
      <c r="B96" s="42"/>
      <c r="C96" s="66" t="s">
        <v>23</v>
      </c>
      <c r="D96" s="64"/>
      <c r="E96" s="64"/>
      <c r="F96" s="176" t="str">
        <f>F16</f>
        <v>Beroun</v>
      </c>
      <c r="G96" s="64"/>
      <c r="H96" s="64"/>
      <c r="I96" s="177" t="s">
        <v>25</v>
      </c>
      <c r="J96" s="74" t="str">
        <f>IF(J16="","",J16)</f>
        <v>11.09.2017</v>
      </c>
      <c r="K96" s="64"/>
      <c r="L96" s="62"/>
    </row>
    <row r="97" spans="2:65" s="1" customFormat="1" ht="6.95" customHeight="1">
      <c r="B97" s="42"/>
      <c r="C97" s="64"/>
      <c r="D97" s="64"/>
      <c r="E97" s="64"/>
      <c r="F97" s="64"/>
      <c r="G97" s="64"/>
      <c r="H97" s="64"/>
      <c r="I97" s="173"/>
      <c r="J97" s="64"/>
      <c r="K97" s="64"/>
      <c r="L97" s="62"/>
    </row>
    <row r="98" spans="2:65" s="1" customFormat="1">
      <c r="B98" s="42"/>
      <c r="C98" s="66" t="s">
        <v>27</v>
      </c>
      <c r="D98" s="64"/>
      <c r="E98" s="64"/>
      <c r="F98" s="176" t="str">
        <f>E19</f>
        <v>Město Beroun</v>
      </c>
      <c r="G98" s="64"/>
      <c r="H98" s="64"/>
      <c r="I98" s="177" t="s">
        <v>35</v>
      </c>
      <c r="J98" s="176" t="str">
        <f>E25</f>
        <v>SPECTA, s.r.o.</v>
      </c>
      <c r="K98" s="64"/>
      <c r="L98" s="62"/>
    </row>
    <row r="99" spans="2:65" s="1" customFormat="1" ht="14.45" customHeight="1">
      <c r="B99" s="42"/>
      <c r="C99" s="66" t="s">
        <v>33</v>
      </c>
      <c r="D99" s="64"/>
      <c r="E99" s="64"/>
      <c r="F99" s="176" t="str">
        <f>IF(E22="","",E22)</f>
        <v/>
      </c>
      <c r="G99" s="64"/>
      <c r="H99" s="64"/>
      <c r="I99" s="173"/>
      <c r="J99" s="64"/>
      <c r="K99" s="64"/>
      <c r="L99" s="62"/>
    </row>
    <row r="100" spans="2:65" s="1" customFormat="1" ht="10.35" customHeight="1">
      <c r="B100" s="42"/>
      <c r="C100" s="64"/>
      <c r="D100" s="64"/>
      <c r="E100" s="64"/>
      <c r="F100" s="64"/>
      <c r="G100" s="64"/>
      <c r="H100" s="64"/>
      <c r="I100" s="173"/>
      <c r="J100" s="64"/>
      <c r="K100" s="64"/>
      <c r="L100" s="62"/>
    </row>
    <row r="101" spans="2:65" s="10" customFormat="1" ht="29.25" customHeight="1">
      <c r="B101" s="178"/>
      <c r="C101" s="179" t="s">
        <v>168</v>
      </c>
      <c r="D101" s="180" t="s">
        <v>60</v>
      </c>
      <c r="E101" s="180" t="s">
        <v>56</v>
      </c>
      <c r="F101" s="180" t="s">
        <v>169</v>
      </c>
      <c r="G101" s="180" t="s">
        <v>170</v>
      </c>
      <c r="H101" s="180" t="s">
        <v>171</v>
      </c>
      <c r="I101" s="181" t="s">
        <v>172</v>
      </c>
      <c r="J101" s="180" t="s">
        <v>150</v>
      </c>
      <c r="K101" s="182" t="s">
        <v>173</v>
      </c>
      <c r="L101" s="183"/>
      <c r="M101" s="82" t="s">
        <v>174</v>
      </c>
      <c r="N101" s="83" t="s">
        <v>45</v>
      </c>
      <c r="O101" s="83" t="s">
        <v>175</v>
      </c>
      <c r="P101" s="83" t="s">
        <v>176</v>
      </c>
      <c r="Q101" s="83" t="s">
        <v>177</v>
      </c>
      <c r="R101" s="83" t="s">
        <v>178</v>
      </c>
      <c r="S101" s="83" t="s">
        <v>179</v>
      </c>
      <c r="T101" s="84" t="s">
        <v>180</v>
      </c>
    </row>
    <row r="102" spans="2:65" s="1" customFormat="1" ht="29.25" customHeight="1">
      <c r="B102" s="42"/>
      <c r="C102" s="88" t="s">
        <v>151</v>
      </c>
      <c r="D102" s="64"/>
      <c r="E102" s="64"/>
      <c r="F102" s="64"/>
      <c r="G102" s="64"/>
      <c r="H102" s="64"/>
      <c r="I102" s="173"/>
      <c r="J102" s="184">
        <f>BK102</f>
        <v>0</v>
      </c>
      <c r="K102" s="64"/>
      <c r="L102" s="62"/>
      <c r="M102" s="85"/>
      <c r="N102" s="86"/>
      <c r="O102" s="86"/>
      <c r="P102" s="185">
        <f>P103+P158</f>
        <v>0</v>
      </c>
      <c r="Q102" s="86"/>
      <c r="R102" s="185">
        <f>R103+R158</f>
        <v>14.318550819999999</v>
      </c>
      <c r="S102" s="86"/>
      <c r="T102" s="186">
        <f>T103+T158</f>
        <v>138.29264599999999</v>
      </c>
      <c r="AT102" s="25" t="s">
        <v>74</v>
      </c>
      <c r="AU102" s="25" t="s">
        <v>152</v>
      </c>
      <c r="BK102" s="187">
        <f>BK103+BK158</f>
        <v>0</v>
      </c>
    </row>
    <row r="103" spans="2:65" s="11" customFormat="1" ht="37.35" customHeight="1">
      <c r="B103" s="188"/>
      <c r="C103" s="189"/>
      <c r="D103" s="190" t="s">
        <v>74</v>
      </c>
      <c r="E103" s="191" t="s">
        <v>181</v>
      </c>
      <c r="F103" s="191" t="s">
        <v>182</v>
      </c>
      <c r="G103" s="189"/>
      <c r="H103" s="189"/>
      <c r="I103" s="192"/>
      <c r="J103" s="193">
        <f>BK103</f>
        <v>0</v>
      </c>
      <c r="K103" s="189"/>
      <c r="L103" s="194"/>
      <c r="M103" s="195"/>
      <c r="N103" s="196"/>
      <c r="O103" s="196"/>
      <c r="P103" s="197">
        <f>P104+P121+P143+P155</f>
        <v>0</v>
      </c>
      <c r="Q103" s="196"/>
      <c r="R103" s="197">
        <f>R104+R121+R143+R155</f>
        <v>7.25586456</v>
      </c>
      <c r="S103" s="196"/>
      <c r="T103" s="198">
        <f>T104+T121+T143+T155</f>
        <v>123.94474999999998</v>
      </c>
      <c r="AR103" s="199" t="s">
        <v>79</v>
      </c>
      <c r="AT103" s="200" t="s">
        <v>74</v>
      </c>
      <c r="AU103" s="200" t="s">
        <v>75</v>
      </c>
      <c r="AY103" s="199" t="s">
        <v>183</v>
      </c>
      <c r="BK103" s="201">
        <f>BK104+BK121+BK143+BK155</f>
        <v>0</v>
      </c>
    </row>
    <row r="104" spans="2:65" s="11" customFormat="1" ht="19.899999999999999" customHeight="1">
      <c r="B104" s="188"/>
      <c r="C104" s="189"/>
      <c r="D104" s="202" t="s">
        <v>74</v>
      </c>
      <c r="E104" s="203" t="s">
        <v>195</v>
      </c>
      <c r="F104" s="203" t="s">
        <v>196</v>
      </c>
      <c r="G104" s="189"/>
      <c r="H104" s="189"/>
      <c r="I104" s="192"/>
      <c r="J104" s="204">
        <f>BK104</f>
        <v>0</v>
      </c>
      <c r="K104" s="189"/>
      <c r="L104" s="194"/>
      <c r="M104" s="195"/>
      <c r="N104" s="196"/>
      <c r="O104" s="196"/>
      <c r="P104" s="197">
        <f>SUM(P105:P120)</f>
        <v>0</v>
      </c>
      <c r="Q104" s="196"/>
      <c r="R104" s="197">
        <f>SUM(R105:R120)</f>
        <v>7.25586456</v>
      </c>
      <c r="S104" s="196"/>
      <c r="T104" s="198">
        <f>SUM(T105:T120)</f>
        <v>0</v>
      </c>
      <c r="AR104" s="199" t="s">
        <v>79</v>
      </c>
      <c r="AT104" s="200" t="s">
        <v>74</v>
      </c>
      <c r="AU104" s="200" t="s">
        <v>79</v>
      </c>
      <c r="AY104" s="199" t="s">
        <v>183</v>
      </c>
      <c r="BK104" s="201">
        <f>SUM(BK105:BK120)</f>
        <v>0</v>
      </c>
    </row>
    <row r="105" spans="2:65" s="1" customFormat="1" ht="31.5" customHeight="1">
      <c r="B105" s="42"/>
      <c r="C105" s="205" t="s">
        <v>79</v>
      </c>
      <c r="D105" s="205" t="s">
        <v>185</v>
      </c>
      <c r="E105" s="206" t="s">
        <v>774</v>
      </c>
      <c r="F105" s="207" t="s">
        <v>775</v>
      </c>
      <c r="G105" s="208" t="s">
        <v>199</v>
      </c>
      <c r="H105" s="209">
        <v>4.25</v>
      </c>
      <c r="I105" s="210"/>
      <c r="J105" s="211">
        <f>ROUND(I105*H105,2)</f>
        <v>0</v>
      </c>
      <c r="K105" s="207" t="s">
        <v>200</v>
      </c>
      <c r="L105" s="62"/>
      <c r="M105" s="212" t="s">
        <v>21</v>
      </c>
      <c r="N105" s="213" t="s">
        <v>46</v>
      </c>
      <c r="O105" s="43"/>
      <c r="P105" s="214">
        <f>O105*H105</f>
        <v>0</v>
      </c>
      <c r="Q105" s="214">
        <v>3.798E-2</v>
      </c>
      <c r="R105" s="214">
        <f>Q105*H105</f>
        <v>0.161415</v>
      </c>
      <c r="S105" s="214">
        <v>0</v>
      </c>
      <c r="T105" s="215">
        <f>S105*H105</f>
        <v>0</v>
      </c>
      <c r="AR105" s="25" t="s">
        <v>189</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189</v>
      </c>
      <c r="BM105" s="25" t="s">
        <v>776</v>
      </c>
    </row>
    <row r="106" spans="2:65" s="1" customFormat="1" ht="31.5" customHeight="1">
      <c r="B106" s="42"/>
      <c r="C106" s="205" t="s">
        <v>83</v>
      </c>
      <c r="D106" s="205" t="s">
        <v>185</v>
      </c>
      <c r="E106" s="206" t="s">
        <v>365</v>
      </c>
      <c r="F106" s="207" t="s">
        <v>366</v>
      </c>
      <c r="G106" s="208" t="s">
        <v>199</v>
      </c>
      <c r="H106" s="209">
        <v>4.25</v>
      </c>
      <c r="I106" s="210"/>
      <c r="J106" s="211">
        <f>ROUND(I106*H106,2)</f>
        <v>0</v>
      </c>
      <c r="K106" s="207" t="s">
        <v>200</v>
      </c>
      <c r="L106" s="62"/>
      <c r="M106" s="212" t="s">
        <v>21</v>
      </c>
      <c r="N106" s="213" t="s">
        <v>46</v>
      </c>
      <c r="O106" s="43"/>
      <c r="P106" s="214">
        <f>O106*H106</f>
        <v>0</v>
      </c>
      <c r="Q106" s="214">
        <v>1.98E-3</v>
      </c>
      <c r="R106" s="214">
        <f>Q106*H106</f>
        <v>8.4150000000000006E-3</v>
      </c>
      <c r="S106" s="214">
        <v>0</v>
      </c>
      <c r="T106" s="215">
        <f>S106*H106</f>
        <v>0</v>
      </c>
      <c r="AR106" s="25" t="s">
        <v>189</v>
      </c>
      <c r="AT106" s="25" t="s">
        <v>185</v>
      </c>
      <c r="AU106" s="25" t="s">
        <v>83</v>
      </c>
      <c r="AY106" s="25" t="s">
        <v>183</v>
      </c>
      <c r="BE106" s="216">
        <f>IF(N106="základní",J106,0)</f>
        <v>0</v>
      </c>
      <c r="BF106" s="216">
        <f>IF(N106="snížená",J106,0)</f>
        <v>0</v>
      </c>
      <c r="BG106" s="216">
        <f>IF(N106="zákl. přenesená",J106,0)</f>
        <v>0</v>
      </c>
      <c r="BH106" s="216">
        <f>IF(N106="sníž. přenesená",J106,0)</f>
        <v>0</v>
      </c>
      <c r="BI106" s="216">
        <f>IF(N106="nulová",J106,0)</f>
        <v>0</v>
      </c>
      <c r="BJ106" s="25" t="s">
        <v>79</v>
      </c>
      <c r="BK106" s="216">
        <f>ROUND(I106*H106,2)</f>
        <v>0</v>
      </c>
      <c r="BL106" s="25" t="s">
        <v>189</v>
      </c>
      <c r="BM106" s="25" t="s">
        <v>777</v>
      </c>
    </row>
    <row r="107" spans="2:65" s="12" customFormat="1" ht="13.5">
      <c r="B107" s="220"/>
      <c r="C107" s="221"/>
      <c r="D107" s="217" t="s">
        <v>193</v>
      </c>
      <c r="E107" s="222" t="s">
        <v>21</v>
      </c>
      <c r="F107" s="223" t="s">
        <v>778</v>
      </c>
      <c r="G107" s="221"/>
      <c r="H107" s="224" t="s">
        <v>21</v>
      </c>
      <c r="I107" s="225"/>
      <c r="J107" s="221"/>
      <c r="K107" s="221"/>
      <c r="L107" s="226"/>
      <c r="M107" s="227"/>
      <c r="N107" s="228"/>
      <c r="O107" s="228"/>
      <c r="P107" s="228"/>
      <c r="Q107" s="228"/>
      <c r="R107" s="228"/>
      <c r="S107" s="228"/>
      <c r="T107" s="229"/>
      <c r="AT107" s="230" t="s">
        <v>193</v>
      </c>
      <c r="AU107" s="230" t="s">
        <v>83</v>
      </c>
      <c r="AV107" s="12" t="s">
        <v>79</v>
      </c>
      <c r="AW107" s="12" t="s">
        <v>39</v>
      </c>
      <c r="AX107" s="12" t="s">
        <v>75</v>
      </c>
      <c r="AY107" s="230" t="s">
        <v>183</v>
      </c>
    </row>
    <row r="108" spans="2:65" s="13" customFormat="1" ht="13.5">
      <c r="B108" s="231"/>
      <c r="C108" s="232"/>
      <c r="D108" s="217" t="s">
        <v>193</v>
      </c>
      <c r="E108" s="233" t="s">
        <v>21</v>
      </c>
      <c r="F108" s="234" t="s">
        <v>779</v>
      </c>
      <c r="G108" s="232"/>
      <c r="H108" s="235">
        <v>2.21</v>
      </c>
      <c r="I108" s="236"/>
      <c r="J108" s="232"/>
      <c r="K108" s="232"/>
      <c r="L108" s="237"/>
      <c r="M108" s="238"/>
      <c r="N108" s="239"/>
      <c r="O108" s="239"/>
      <c r="P108" s="239"/>
      <c r="Q108" s="239"/>
      <c r="R108" s="239"/>
      <c r="S108" s="239"/>
      <c r="T108" s="240"/>
      <c r="AT108" s="241" t="s">
        <v>193</v>
      </c>
      <c r="AU108" s="241" t="s">
        <v>83</v>
      </c>
      <c r="AV108" s="13" t="s">
        <v>83</v>
      </c>
      <c r="AW108" s="13" t="s">
        <v>39</v>
      </c>
      <c r="AX108" s="13" t="s">
        <v>75</v>
      </c>
      <c r="AY108" s="241" t="s">
        <v>183</v>
      </c>
    </row>
    <row r="109" spans="2:65" s="13" customFormat="1" ht="13.5">
      <c r="B109" s="231"/>
      <c r="C109" s="232"/>
      <c r="D109" s="217" t="s">
        <v>193</v>
      </c>
      <c r="E109" s="233" t="s">
        <v>21</v>
      </c>
      <c r="F109" s="234" t="s">
        <v>780</v>
      </c>
      <c r="G109" s="232"/>
      <c r="H109" s="235">
        <v>2.04</v>
      </c>
      <c r="I109" s="236"/>
      <c r="J109" s="232"/>
      <c r="K109" s="232"/>
      <c r="L109" s="237"/>
      <c r="M109" s="238"/>
      <c r="N109" s="239"/>
      <c r="O109" s="239"/>
      <c r="P109" s="239"/>
      <c r="Q109" s="239"/>
      <c r="R109" s="239"/>
      <c r="S109" s="239"/>
      <c r="T109" s="240"/>
      <c r="AT109" s="241" t="s">
        <v>193</v>
      </c>
      <c r="AU109" s="241" t="s">
        <v>83</v>
      </c>
      <c r="AV109" s="13" t="s">
        <v>83</v>
      </c>
      <c r="AW109" s="13" t="s">
        <v>39</v>
      </c>
      <c r="AX109" s="13" t="s">
        <v>75</v>
      </c>
      <c r="AY109" s="241" t="s">
        <v>183</v>
      </c>
    </row>
    <row r="110" spans="2:65" s="14" customFormat="1" ht="13.5">
      <c r="B110" s="242"/>
      <c r="C110" s="243"/>
      <c r="D110" s="244" t="s">
        <v>193</v>
      </c>
      <c r="E110" s="245" t="s">
        <v>21</v>
      </c>
      <c r="F110" s="246" t="s">
        <v>212</v>
      </c>
      <c r="G110" s="243"/>
      <c r="H110" s="247">
        <v>4.25</v>
      </c>
      <c r="I110" s="248"/>
      <c r="J110" s="243"/>
      <c r="K110" s="243"/>
      <c r="L110" s="249"/>
      <c r="M110" s="250"/>
      <c r="N110" s="251"/>
      <c r="O110" s="251"/>
      <c r="P110" s="251"/>
      <c r="Q110" s="251"/>
      <c r="R110" s="251"/>
      <c r="S110" s="251"/>
      <c r="T110" s="252"/>
      <c r="AT110" s="253" t="s">
        <v>193</v>
      </c>
      <c r="AU110" s="253" t="s">
        <v>83</v>
      </c>
      <c r="AV110" s="14" t="s">
        <v>189</v>
      </c>
      <c r="AW110" s="14" t="s">
        <v>39</v>
      </c>
      <c r="AX110" s="14" t="s">
        <v>79</v>
      </c>
      <c r="AY110" s="253" t="s">
        <v>183</v>
      </c>
    </row>
    <row r="111" spans="2:65" s="1" customFormat="1" ht="31.5" customHeight="1">
      <c r="B111" s="42"/>
      <c r="C111" s="205" t="s">
        <v>91</v>
      </c>
      <c r="D111" s="205" t="s">
        <v>185</v>
      </c>
      <c r="E111" s="206" t="s">
        <v>781</v>
      </c>
      <c r="F111" s="207" t="s">
        <v>782</v>
      </c>
      <c r="G111" s="208" t="s">
        <v>199</v>
      </c>
      <c r="H111" s="209">
        <v>361.68</v>
      </c>
      <c r="I111" s="210"/>
      <c r="J111" s="211">
        <f>ROUND(I111*H111,2)</f>
        <v>0</v>
      </c>
      <c r="K111" s="207" t="s">
        <v>200</v>
      </c>
      <c r="L111" s="62"/>
      <c r="M111" s="212" t="s">
        <v>21</v>
      </c>
      <c r="N111" s="213" t="s">
        <v>46</v>
      </c>
      <c r="O111" s="43"/>
      <c r="P111" s="214">
        <f>O111*H111</f>
        <v>0</v>
      </c>
      <c r="Q111" s="214">
        <v>1.2E-4</v>
      </c>
      <c r="R111" s="214">
        <f>Q111*H111</f>
        <v>4.3401599999999999E-2</v>
      </c>
      <c r="S111" s="214">
        <v>0</v>
      </c>
      <c r="T111" s="215">
        <f>S111*H111</f>
        <v>0</v>
      </c>
      <c r="AR111" s="25" t="s">
        <v>189</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189</v>
      </c>
      <c r="BM111" s="25" t="s">
        <v>783</v>
      </c>
    </row>
    <row r="112" spans="2:65" s="1" customFormat="1" ht="27">
      <c r="B112" s="42"/>
      <c r="C112" s="64"/>
      <c r="D112" s="217" t="s">
        <v>540</v>
      </c>
      <c r="E112" s="64"/>
      <c r="F112" s="218" t="s">
        <v>784</v>
      </c>
      <c r="G112" s="64"/>
      <c r="H112" s="64"/>
      <c r="I112" s="173"/>
      <c r="J112" s="64"/>
      <c r="K112" s="64"/>
      <c r="L112" s="62"/>
      <c r="M112" s="219"/>
      <c r="N112" s="43"/>
      <c r="O112" s="43"/>
      <c r="P112" s="43"/>
      <c r="Q112" s="43"/>
      <c r="R112" s="43"/>
      <c r="S112" s="43"/>
      <c r="T112" s="79"/>
      <c r="AT112" s="25" t="s">
        <v>540</v>
      </c>
      <c r="AU112" s="25" t="s">
        <v>83</v>
      </c>
    </row>
    <row r="113" spans="2:65" s="12" customFormat="1" ht="13.5">
      <c r="B113" s="220"/>
      <c r="C113" s="221"/>
      <c r="D113" s="217" t="s">
        <v>193</v>
      </c>
      <c r="E113" s="222" t="s">
        <v>21</v>
      </c>
      <c r="F113" s="223" t="s">
        <v>785</v>
      </c>
      <c r="G113" s="221"/>
      <c r="H113" s="224" t="s">
        <v>21</v>
      </c>
      <c r="I113" s="225"/>
      <c r="J113" s="221"/>
      <c r="K113" s="221"/>
      <c r="L113" s="226"/>
      <c r="M113" s="227"/>
      <c r="N113" s="228"/>
      <c r="O113" s="228"/>
      <c r="P113" s="228"/>
      <c r="Q113" s="228"/>
      <c r="R113" s="228"/>
      <c r="S113" s="228"/>
      <c r="T113" s="229"/>
      <c r="AT113" s="230" t="s">
        <v>193</v>
      </c>
      <c r="AU113" s="230" t="s">
        <v>83</v>
      </c>
      <c r="AV113" s="12" t="s">
        <v>79</v>
      </c>
      <c r="AW113" s="12" t="s">
        <v>39</v>
      </c>
      <c r="AX113" s="12" t="s">
        <v>75</v>
      </c>
      <c r="AY113" s="230" t="s">
        <v>183</v>
      </c>
    </row>
    <row r="114" spans="2:65" s="13" customFormat="1" ht="13.5">
      <c r="B114" s="231"/>
      <c r="C114" s="232"/>
      <c r="D114" s="217" t="s">
        <v>193</v>
      </c>
      <c r="E114" s="233" t="s">
        <v>21</v>
      </c>
      <c r="F114" s="234" t="s">
        <v>786</v>
      </c>
      <c r="G114" s="232"/>
      <c r="H114" s="235">
        <v>361.68</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4" customFormat="1" ht="13.5">
      <c r="B115" s="242"/>
      <c r="C115" s="243"/>
      <c r="D115" s="244" t="s">
        <v>193</v>
      </c>
      <c r="E115" s="245" t="s">
        <v>21</v>
      </c>
      <c r="F115" s="246" t="s">
        <v>212</v>
      </c>
      <c r="G115" s="243"/>
      <c r="H115" s="247">
        <v>361.68</v>
      </c>
      <c r="I115" s="248"/>
      <c r="J115" s="243"/>
      <c r="K115" s="243"/>
      <c r="L115" s="249"/>
      <c r="M115" s="250"/>
      <c r="N115" s="251"/>
      <c r="O115" s="251"/>
      <c r="P115" s="251"/>
      <c r="Q115" s="251"/>
      <c r="R115" s="251"/>
      <c r="S115" s="251"/>
      <c r="T115" s="252"/>
      <c r="AT115" s="253" t="s">
        <v>193</v>
      </c>
      <c r="AU115" s="253" t="s">
        <v>83</v>
      </c>
      <c r="AV115" s="14" t="s">
        <v>189</v>
      </c>
      <c r="AW115" s="14" t="s">
        <v>39</v>
      </c>
      <c r="AX115" s="14" t="s">
        <v>79</v>
      </c>
      <c r="AY115" s="253" t="s">
        <v>183</v>
      </c>
    </row>
    <row r="116" spans="2:65" s="1" customFormat="1" ht="44.25" customHeight="1">
      <c r="B116" s="42"/>
      <c r="C116" s="205" t="s">
        <v>189</v>
      </c>
      <c r="D116" s="205" t="s">
        <v>185</v>
      </c>
      <c r="E116" s="206" t="s">
        <v>787</v>
      </c>
      <c r="F116" s="207" t="s">
        <v>788</v>
      </c>
      <c r="G116" s="208" t="s">
        <v>199</v>
      </c>
      <c r="H116" s="209">
        <v>144.672</v>
      </c>
      <c r="I116" s="210"/>
      <c r="J116" s="211">
        <f>ROUND(I116*H116,2)</f>
        <v>0</v>
      </c>
      <c r="K116" s="207" t="s">
        <v>200</v>
      </c>
      <c r="L116" s="62"/>
      <c r="M116" s="212" t="s">
        <v>21</v>
      </c>
      <c r="N116" s="213" t="s">
        <v>46</v>
      </c>
      <c r="O116" s="43"/>
      <c r="P116" s="214">
        <f>O116*H116</f>
        <v>0</v>
      </c>
      <c r="Q116" s="214">
        <v>4.8680000000000001E-2</v>
      </c>
      <c r="R116" s="214">
        <f>Q116*H116</f>
        <v>7.0426329599999997</v>
      </c>
      <c r="S116" s="214">
        <v>0</v>
      </c>
      <c r="T116" s="215">
        <f>S116*H116</f>
        <v>0</v>
      </c>
      <c r="AR116" s="25" t="s">
        <v>189</v>
      </c>
      <c r="AT116" s="25" t="s">
        <v>185</v>
      </c>
      <c r="AU116" s="25" t="s">
        <v>83</v>
      </c>
      <c r="AY116" s="25" t="s">
        <v>183</v>
      </c>
      <c r="BE116" s="216">
        <f>IF(N116="základní",J116,0)</f>
        <v>0</v>
      </c>
      <c r="BF116" s="216">
        <f>IF(N116="snížená",J116,0)</f>
        <v>0</v>
      </c>
      <c r="BG116" s="216">
        <f>IF(N116="zákl. přenesená",J116,0)</f>
        <v>0</v>
      </c>
      <c r="BH116" s="216">
        <f>IF(N116="sníž. přenesená",J116,0)</f>
        <v>0</v>
      </c>
      <c r="BI116" s="216">
        <f>IF(N116="nulová",J116,0)</f>
        <v>0</v>
      </c>
      <c r="BJ116" s="25" t="s">
        <v>79</v>
      </c>
      <c r="BK116" s="216">
        <f>ROUND(I116*H116,2)</f>
        <v>0</v>
      </c>
      <c r="BL116" s="25" t="s">
        <v>189</v>
      </c>
      <c r="BM116" s="25" t="s">
        <v>789</v>
      </c>
    </row>
    <row r="117" spans="2:65" s="12" customFormat="1" ht="13.5">
      <c r="B117" s="220"/>
      <c r="C117" s="221"/>
      <c r="D117" s="217" t="s">
        <v>193</v>
      </c>
      <c r="E117" s="222" t="s">
        <v>21</v>
      </c>
      <c r="F117" s="223" t="s">
        <v>790</v>
      </c>
      <c r="G117" s="221"/>
      <c r="H117" s="224" t="s">
        <v>21</v>
      </c>
      <c r="I117" s="225"/>
      <c r="J117" s="221"/>
      <c r="K117" s="221"/>
      <c r="L117" s="226"/>
      <c r="M117" s="227"/>
      <c r="N117" s="228"/>
      <c r="O117" s="228"/>
      <c r="P117" s="228"/>
      <c r="Q117" s="228"/>
      <c r="R117" s="228"/>
      <c r="S117" s="228"/>
      <c r="T117" s="229"/>
      <c r="AT117" s="230" t="s">
        <v>193</v>
      </c>
      <c r="AU117" s="230" t="s">
        <v>83</v>
      </c>
      <c r="AV117" s="12" t="s">
        <v>79</v>
      </c>
      <c r="AW117" s="12" t="s">
        <v>39</v>
      </c>
      <c r="AX117" s="12" t="s">
        <v>75</v>
      </c>
      <c r="AY117" s="230" t="s">
        <v>183</v>
      </c>
    </row>
    <row r="118" spans="2:65" s="12" customFormat="1" ht="13.5">
      <c r="B118" s="220"/>
      <c r="C118" s="221"/>
      <c r="D118" s="217" t="s">
        <v>193</v>
      </c>
      <c r="E118" s="222" t="s">
        <v>21</v>
      </c>
      <c r="F118" s="223" t="s">
        <v>785</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791</v>
      </c>
      <c r="G119" s="232"/>
      <c r="H119" s="235">
        <v>144.672</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17" t="s">
        <v>193</v>
      </c>
      <c r="E120" s="279" t="s">
        <v>21</v>
      </c>
      <c r="F120" s="280" t="s">
        <v>212</v>
      </c>
      <c r="G120" s="243"/>
      <c r="H120" s="281">
        <v>144.672</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1" customFormat="1" ht="29.85" customHeight="1">
      <c r="B121" s="188"/>
      <c r="C121" s="189"/>
      <c r="D121" s="202" t="s">
        <v>74</v>
      </c>
      <c r="E121" s="203" t="s">
        <v>240</v>
      </c>
      <c r="F121" s="203" t="s">
        <v>402</v>
      </c>
      <c r="G121" s="189"/>
      <c r="H121" s="189"/>
      <c r="I121" s="192"/>
      <c r="J121" s="204">
        <f>BK121</f>
        <v>0</v>
      </c>
      <c r="K121" s="189"/>
      <c r="L121" s="194"/>
      <c r="M121" s="195"/>
      <c r="N121" s="196"/>
      <c r="O121" s="196"/>
      <c r="P121" s="197">
        <f>SUM(P122:P142)</f>
        <v>0</v>
      </c>
      <c r="Q121" s="196"/>
      <c r="R121" s="197">
        <f>SUM(R122:R142)</f>
        <v>0</v>
      </c>
      <c r="S121" s="196"/>
      <c r="T121" s="198">
        <f>SUM(T122:T142)</f>
        <v>123.94474999999998</v>
      </c>
      <c r="AR121" s="199" t="s">
        <v>79</v>
      </c>
      <c r="AT121" s="200" t="s">
        <v>74</v>
      </c>
      <c r="AU121" s="200" t="s">
        <v>79</v>
      </c>
      <c r="AY121" s="199" t="s">
        <v>183</v>
      </c>
      <c r="BK121" s="201">
        <f>SUM(BK122:BK142)</f>
        <v>0</v>
      </c>
    </row>
    <row r="122" spans="2:65" s="1" customFormat="1" ht="22.5" customHeight="1">
      <c r="B122" s="42"/>
      <c r="C122" s="205" t="s">
        <v>222</v>
      </c>
      <c r="D122" s="205" t="s">
        <v>185</v>
      </c>
      <c r="E122" s="206" t="s">
        <v>792</v>
      </c>
      <c r="F122" s="207" t="s">
        <v>793</v>
      </c>
      <c r="G122" s="208" t="s">
        <v>199</v>
      </c>
      <c r="H122" s="209">
        <v>361.68</v>
      </c>
      <c r="I122" s="210"/>
      <c r="J122" s="211">
        <f>ROUND(I122*H122,2)</f>
        <v>0</v>
      </c>
      <c r="K122" s="207" t="s">
        <v>200</v>
      </c>
      <c r="L122" s="62"/>
      <c r="M122" s="212" t="s">
        <v>21</v>
      </c>
      <c r="N122" s="213" t="s">
        <v>46</v>
      </c>
      <c r="O122" s="43"/>
      <c r="P122" s="214">
        <f>O122*H122</f>
        <v>0</v>
      </c>
      <c r="Q122" s="214">
        <v>0</v>
      </c>
      <c r="R122" s="214">
        <f>Q122*H122</f>
        <v>0</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794</v>
      </c>
    </row>
    <row r="123" spans="2:65" s="12" customFormat="1" ht="13.5">
      <c r="B123" s="220"/>
      <c r="C123" s="221"/>
      <c r="D123" s="217" t="s">
        <v>193</v>
      </c>
      <c r="E123" s="222" t="s">
        <v>21</v>
      </c>
      <c r="F123" s="223" t="s">
        <v>785</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786</v>
      </c>
      <c r="G124" s="232"/>
      <c r="H124" s="235">
        <v>361.68</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4" customFormat="1" ht="13.5">
      <c r="B125" s="242"/>
      <c r="C125" s="243"/>
      <c r="D125" s="244" t="s">
        <v>193</v>
      </c>
      <c r="E125" s="245" t="s">
        <v>21</v>
      </c>
      <c r="F125" s="246" t="s">
        <v>212</v>
      </c>
      <c r="G125" s="243"/>
      <c r="H125" s="247">
        <v>361.68</v>
      </c>
      <c r="I125" s="248"/>
      <c r="J125" s="243"/>
      <c r="K125" s="243"/>
      <c r="L125" s="249"/>
      <c r="M125" s="250"/>
      <c r="N125" s="251"/>
      <c r="O125" s="251"/>
      <c r="P125" s="251"/>
      <c r="Q125" s="251"/>
      <c r="R125" s="251"/>
      <c r="S125" s="251"/>
      <c r="T125" s="252"/>
      <c r="AT125" s="253" t="s">
        <v>193</v>
      </c>
      <c r="AU125" s="253" t="s">
        <v>83</v>
      </c>
      <c r="AV125" s="14" t="s">
        <v>189</v>
      </c>
      <c r="AW125" s="14" t="s">
        <v>39</v>
      </c>
      <c r="AX125" s="14" t="s">
        <v>79</v>
      </c>
      <c r="AY125" s="253" t="s">
        <v>183</v>
      </c>
    </row>
    <row r="126" spans="2:65" s="1" customFormat="1" ht="31.5" customHeight="1">
      <c r="B126" s="42"/>
      <c r="C126" s="205" t="s">
        <v>195</v>
      </c>
      <c r="D126" s="205" t="s">
        <v>185</v>
      </c>
      <c r="E126" s="206" t="s">
        <v>795</v>
      </c>
      <c r="F126" s="207" t="s">
        <v>796</v>
      </c>
      <c r="G126" s="208" t="s">
        <v>199</v>
      </c>
      <c r="H126" s="209">
        <v>361.68</v>
      </c>
      <c r="I126" s="210"/>
      <c r="J126" s="211">
        <f>ROUND(I126*H126,2)</f>
        <v>0</v>
      </c>
      <c r="K126" s="207" t="s">
        <v>200</v>
      </c>
      <c r="L126" s="62"/>
      <c r="M126" s="212" t="s">
        <v>21</v>
      </c>
      <c r="N126" s="213" t="s">
        <v>46</v>
      </c>
      <c r="O126" s="43"/>
      <c r="P126" s="214">
        <f>O126*H126</f>
        <v>0</v>
      </c>
      <c r="Q126" s="214">
        <v>0</v>
      </c>
      <c r="R126" s="214">
        <f>Q126*H126</f>
        <v>0</v>
      </c>
      <c r="S126" s="214">
        <v>0</v>
      </c>
      <c r="T126" s="215">
        <f>S126*H126</f>
        <v>0</v>
      </c>
      <c r="AR126" s="25" t="s">
        <v>189</v>
      </c>
      <c r="AT126" s="25" t="s">
        <v>185</v>
      </c>
      <c r="AU126" s="25" t="s">
        <v>83</v>
      </c>
      <c r="AY126" s="25" t="s">
        <v>183</v>
      </c>
      <c r="BE126" s="216">
        <f>IF(N126="základní",J126,0)</f>
        <v>0</v>
      </c>
      <c r="BF126" s="216">
        <f>IF(N126="snížená",J126,0)</f>
        <v>0</v>
      </c>
      <c r="BG126" s="216">
        <f>IF(N126="zákl. přenesená",J126,0)</f>
        <v>0</v>
      </c>
      <c r="BH126" s="216">
        <f>IF(N126="sníž. přenesená",J126,0)</f>
        <v>0</v>
      </c>
      <c r="BI126" s="216">
        <f>IF(N126="nulová",J126,0)</f>
        <v>0</v>
      </c>
      <c r="BJ126" s="25" t="s">
        <v>79</v>
      </c>
      <c r="BK126" s="216">
        <f>ROUND(I126*H126,2)</f>
        <v>0</v>
      </c>
      <c r="BL126" s="25" t="s">
        <v>189</v>
      </c>
      <c r="BM126" s="25" t="s">
        <v>797</v>
      </c>
    </row>
    <row r="127" spans="2:65" s="12" customFormat="1" ht="13.5">
      <c r="B127" s="220"/>
      <c r="C127" s="221"/>
      <c r="D127" s="217" t="s">
        <v>193</v>
      </c>
      <c r="E127" s="222" t="s">
        <v>21</v>
      </c>
      <c r="F127" s="223" t="s">
        <v>785</v>
      </c>
      <c r="G127" s="221"/>
      <c r="H127" s="224" t="s">
        <v>21</v>
      </c>
      <c r="I127" s="225"/>
      <c r="J127" s="221"/>
      <c r="K127" s="221"/>
      <c r="L127" s="226"/>
      <c r="M127" s="227"/>
      <c r="N127" s="228"/>
      <c r="O127" s="228"/>
      <c r="P127" s="228"/>
      <c r="Q127" s="228"/>
      <c r="R127" s="228"/>
      <c r="S127" s="228"/>
      <c r="T127" s="229"/>
      <c r="AT127" s="230" t="s">
        <v>193</v>
      </c>
      <c r="AU127" s="230" t="s">
        <v>83</v>
      </c>
      <c r="AV127" s="12" t="s">
        <v>79</v>
      </c>
      <c r="AW127" s="12" t="s">
        <v>39</v>
      </c>
      <c r="AX127" s="12" t="s">
        <v>75</v>
      </c>
      <c r="AY127" s="230" t="s">
        <v>183</v>
      </c>
    </row>
    <row r="128" spans="2:65" s="13" customFormat="1" ht="13.5">
      <c r="B128" s="231"/>
      <c r="C128" s="232"/>
      <c r="D128" s="217" t="s">
        <v>193</v>
      </c>
      <c r="E128" s="233" t="s">
        <v>21</v>
      </c>
      <c r="F128" s="234" t="s">
        <v>786</v>
      </c>
      <c r="G128" s="232"/>
      <c r="H128" s="235">
        <v>361.68</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65" s="14" customFormat="1" ht="13.5">
      <c r="B129" s="242"/>
      <c r="C129" s="243"/>
      <c r="D129" s="244" t="s">
        <v>193</v>
      </c>
      <c r="E129" s="245" t="s">
        <v>21</v>
      </c>
      <c r="F129" s="246" t="s">
        <v>212</v>
      </c>
      <c r="G129" s="243"/>
      <c r="H129" s="247">
        <v>361.68</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 customFormat="1" ht="22.5" customHeight="1">
      <c r="B130" s="42"/>
      <c r="C130" s="205" t="s">
        <v>233</v>
      </c>
      <c r="D130" s="205" t="s">
        <v>185</v>
      </c>
      <c r="E130" s="206" t="s">
        <v>798</v>
      </c>
      <c r="F130" s="207" t="s">
        <v>799</v>
      </c>
      <c r="G130" s="208" t="s">
        <v>199</v>
      </c>
      <c r="H130" s="209">
        <v>361.68</v>
      </c>
      <c r="I130" s="210"/>
      <c r="J130" s="211">
        <f>ROUND(I130*H130,2)</f>
        <v>0</v>
      </c>
      <c r="K130" s="207" t="s">
        <v>200</v>
      </c>
      <c r="L130" s="62"/>
      <c r="M130" s="212" t="s">
        <v>21</v>
      </c>
      <c r="N130" s="213" t="s">
        <v>46</v>
      </c>
      <c r="O130" s="43"/>
      <c r="P130" s="214">
        <f>O130*H130</f>
        <v>0</v>
      </c>
      <c r="Q130" s="214">
        <v>0</v>
      </c>
      <c r="R130" s="214">
        <f>Q130*H130</f>
        <v>0</v>
      </c>
      <c r="S130" s="214">
        <v>0.09</v>
      </c>
      <c r="T130" s="215">
        <f>S130*H130</f>
        <v>32.551200000000001</v>
      </c>
      <c r="AR130" s="25" t="s">
        <v>189</v>
      </c>
      <c r="AT130" s="25" t="s">
        <v>185</v>
      </c>
      <c r="AU130" s="25" t="s">
        <v>83</v>
      </c>
      <c r="AY130" s="25" t="s">
        <v>183</v>
      </c>
      <c r="BE130" s="216">
        <f>IF(N130="základní",J130,0)</f>
        <v>0</v>
      </c>
      <c r="BF130" s="216">
        <f>IF(N130="snížená",J130,0)</f>
        <v>0</v>
      </c>
      <c r="BG130" s="216">
        <f>IF(N130="zákl. přenesená",J130,0)</f>
        <v>0</v>
      </c>
      <c r="BH130" s="216">
        <f>IF(N130="sníž. přenesená",J130,0)</f>
        <v>0</v>
      </c>
      <c r="BI130" s="216">
        <f>IF(N130="nulová",J130,0)</f>
        <v>0</v>
      </c>
      <c r="BJ130" s="25" t="s">
        <v>79</v>
      </c>
      <c r="BK130" s="216">
        <f>ROUND(I130*H130,2)</f>
        <v>0</v>
      </c>
      <c r="BL130" s="25" t="s">
        <v>189</v>
      </c>
      <c r="BM130" s="25" t="s">
        <v>800</v>
      </c>
    </row>
    <row r="131" spans="2:65" s="12" customFormat="1" ht="13.5">
      <c r="B131" s="220"/>
      <c r="C131" s="221"/>
      <c r="D131" s="217" t="s">
        <v>193</v>
      </c>
      <c r="E131" s="222" t="s">
        <v>21</v>
      </c>
      <c r="F131" s="223" t="s">
        <v>785</v>
      </c>
      <c r="G131" s="221"/>
      <c r="H131" s="224" t="s">
        <v>21</v>
      </c>
      <c r="I131" s="225"/>
      <c r="J131" s="221"/>
      <c r="K131" s="221"/>
      <c r="L131" s="226"/>
      <c r="M131" s="227"/>
      <c r="N131" s="228"/>
      <c r="O131" s="228"/>
      <c r="P131" s="228"/>
      <c r="Q131" s="228"/>
      <c r="R131" s="228"/>
      <c r="S131" s="228"/>
      <c r="T131" s="229"/>
      <c r="AT131" s="230" t="s">
        <v>193</v>
      </c>
      <c r="AU131" s="230" t="s">
        <v>83</v>
      </c>
      <c r="AV131" s="12" t="s">
        <v>79</v>
      </c>
      <c r="AW131" s="12" t="s">
        <v>39</v>
      </c>
      <c r="AX131" s="12" t="s">
        <v>75</v>
      </c>
      <c r="AY131" s="230" t="s">
        <v>183</v>
      </c>
    </row>
    <row r="132" spans="2:65" s="13" customFormat="1" ht="13.5">
      <c r="B132" s="231"/>
      <c r="C132" s="232"/>
      <c r="D132" s="217" t="s">
        <v>193</v>
      </c>
      <c r="E132" s="233" t="s">
        <v>21</v>
      </c>
      <c r="F132" s="234" t="s">
        <v>786</v>
      </c>
      <c r="G132" s="232"/>
      <c r="H132" s="235">
        <v>361.68</v>
      </c>
      <c r="I132" s="236"/>
      <c r="J132" s="232"/>
      <c r="K132" s="232"/>
      <c r="L132" s="237"/>
      <c r="M132" s="238"/>
      <c r="N132" s="239"/>
      <c r="O132" s="239"/>
      <c r="P132" s="239"/>
      <c r="Q132" s="239"/>
      <c r="R132" s="239"/>
      <c r="S132" s="239"/>
      <c r="T132" s="240"/>
      <c r="AT132" s="241" t="s">
        <v>193</v>
      </c>
      <c r="AU132" s="241" t="s">
        <v>83</v>
      </c>
      <c r="AV132" s="13" t="s">
        <v>83</v>
      </c>
      <c r="AW132" s="13" t="s">
        <v>39</v>
      </c>
      <c r="AX132" s="13" t="s">
        <v>75</v>
      </c>
      <c r="AY132" s="241" t="s">
        <v>183</v>
      </c>
    </row>
    <row r="133" spans="2:65" s="14" customFormat="1" ht="13.5">
      <c r="B133" s="242"/>
      <c r="C133" s="243"/>
      <c r="D133" s="244" t="s">
        <v>193</v>
      </c>
      <c r="E133" s="245" t="s">
        <v>21</v>
      </c>
      <c r="F133" s="246" t="s">
        <v>212</v>
      </c>
      <c r="G133" s="243"/>
      <c r="H133" s="247">
        <v>361.68</v>
      </c>
      <c r="I133" s="248"/>
      <c r="J133" s="243"/>
      <c r="K133" s="243"/>
      <c r="L133" s="249"/>
      <c r="M133" s="250"/>
      <c r="N133" s="251"/>
      <c r="O133" s="251"/>
      <c r="P133" s="251"/>
      <c r="Q133" s="251"/>
      <c r="R133" s="251"/>
      <c r="S133" s="251"/>
      <c r="T133" s="252"/>
      <c r="AT133" s="253" t="s">
        <v>193</v>
      </c>
      <c r="AU133" s="253" t="s">
        <v>83</v>
      </c>
      <c r="AV133" s="14" t="s">
        <v>189</v>
      </c>
      <c r="AW133" s="14" t="s">
        <v>39</v>
      </c>
      <c r="AX133" s="14" t="s">
        <v>79</v>
      </c>
      <c r="AY133" s="253" t="s">
        <v>183</v>
      </c>
    </row>
    <row r="134" spans="2:65" s="1" customFormat="1" ht="31.5" customHeight="1">
      <c r="B134" s="42"/>
      <c r="C134" s="205" t="s">
        <v>226</v>
      </c>
      <c r="D134" s="205" t="s">
        <v>185</v>
      </c>
      <c r="E134" s="206" t="s">
        <v>448</v>
      </c>
      <c r="F134" s="207" t="s">
        <v>449</v>
      </c>
      <c r="G134" s="208" t="s">
        <v>429</v>
      </c>
      <c r="H134" s="209">
        <v>65.102000000000004</v>
      </c>
      <c r="I134" s="210"/>
      <c r="J134" s="211">
        <f>ROUND(I134*H134,2)</f>
        <v>0</v>
      </c>
      <c r="K134" s="207" t="s">
        <v>200</v>
      </c>
      <c r="L134" s="62"/>
      <c r="M134" s="212" t="s">
        <v>21</v>
      </c>
      <c r="N134" s="213" t="s">
        <v>46</v>
      </c>
      <c r="O134" s="43"/>
      <c r="P134" s="214">
        <f>O134*H134</f>
        <v>0</v>
      </c>
      <c r="Q134" s="214">
        <v>0</v>
      </c>
      <c r="R134" s="214">
        <f>Q134*H134</f>
        <v>0</v>
      </c>
      <c r="S134" s="214">
        <v>1.4</v>
      </c>
      <c r="T134" s="215">
        <f>S134*H134</f>
        <v>91.142799999999994</v>
      </c>
      <c r="AR134" s="25" t="s">
        <v>189</v>
      </c>
      <c r="AT134" s="25" t="s">
        <v>185</v>
      </c>
      <c r="AU134" s="25" t="s">
        <v>83</v>
      </c>
      <c r="AY134" s="25" t="s">
        <v>183</v>
      </c>
      <c r="BE134" s="216">
        <f>IF(N134="základní",J134,0)</f>
        <v>0</v>
      </c>
      <c r="BF134" s="216">
        <f>IF(N134="snížená",J134,0)</f>
        <v>0</v>
      </c>
      <c r="BG134" s="216">
        <f>IF(N134="zákl. přenesená",J134,0)</f>
        <v>0</v>
      </c>
      <c r="BH134" s="216">
        <f>IF(N134="sníž. přenesená",J134,0)</f>
        <v>0</v>
      </c>
      <c r="BI134" s="216">
        <f>IF(N134="nulová",J134,0)</f>
        <v>0</v>
      </c>
      <c r="BJ134" s="25" t="s">
        <v>79</v>
      </c>
      <c r="BK134" s="216">
        <f>ROUND(I134*H134,2)</f>
        <v>0</v>
      </c>
      <c r="BL134" s="25" t="s">
        <v>189</v>
      </c>
      <c r="BM134" s="25" t="s">
        <v>801</v>
      </c>
    </row>
    <row r="135" spans="2:65" s="12" customFormat="1" ht="13.5">
      <c r="B135" s="220"/>
      <c r="C135" s="221"/>
      <c r="D135" s="217" t="s">
        <v>193</v>
      </c>
      <c r="E135" s="222" t="s">
        <v>21</v>
      </c>
      <c r="F135" s="223" t="s">
        <v>785</v>
      </c>
      <c r="G135" s="221"/>
      <c r="H135" s="224" t="s">
        <v>21</v>
      </c>
      <c r="I135" s="225"/>
      <c r="J135" s="221"/>
      <c r="K135" s="221"/>
      <c r="L135" s="226"/>
      <c r="M135" s="227"/>
      <c r="N135" s="228"/>
      <c r="O135" s="228"/>
      <c r="P135" s="228"/>
      <c r="Q135" s="228"/>
      <c r="R135" s="228"/>
      <c r="S135" s="228"/>
      <c r="T135" s="229"/>
      <c r="AT135" s="230" t="s">
        <v>193</v>
      </c>
      <c r="AU135" s="230" t="s">
        <v>83</v>
      </c>
      <c r="AV135" s="12" t="s">
        <v>79</v>
      </c>
      <c r="AW135" s="12" t="s">
        <v>39</v>
      </c>
      <c r="AX135" s="12" t="s">
        <v>75</v>
      </c>
      <c r="AY135" s="230" t="s">
        <v>183</v>
      </c>
    </row>
    <row r="136" spans="2:65" s="13" customFormat="1" ht="13.5">
      <c r="B136" s="231"/>
      <c r="C136" s="232"/>
      <c r="D136" s="217" t="s">
        <v>193</v>
      </c>
      <c r="E136" s="233" t="s">
        <v>21</v>
      </c>
      <c r="F136" s="234" t="s">
        <v>802</v>
      </c>
      <c r="G136" s="232"/>
      <c r="H136" s="235">
        <v>65.102000000000004</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65" s="14" customFormat="1" ht="13.5">
      <c r="B137" s="242"/>
      <c r="C137" s="243"/>
      <c r="D137" s="244" t="s">
        <v>193</v>
      </c>
      <c r="E137" s="245" t="s">
        <v>21</v>
      </c>
      <c r="F137" s="246" t="s">
        <v>212</v>
      </c>
      <c r="G137" s="243"/>
      <c r="H137" s="247">
        <v>65.102000000000004</v>
      </c>
      <c r="I137" s="248"/>
      <c r="J137" s="243"/>
      <c r="K137" s="243"/>
      <c r="L137" s="249"/>
      <c r="M137" s="250"/>
      <c r="N137" s="251"/>
      <c r="O137" s="251"/>
      <c r="P137" s="251"/>
      <c r="Q137" s="251"/>
      <c r="R137" s="251"/>
      <c r="S137" s="251"/>
      <c r="T137" s="252"/>
      <c r="AT137" s="253" t="s">
        <v>193</v>
      </c>
      <c r="AU137" s="253" t="s">
        <v>83</v>
      </c>
      <c r="AV137" s="14" t="s">
        <v>189</v>
      </c>
      <c r="AW137" s="14" t="s">
        <v>39</v>
      </c>
      <c r="AX137" s="14" t="s">
        <v>79</v>
      </c>
      <c r="AY137" s="253" t="s">
        <v>183</v>
      </c>
    </row>
    <row r="138" spans="2:65" s="1" customFormat="1" ht="31.5" customHeight="1">
      <c r="B138" s="42"/>
      <c r="C138" s="205" t="s">
        <v>240</v>
      </c>
      <c r="D138" s="205" t="s">
        <v>185</v>
      </c>
      <c r="E138" s="206" t="s">
        <v>803</v>
      </c>
      <c r="F138" s="207" t="s">
        <v>804</v>
      </c>
      <c r="G138" s="208" t="s">
        <v>199</v>
      </c>
      <c r="H138" s="209">
        <v>4.25</v>
      </c>
      <c r="I138" s="210"/>
      <c r="J138" s="211">
        <f>ROUND(I138*H138,2)</f>
        <v>0</v>
      </c>
      <c r="K138" s="207" t="s">
        <v>200</v>
      </c>
      <c r="L138" s="62"/>
      <c r="M138" s="212" t="s">
        <v>21</v>
      </c>
      <c r="N138" s="213" t="s">
        <v>46</v>
      </c>
      <c r="O138" s="43"/>
      <c r="P138" s="214">
        <f>O138*H138</f>
        <v>0</v>
      </c>
      <c r="Q138" s="214">
        <v>0</v>
      </c>
      <c r="R138" s="214">
        <f>Q138*H138</f>
        <v>0</v>
      </c>
      <c r="S138" s="214">
        <v>5.8999999999999997E-2</v>
      </c>
      <c r="T138" s="215">
        <f>S138*H138</f>
        <v>0.25074999999999997</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805</v>
      </c>
    </row>
    <row r="139" spans="2:65" s="12" customFormat="1" ht="13.5">
      <c r="B139" s="220"/>
      <c r="C139" s="221"/>
      <c r="D139" s="217" t="s">
        <v>193</v>
      </c>
      <c r="E139" s="222" t="s">
        <v>21</v>
      </c>
      <c r="F139" s="223" t="s">
        <v>778</v>
      </c>
      <c r="G139" s="221"/>
      <c r="H139" s="224" t="s">
        <v>21</v>
      </c>
      <c r="I139" s="225"/>
      <c r="J139" s="221"/>
      <c r="K139" s="221"/>
      <c r="L139" s="226"/>
      <c r="M139" s="227"/>
      <c r="N139" s="228"/>
      <c r="O139" s="228"/>
      <c r="P139" s="228"/>
      <c r="Q139" s="228"/>
      <c r="R139" s="228"/>
      <c r="S139" s="228"/>
      <c r="T139" s="229"/>
      <c r="AT139" s="230" t="s">
        <v>193</v>
      </c>
      <c r="AU139" s="230" t="s">
        <v>83</v>
      </c>
      <c r="AV139" s="12" t="s">
        <v>79</v>
      </c>
      <c r="AW139" s="12" t="s">
        <v>39</v>
      </c>
      <c r="AX139" s="12" t="s">
        <v>75</v>
      </c>
      <c r="AY139" s="230" t="s">
        <v>183</v>
      </c>
    </row>
    <row r="140" spans="2:65" s="13" customFormat="1" ht="13.5">
      <c r="B140" s="231"/>
      <c r="C140" s="232"/>
      <c r="D140" s="217" t="s">
        <v>193</v>
      </c>
      <c r="E140" s="233" t="s">
        <v>21</v>
      </c>
      <c r="F140" s="234" t="s">
        <v>779</v>
      </c>
      <c r="G140" s="232"/>
      <c r="H140" s="235">
        <v>2.21</v>
      </c>
      <c r="I140" s="236"/>
      <c r="J140" s="232"/>
      <c r="K140" s="232"/>
      <c r="L140" s="237"/>
      <c r="M140" s="238"/>
      <c r="N140" s="239"/>
      <c r="O140" s="239"/>
      <c r="P140" s="239"/>
      <c r="Q140" s="239"/>
      <c r="R140" s="239"/>
      <c r="S140" s="239"/>
      <c r="T140" s="240"/>
      <c r="AT140" s="241" t="s">
        <v>193</v>
      </c>
      <c r="AU140" s="241" t="s">
        <v>83</v>
      </c>
      <c r="AV140" s="13" t="s">
        <v>83</v>
      </c>
      <c r="AW140" s="13" t="s">
        <v>39</v>
      </c>
      <c r="AX140" s="13" t="s">
        <v>75</v>
      </c>
      <c r="AY140" s="241" t="s">
        <v>183</v>
      </c>
    </row>
    <row r="141" spans="2:65" s="13" customFormat="1" ht="13.5">
      <c r="B141" s="231"/>
      <c r="C141" s="232"/>
      <c r="D141" s="217" t="s">
        <v>193</v>
      </c>
      <c r="E141" s="233" t="s">
        <v>21</v>
      </c>
      <c r="F141" s="234" t="s">
        <v>780</v>
      </c>
      <c r="G141" s="232"/>
      <c r="H141" s="235">
        <v>2.04</v>
      </c>
      <c r="I141" s="236"/>
      <c r="J141" s="232"/>
      <c r="K141" s="232"/>
      <c r="L141" s="237"/>
      <c r="M141" s="238"/>
      <c r="N141" s="239"/>
      <c r="O141" s="239"/>
      <c r="P141" s="239"/>
      <c r="Q141" s="239"/>
      <c r="R141" s="239"/>
      <c r="S141" s="239"/>
      <c r="T141" s="240"/>
      <c r="AT141" s="241" t="s">
        <v>193</v>
      </c>
      <c r="AU141" s="241" t="s">
        <v>83</v>
      </c>
      <c r="AV141" s="13" t="s">
        <v>83</v>
      </c>
      <c r="AW141" s="13" t="s">
        <v>39</v>
      </c>
      <c r="AX141" s="13" t="s">
        <v>75</v>
      </c>
      <c r="AY141" s="241" t="s">
        <v>183</v>
      </c>
    </row>
    <row r="142" spans="2:65" s="14" customFormat="1" ht="13.5">
      <c r="B142" s="242"/>
      <c r="C142" s="243"/>
      <c r="D142" s="217" t="s">
        <v>193</v>
      </c>
      <c r="E142" s="279" t="s">
        <v>21</v>
      </c>
      <c r="F142" s="280" t="s">
        <v>212</v>
      </c>
      <c r="G142" s="243"/>
      <c r="H142" s="281">
        <v>4.25</v>
      </c>
      <c r="I142" s="248"/>
      <c r="J142" s="243"/>
      <c r="K142" s="243"/>
      <c r="L142" s="249"/>
      <c r="M142" s="250"/>
      <c r="N142" s="251"/>
      <c r="O142" s="251"/>
      <c r="P142" s="251"/>
      <c r="Q142" s="251"/>
      <c r="R142" s="251"/>
      <c r="S142" s="251"/>
      <c r="T142" s="252"/>
      <c r="AT142" s="253" t="s">
        <v>193</v>
      </c>
      <c r="AU142" s="253" t="s">
        <v>83</v>
      </c>
      <c r="AV142" s="14" t="s">
        <v>189</v>
      </c>
      <c r="AW142" s="14" t="s">
        <v>39</v>
      </c>
      <c r="AX142" s="14" t="s">
        <v>79</v>
      </c>
      <c r="AY142" s="253" t="s">
        <v>183</v>
      </c>
    </row>
    <row r="143" spans="2:65" s="11" customFormat="1" ht="29.85" customHeight="1">
      <c r="B143" s="188"/>
      <c r="C143" s="189"/>
      <c r="D143" s="202" t="s">
        <v>74</v>
      </c>
      <c r="E143" s="203" t="s">
        <v>493</v>
      </c>
      <c r="F143" s="203" t="s">
        <v>494</v>
      </c>
      <c r="G143" s="189"/>
      <c r="H143" s="189"/>
      <c r="I143" s="192"/>
      <c r="J143" s="204">
        <f>BK143</f>
        <v>0</v>
      </c>
      <c r="K143" s="189"/>
      <c r="L143" s="194"/>
      <c r="M143" s="195"/>
      <c r="N143" s="196"/>
      <c r="O143" s="196"/>
      <c r="P143" s="197">
        <f>SUM(P144:P154)</f>
        <v>0</v>
      </c>
      <c r="Q143" s="196"/>
      <c r="R143" s="197">
        <f>SUM(R144:R154)</f>
        <v>0</v>
      </c>
      <c r="S143" s="196"/>
      <c r="T143" s="198">
        <f>SUM(T144:T154)</f>
        <v>0</v>
      </c>
      <c r="AR143" s="199" t="s">
        <v>79</v>
      </c>
      <c r="AT143" s="200" t="s">
        <v>74</v>
      </c>
      <c r="AU143" s="200" t="s">
        <v>79</v>
      </c>
      <c r="AY143" s="199" t="s">
        <v>183</v>
      </c>
      <c r="BK143" s="201">
        <f>SUM(BK144:BK154)</f>
        <v>0</v>
      </c>
    </row>
    <row r="144" spans="2:65" s="1" customFormat="1" ht="31.5" customHeight="1">
      <c r="B144" s="42"/>
      <c r="C144" s="205" t="s">
        <v>246</v>
      </c>
      <c r="D144" s="205" t="s">
        <v>185</v>
      </c>
      <c r="E144" s="206" t="s">
        <v>496</v>
      </c>
      <c r="F144" s="207" t="s">
        <v>497</v>
      </c>
      <c r="G144" s="208" t="s">
        <v>498</v>
      </c>
      <c r="H144" s="209">
        <v>138.29300000000001</v>
      </c>
      <c r="I144" s="210"/>
      <c r="J144" s="211">
        <f>ROUND(I144*H144,2)</f>
        <v>0</v>
      </c>
      <c r="K144" s="207" t="s">
        <v>200</v>
      </c>
      <c r="L144" s="62"/>
      <c r="M144" s="212" t="s">
        <v>21</v>
      </c>
      <c r="N144" s="213" t="s">
        <v>46</v>
      </c>
      <c r="O144" s="43"/>
      <c r="P144" s="214">
        <f>O144*H144</f>
        <v>0</v>
      </c>
      <c r="Q144" s="214">
        <v>0</v>
      </c>
      <c r="R144" s="214">
        <f>Q144*H144</f>
        <v>0</v>
      </c>
      <c r="S144" s="214">
        <v>0</v>
      </c>
      <c r="T144" s="215">
        <f>S144*H144</f>
        <v>0</v>
      </c>
      <c r="AR144" s="25" t="s">
        <v>189</v>
      </c>
      <c r="AT144" s="25" t="s">
        <v>185</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189</v>
      </c>
      <c r="BM144" s="25" t="s">
        <v>499</v>
      </c>
    </row>
    <row r="145" spans="2:65" s="1" customFormat="1" ht="31.5" customHeight="1">
      <c r="B145" s="42"/>
      <c r="C145" s="205" t="s">
        <v>251</v>
      </c>
      <c r="D145" s="205" t="s">
        <v>185</v>
      </c>
      <c r="E145" s="206" t="s">
        <v>501</v>
      </c>
      <c r="F145" s="207" t="s">
        <v>502</v>
      </c>
      <c r="G145" s="208" t="s">
        <v>498</v>
      </c>
      <c r="H145" s="209">
        <v>138.29300000000001</v>
      </c>
      <c r="I145" s="210"/>
      <c r="J145" s="211">
        <f>ROUND(I145*H145,2)</f>
        <v>0</v>
      </c>
      <c r="K145" s="207" t="s">
        <v>200</v>
      </c>
      <c r="L145" s="62"/>
      <c r="M145" s="212" t="s">
        <v>21</v>
      </c>
      <c r="N145" s="213" t="s">
        <v>46</v>
      </c>
      <c r="O145" s="43"/>
      <c r="P145" s="214">
        <f>O145*H145</f>
        <v>0</v>
      </c>
      <c r="Q145" s="214">
        <v>0</v>
      </c>
      <c r="R145" s="214">
        <f>Q145*H145</f>
        <v>0</v>
      </c>
      <c r="S145" s="214">
        <v>0</v>
      </c>
      <c r="T145" s="215">
        <f>S145*H145</f>
        <v>0</v>
      </c>
      <c r="AR145" s="25" t="s">
        <v>189</v>
      </c>
      <c r="AT145" s="25" t="s">
        <v>185</v>
      </c>
      <c r="AU145" s="25" t="s">
        <v>83</v>
      </c>
      <c r="AY145" s="25" t="s">
        <v>183</v>
      </c>
      <c r="BE145" s="216">
        <f>IF(N145="základní",J145,0)</f>
        <v>0</v>
      </c>
      <c r="BF145" s="216">
        <f>IF(N145="snížená",J145,0)</f>
        <v>0</v>
      </c>
      <c r="BG145" s="216">
        <f>IF(N145="zákl. přenesená",J145,0)</f>
        <v>0</v>
      </c>
      <c r="BH145" s="216">
        <f>IF(N145="sníž. přenesená",J145,0)</f>
        <v>0</v>
      </c>
      <c r="BI145" s="216">
        <f>IF(N145="nulová",J145,0)</f>
        <v>0</v>
      </c>
      <c r="BJ145" s="25" t="s">
        <v>79</v>
      </c>
      <c r="BK145" s="216">
        <f>ROUND(I145*H145,2)</f>
        <v>0</v>
      </c>
      <c r="BL145" s="25" t="s">
        <v>189</v>
      </c>
      <c r="BM145" s="25" t="s">
        <v>503</v>
      </c>
    </row>
    <row r="146" spans="2:65" s="1" customFormat="1" ht="31.5" customHeight="1">
      <c r="B146" s="42"/>
      <c r="C146" s="205" t="s">
        <v>271</v>
      </c>
      <c r="D146" s="205" t="s">
        <v>185</v>
      </c>
      <c r="E146" s="206" t="s">
        <v>505</v>
      </c>
      <c r="F146" s="207" t="s">
        <v>506</v>
      </c>
      <c r="G146" s="208" t="s">
        <v>498</v>
      </c>
      <c r="H146" s="209">
        <v>1244.6369999999999</v>
      </c>
      <c r="I146" s="210"/>
      <c r="J146" s="211">
        <f>ROUND(I146*H146,2)</f>
        <v>0</v>
      </c>
      <c r="K146" s="207" t="s">
        <v>200</v>
      </c>
      <c r="L146" s="62"/>
      <c r="M146" s="212" t="s">
        <v>21</v>
      </c>
      <c r="N146" s="213" t="s">
        <v>46</v>
      </c>
      <c r="O146" s="43"/>
      <c r="P146" s="214">
        <f>O146*H146</f>
        <v>0</v>
      </c>
      <c r="Q146" s="214">
        <v>0</v>
      </c>
      <c r="R146" s="214">
        <f>Q146*H146</f>
        <v>0</v>
      </c>
      <c r="S146" s="214">
        <v>0</v>
      </c>
      <c r="T146" s="215">
        <f>S146*H146</f>
        <v>0</v>
      </c>
      <c r="AR146" s="25" t="s">
        <v>189</v>
      </c>
      <c r="AT146" s="25" t="s">
        <v>185</v>
      </c>
      <c r="AU146" s="25" t="s">
        <v>83</v>
      </c>
      <c r="AY146" s="25" t="s">
        <v>183</v>
      </c>
      <c r="BE146" s="216">
        <f>IF(N146="základní",J146,0)</f>
        <v>0</v>
      </c>
      <c r="BF146" s="216">
        <f>IF(N146="snížená",J146,0)</f>
        <v>0</v>
      </c>
      <c r="BG146" s="216">
        <f>IF(N146="zákl. přenesená",J146,0)</f>
        <v>0</v>
      </c>
      <c r="BH146" s="216">
        <f>IF(N146="sníž. přenesená",J146,0)</f>
        <v>0</v>
      </c>
      <c r="BI146" s="216">
        <f>IF(N146="nulová",J146,0)</f>
        <v>0</v>
      </c>
      <c r="BJ146" s="25" t="s">
        <v>79</v>
      </c>
      <c r="BK146" s="216">
        <f>ROUND(I146*H146,2)</f>
        <v>0</v>
      </c>
      <c r="BL146" s="25" t="s">
        <v>189</v>
      </c>
      <c r="BM146" s="25" t="s">
        <v>507</v>
      </c>
    </row>
    <row r="147" spans="2:65" s="13" customFormat="1" ht="13.5">
      <c r="B147" s="231"/>
      <c r="C147" s="232"/>
      <c r="D147" s="244" t="s">
        <v>193</v>
      </c>
      <c r="E147" s="232"/>
      <c r="F147" s="255" t="s">
        <v>806</v>
      </c>
      <c r="G147" s="232"/>
      <c r="H147" s="256">
        <v>1244.6369999999999</v>
      </c>
      <c r="I147" s="236"/>
      <c r="J147" s="232"/>
      <c r="K147" s="232"/>
      <c r="L147" s="237"/>
      <c r="M147" s="238"/>
      <c r="N147" s="239"/>
      <c r="O147" s="239"/>
      <c r="P147" s="239"/>
      <c r="Q147" s="239"/>
      <c r="R147" s="239"/>
      <c r="S147" s="239"/>
      <c r="T147" s="240"/>
      <c r="AT147" s="241" t="s">
        <v>193</v>
      </c>
      <c r="AU147" s="241" t="s">
        <v>83</v>
      </c>
      <c r="AV147" s="13" t="s">
        <v>83</v>
      </c>
      <c r="AW147" s="13" t="s">
        <v>6</v>
      </c>
      <c r="AX147" s="13" t="s">
        <v>79</v>
      </c>
      <c r="AY147" s="241" t="s">
        <v>183</v>
      </c>
    </row>
    <row r="148" spans="2:65" s="1" customFormat="1" ht="22.5" customHeight="1">
      <c r="B148" s="42"/>
      <c r="C148" s="205" t="s">
        <v>274</v>
      </c>
      <c r="D148" s="205" t="s">
        <v>185</v>
      </c>
      <c r="E148" s="206" t="s">
        <v>510</v>
      </c>
      <c r="F148" s="207" t="s">
        <v>511</v>
      </c>
      <c r="G148" s="208" t="s">
        <v>498</v>
      </c>
      <c r="H148" s="209">
        <v>32.551000000000002</v>
      </c>
      <c r="I148" s="210"/>
      <c r="J148" s="211">
        <f t="shared" ref="J148:J153" si="0">ROUND(I148*H148,2)</f>
        <v>0</v>
      </c>
      <c r="K148" s="207" t="s">
        <v>200</v>
      </c>
      <c r="L148" s="62"/>
      <c r="M148" s="212" t="s">
        <v>21</v>
      </c>
      <c r="N148" s="213" t="s">
        <v>46</v>
      </c>
      <c r="O148" s="43"/>
      <c r="P148" s="214">
        <f t="shared" ref="P148:P153" si="1">O148*H148</f>
        <v>0</v>
      </c>
      <c r="Q148" s="214">
        <v>0</v>
      </c>
      <c r="R148" s="214">
        <f t="shared" ref="R148:R153" si="2">Q148*H148</f>
        <v>0</v>
      </c>
      <c r="S148" s="214">
        <v>0</v>
      </c>
      <c r="T148" s="215">
        <f t="shared" ref="T148:T153" si="3">S148*H148</f>
        <v>0</v>
      </c>
      <c r="AR148" s="25" t="s">
        <v>189</v>
      </c>
      <c r="AT148" s="25" t="s">
        <v>185</v>
      </c>
      <c r="AU148" s="25" t="s">
        <v>83</v>
      </c>
      <c r="AY148" s="25" t="s">
        <v>183</v>
      </c>
      <c r="BE148" s="216">
        <f t="shared" ref="BE148:BE153" si="4">IF(N148="základní",J148,0)</f>
        <v>0</v>
      </c>
      <c r="BF148" s="216">
        <f t="shared" ref="BF148:BF153" si="5">IF(N148="snížená",J148,0)</f>
        <v>0</v>
      </c>
      <c r="BG148" s="216">
        <f t="shared" ref="BG148:BG153" si="6">IF(N148="zákl. přenesená",J148,0)</f>
        <v>0</v>
      </c>
      <c r="BH148" s="216">
        <f t="shared" ref="BH148:BH153" si="7">IF(N148="sníž. přenesená",J148,0)</f>
        <v>0</v>
      </c>
      <c r="BI148" s="216">
        <f t="shared" ref="BI148:BI153" si="8">IF(N148="nulová",J148,0)</f>
        <v>0</v>
      </c>
      <c r="BJ148" s="25" t="s">
        <v>79</v>
      </c>
      <c r="BK148" s="216">
        <f t="shared" ref="BK148:BK153" si="9">ROUND(I148*H148,2)</f>
        <v>0</v>
      </c>
      <c r="BL148" s="25" t="s">
        <v>189</v>
      </c>
      <c r="BM148" s="25" t="s">
        <v>807</v>
      </c>
    </row>
    <row r="149" spans="2:65" s="1" customFormat="1" ht="22.5" customHeight="1">
      <c r="B149" s="42"/>
      <c r="C149" s="205" t="s">
        <v>279</v>
      </c>
      <c r="D149" s="205" t="s">
        <v>185</v>
      </c>
      <c r="E149" s="206" t="s">
        <v>515</v>
      </c>
      <c r="F149" s="207" t="s">
        <v>516</v>
      </c>
      <c r="G149" s="208" t="s">
        <v>498</v>
      </c>
      <c r="H149" s="209">
        <v>91.143000000000001</v>
      </c>
      <c r="I149" s="210"/>
      <c r="J149" s="211">
        <f t="shared" si="0"/>
        <v>0</v>
      </c>
      <c r="K149" s="207" t="s">
        <v>200</v>
      </c>
      <c r="L149" s="62"/>
      <c r="M149" s="212" t="s">
        <v>21</v>
      </c>
      <c r="N149" s="213" t="s">
        <v>46</v>
      </c>
      <c r="O149" s="43"/>
      <c r="P149" s="214">
        <f t="shared" si="1"/>
        <v>0</v>
      </c>
      <c r="Q149" s="214">
        <v>0</v>
      </c>
      <c r="R149" s="214">
        <f t="shared" si="2"/>
        <v>0</v>
      </c>
      <c r="S149" s="214">
        <v>0</v>
      </c>
      <c r="T149" s="215">
        <f t="shared" si="3"/>
        <v>0</v>
      </c>
      <c r="AR149" s="25" t="s">
        <v>189</v>
      </c>
      <c r="AT149" s="25" t="s">
        <v>185</v>
      </c>
      <c r="AU149" s="25" t="s">
        <v>83</v>
      </c>
      <c r="AY149" s="25" t="s">
        <v>183</v>
      </c>
      <c r="BE149" s="216">
        <f t="shared" si="4"/>
        <v>0</v>
      </c>
      <c r="BF149" s="216">
        <f t="shared" si="5"/>
        <v>0</v>
      </c>
      <c r="BG149" s="216">
        <f t="shared" si="6"/>
        <v>0</v>
      </c>
      <c r="BH149" s="216">
        <f t="shared" si="7"/>
        <v>0</v>
      </c>
      <c r="BI149" s="216">
        <f t="shared" si="8"/>
        <v>0</v>
      </c>
      <c r="BJ149" s="25" t="s">
        <v>79</v>
      </c>
      <c r="BK149" s="216">
        <f t="shared" si="9"/>
        <v>0</v>
      </c>
      <c r="BL149" s="25" t="s">
        <v>189</v>
      </c>
      <c r="BM149" s="25" t="s">
        <v>808</v>
      </c>
    </row>
    <row r="150" spans="2:65" s="1" customFormat="1" ht="22.5" customHeight="1">
      <c r="B150" s="42"/>
      <c r="C150" s="205" t="s">
        <v>10</v>
      </c>
      <c r="D150" s="205" t="s">
        <v>185</v>
      </c>
      <c r="E150" s="206" t="s">
        <v>809</v>
      </c>
      <c r="F150" s="207" t="s">
        <v>810</v>
      </c>
      <c r="G150" s="208" t="s">
        <v>498</v>
      </c>
      <c r="H150" s="209">
        <v>0.48699999999999999</v>
      </c>
      <c r="I150" s="210"/>
      <c r="J150" s="211">
        <f t="shared" si="0"/>
        <v>0</v>
      </c>
      <c r="K150" s="207" t="s">
        <v>200</v>
      </c>
      <c r="L150" s="62"/>
      <c r="M150" s="212" t="s">
        <v>21</v>
      </c>
      <c r="N150" s="213" t="s">
        <v>46</v>
      </c>
      <c r="O150" s="43"/>
      <c r="P150" s="214">
        <f t="shared" si="1"/>
        <v>0</v>
      </c>
      <c r="Q150" s="214">
        <v>0</v>
      </c>
      <c r="R150" s="214">
        <f t="shared" si="2"/>
        <v>0</v>
      </c>
      <c r="S150" s="214">
        <v>0</v>
      </c>
      <c r="T150" s="215">
        <f t="shared" si="3"/>
        <v>0</v>
      </c>
      <c r="AR150" s="25" t="s">
        <v>189</v>
      </c>
      <c r="AT150" s="25" t="s">
        <v>185</v>
      </c>
      <c r="AU150" s="25" t="s">
        <v>83</v>
      </c>
      <c r="AY150" s="25" t="s">
        <v>183</v>
      </c>
      <c r="BE150" s="216">
        <f t="shared" si="4"/>
        <v>0</v>
      </c>
      <c r="BF150" s="216">
        <f t="shared" si="5"/>
        <v>0</v>
      </c>
      <c r="BG150" s="216">
        <f t="shared" si="6"/>
        <v>0</v>
      </c>
      <c r="BH150" s="216">
        <f t="shared" si="7"/>
        <v>0</v>
      </c>
      <c r="BI150" s="216">
        <f t="shared" si="8"/>
        <v>0</v>
      </c>
      <c r="BJ150" s="25" t="s">
        <v>79</v>
      </c>
      <c r="BK150" s="216">
        <f t="shared" si="9"/>
        <v>0</v>
      </c>
      <c r="BL150" s="25" t="s">
        <v>189</v>
      </c>
      <c r="BM150" s="25" t="s">
        <v>811</v>
      </c>
    </row>
    <row r="151" spans="2:65" s="1" customFormat="1" ht="22.5" customHeight="1">
      <c r="B151" s="42"/>
      <c r="C151" s="205" t="s">
        <v>292</v>
      </c>
      <c r="D151" s="205" t="s">
        <v>185</v>
      </c>
      <c r="E151" s="206" t="s">
        <v>812</v>
      </c>
      <c r="F151" s="207" t="s">
        <v>813</v>
      </c>
      <c r="G151" s="208" t="s">
        <v>498</v>
      </c>
      <c r="H151" s="209">
        <v>0.65100000000000002</v>
      </c>
      <c r="I151" s="210"/>
      <c r="J151" s="211">
        <f t="shared" si="0"/>
        <v>0</v>
      </c>
      <c r="K151" s="207" t="s">
        <v>200</v>
      </c>
      <c r="L151" s="62"/>
      <c r="M151" s="212" t="s">
        <v>21</v>
      </c>
      <c r="N151" s="213" t="s">
        <v>46</v>
      </c>
      <c r="O151" s="43"/>
      <c r="P151" s="214">
        <f t="shared" si="1"/>
        <v>0</v>
      </c>
      <c r="Q151" s="214">
        <v>0</v>
      </c>
      <c r="R151" s="214">
        <f t="shared" si="2"/>
        <v>0</v>
      </c>
      <c r="S151" s="214">
        <v>0</v>
      </c>
      <c r="T151" s="215">
        <f t="shared" si="3"/>
        <v>0</v>
      </c>
      <c r="AR151" s="25" t="s">
        <v>189</v>
      </c>
      <c r="AT151" s="25" t="s">
        <v>185</v>
      </c>
      <c r="AU151" s="25" t="s">
        <v>83</v>
      </c>
      <c r="AY151" s="25" t="s">
        <v>183</v>
      </c>
      <c r="BE151" s="216">
        <f t="shared" si="4"/>
        <v>0</v>
      </c>
      <c r="BF151" s="216">
        <f t="shared" si="5"/>
        <v>0</v>
      </c>
      <c r="BG151" s="216">
        <f t="shared" si="6"/>
        <v>0</v>
      </c>
      <c r="BH151" s="216">
        <f t="shared" si="7"/>
        <v>0</v>
      </c>
      <c r="BI151" s="216">
        <f t="shared" si="8"/>
        <v>0</v>
      </c>
      <c r="BJ151" s="25" t="s">
        <v>79</v>
      </c>
      <c r="BK151" s="216">
        <f t="shared" si="9"/>
        <v>0</v>
      </c>
      <c r="BL151" s="25" t="s">
        <v>189</v>
      </c>
      <c r="BM151" s="25" t="s">
        <v>814</v>
      </c>
    </row>
    <row r="152" spans="2:65" s="1" customFormat="1" ht="31.5" customHeight="1">
      <c r="B152" s="42"/>
      <c r="C152" s="205" t="s">
        <v>299</v>
      </c>
      <c r="D152" s="205" t="s">
        <v>185</v>
      </c>
      <c r="E152" s="206" t="s">
        <v>815</v>
      </c>
      <c r="F152" s="207" t="s">
        <v>816</v>
      </c>
      <c r="G152" s="208" t="s">
        <v>498</v>
      </c>
      <c r="H152" s="209">
        <v>13.02</v>
      </c>
      <c r="I152" s="210"/>
      <c r="J152" s="211">
        <f t="shared" si="0"/>
        <v>0</v>
      </c>
      <c r="K152" s="207" t="s">
        <v>200</v>
      </c>
      <c r="L152" s="62"/>
      <c r="M152" s="212" t="s">
        <v>21</v>
      </c>
      <c r="N152" s="213" t="s">
        <v>46</v>
      </c>
      <c r="O152" s="43"/>
      <c r="P152" s="214">
        <f t="shared" si="1"/>
        <v>0</v>
      </c>
      <c r="Q152" s="214">
        <v>0</v>
      </c>
      <c r="R152" s="214">
        <f t="shared" si="2"/>
        <v>0</v>
      </c>
      <c r="S152" s="214">
        <v>0</v>
      </c>
      <c r="T152" s="215">
        <f t="shared" si="3"/>
        <v>0</v>
      </c>
      <c r="AR152" s="25" t="s">
        <v>189</v>
      </c>
      <c r="AT152" s="25" t="s">
        <v>185</v>
      </c>
      <c r="AU152" s="25" t="s">
        <v>83</v>
      </c>
      <c r="AY152" s="25" t="s">
        <v>183</v>
      </c>
      <c r="BE152" s="216">
        <f t="shared" si="4"/>
        <v>0</v>
      </c>
      <c r="BF152" s="216">
        <f t="shared" si="5"/>
        <v>0</v>
      </c>
      <c r="BG152" s="216">
        <f t="shared" si="6"/>
        <v>0</v>
      </c>
      <c r="BH152" s="216">
        <f t="shared" si="7"/>
        <v>0</v>
      </c>
      <c r="BI152" s="216">
        <f t="shared" si="8"/>
        <v>0</v>
      </c>
      <c r="BJ152" s="25" t="s">
        <v>79</v>
      </c>
      <c r="BK152" s="216">
        <f t="shared" si="9"/>
        <v>0</v>
      </c>
      <c r="BL152" s="25" t="s">
        <v>189</v>
      </c>
      <c r="BM152" s="25" t="s">
        <v>817</v>
      </c>
    </row>
    <row r="153" spans="2:65" s="1" customFormat="1" ht="22.5" customHeight="1">
      <c r="B153" s="42"/>
      <c r="C153" s="205" t="s">
        <v>306</v>
      </c>
      <c r="D153" s="205" t="s">
        <v>185</v>
      </c>
      <c r="E153" s="206" t="s">
        <v>520</v>
      </c>
      <c r="F153" s="207" t="s">
        <v>521</v>
      </c>
      <c r="G153" s="208" t="s">
        <v>498</v>
      </c>
      <c r="H153" s="209">
        <v>0.19</v>
      </c>
      <c r="I153" s="210"/>
      <c r="J153" s="211">
        <f t="shared" si="0"/>
        <v>0</v>
      </c>
      <c r="K153" s="207" t="s">
        <v>200</v>
      </c>
      <c r="L153" s="62"/>
      <c r="M153" s="212" t="s">
        <v>21</v>
      </c>
      <c r="N153" s="213" t="s">
        <v>46</v>
      </c>
      <c r="O153" s="43"/>
      <c r="P153" s="214">
        <f t="shared" si="1"/>
        <v>0</v>
      </c>
      <c r="Q153" s="214">
        <v>0</v>
      </c>
      <c r="R153" s="214">
        <f t="shared" si="2"/>
        <v>0</v>
      </c>
      <c r="S153" s="214">
        <v>0</v>
      </c>
      <c r="T153" s="215">
        <f t="shared" si="3"/>
        <v>0</v>
      </c>
      <c r="AR153" s="25" t="s">
        <v>189</v>
      </c>
      <c r="AT153" s="25" t="s">
        <v>185</v>
      </c>
      <c r="AU153" s="25" t="s">
        <v>83</v>
      </c>
      <c r="AY153" s="25" t="s">
        <v>183</v>
      </c>
      <c r="BE153" s="216">
        <f t="shared" si="4"/>
        <v>0</v>
      </c>
      <c r="BF153" s="216">
        <f t="shared" si="5"/>
        <v>0</v>
      </c>
      <c r="BG153" s="216">
        <f t="shared" si="6"/>
        <v>0</v>
      </c>
      <c r="BH153" s="216">
        <f t="shared" si="7"/>
        <v>0</v>
      </c>
      <c r="BI153" s="216">
        <f t="shared" si="8"/>
        <v>0</v>
      </c>
      <c r="BJ153" s="25" t="s">
        <v>79</v>
      </c>
      <c r="BK153" s="216">
        <f t="shared" si="9"/>
        <v>0</v>
      </c>
      <c r="BL153" s="25" t="s">
        <v>189</v>
      </c>
      <c r="BM153" s="25" t="s">
        <v>522</v>
      </c>
    </row>
    <row r="154" spans="2:65" s="13" customFormat="1" ht="13.5">
      <c r="B154" s="231"/>
      <c r="C154" s="232"/>
      <c r="D154" s="217" t="s">
        <v>193</v>
      </c>
      <c r="E154" s="233" t="s">
        <v>21</v>
      </c>
      <c r="F154" s="234" t="s">
        <v>818</v>
      </c>
      <c r="G154" s="232"/>
      <c r="H154" s="235">
        <v>0.19</v>
      </c>
      <c r="I154" s="236"/>
      <c r="J154" s="232"/>
      <c r="K154" s="232"/>
      <c r="L154" s="237"/>
      <c r="M154" s="238"/>
      <c r="N154" s="239"/>
      <c r="O154" s="239"/>
      <c r="P154" s="239"/>
      <c r="Q154" s="239"/>
      <c r="R154" s="239"/>
      <c r="S154" s="239"/>
      <c r="T154" s="240"/>
      <c r="AT154" s="241" t="s">
        <v>193</v>
      </c>
      <c r="AU154" s="241" t="s">
        <v>83</v>
      </c>
      <c r="AV154" s="13" t="s">
        <v>83</v>
      </c>
      <c r="AW154" s="13" t="s">
        <v>39</v>
      </c>
      <c r="AX154" s="13" t="s">
        <v>79</v>
      </c>
      <c r="AY154" s="241" t="s">
        <v>183</v>
      </c>
    </row>
    <row r="155" spans="2:65" s="11" customFormat="1" ht="29.85" customHeight="1">
      <c r="B155" s="188"/>
      <c r="C155" s="189"/>
      <c r="D155" s="202" t="s">
        <v>74</v>
      </c>
      <c r="E155" s="203" t="s">
        <v>524</v>
      </c>
      <c r="F155" s="203" t="s">
        <v>525</v>
      </c>
      <c r="G155" s="189"/>
      <c r="H155" s="189"/>
      <c r="I155" s="192"/>
      <c r="J155" s="204">
        <f>BK155</f>
        <v>0</v>
      </c>
      <c r="K155" s="189"/>
      <c r="L155" s="194"/>
      <c r="M155" s="195"/>
      <c r="N155" s="196"/>
      <c r="O155" s="196"/>
      <c r="P155" s="197">
        <f>SUM(P156:P157)</f>
        <v>0</v>
      </c>
      <c r="Q155" s="196"/>
      <c r="R155" s="197">
        <f>SUM(R156:R157)</f>
        <v>0</v>
      </c>
      <c r="S155" s="196"/>
      <c r="T155" s="198">
        <f>SUM(T156:T157)</f>
        <v>0</v>
      </c>
      <c r="AR155" s="199" t="s">
        <v>79</v>
      </c>
      <c r="AT155" s="200" t="s">
        <v>74</v>
      </c>
      <c r="AU155" s="200" t="s">
        <v>79</v>
      </c>
      <c r="AY155" s="199" t="s">
        <v>183</v>
      </c>
      <c r="BK155" s="201">
        <f>SUM(BK156:BK157)</f>
        <v>0</v>
      </c>
    </row>
    <row r="156" spans="2:65" s="1" customFormat="1" ht="44.25" customHeight="1">
      <c r="B156" s="42"/>
      <c r="C156" s="205" t="s">
        <v>311</v>
      </c>
      <c r="D156" s="205" t="s">
        <v>185</v>
      </c>
      <c r="E156" s="206" t="s">
        <v>527</v>
      </c>
      <c r="F156" s="207" t="s">
        <v>528</v>
      </c>
      <c r="G156" s="208" t="s">
        <v>498</v>
      </c>
      <c r="H156" s="209">
        <v>7.2560000000000002</v>
      </c>
      <c r="I156" s="210"/>
      <c r="J156" s="211">
        <f>ROUND(I156*H156,2)</f>
        <v>0</v>
      </c>
      <c r="K156" s="207" t="s">
        <v>200</v>
      </c>
      <c r="L156" s="62"/>
      <c r="M156" s="212" t="s">
        <v>21</v>
      </c>
      <c r="N156" s="213" t="s">
        <v>46</v>
      </c>
      <c r="O156" s="43"/>
      <c r="P156" s="214">
        <f>O156*H156</f>
        <v>0</v>
      </c>
      <c r="Q156" s="214">
        <v>0</v>
      </c>
      <c r="R156" s="214">
        <f>Q156*H156</f>
        <v>0</v>
      </c>
      <c r="S156" s="214">
        <v>0</v>
      </c>
      <c r="T156" s="215">
        <f>S156*H156</f>
        <v>0</v>
      </c>
      <c r="AR156" s="25" t="s">
        <v>189</v>
      </c>
      <c r="AT156" s="25" t="s">
        <v>185</v>
      </c>
      <c r="AU156" s="25" t="s">
        <v>83</v>
      </c>
      <c r="AY156" s="25" t="s">
        <v>183</v>
      </c>
      <c r="BE156" s="216">
        <f>IF(N156="základní",J156,0)</f>
        <v>0</v>
      </c>
      <c r="BF156" s="216">
        <f>IF(N156="snížená",J156,0)</f>
        <v>0</v>
      </c>
      <c r="BG156" s="216">
        <f>IF(N156="zákl. přenesená",J156,0)</f>
        <v>0</v>
      </c>
      <c r="BH156" s="216">
        <f>IF(N156="sníž. přenesená",J156,0)</f>
        <v>0</v>
      </c>
      <c r="BI156" s="216">
        <f>IF(N156="nulová",J156,0)</f>
        <v>0</v>
      </c>
      <c r="BJ156" s="25" t="s">
        <v>79</v>
      </c>
      <c r="BK156" s="216">
        <f>ROUND(I156*H156,2)</f>
        <v>0</v>
      </c>
      <c r="BL156" s="25" t="s">
        <v>189</v>
      </c>
      <c r="BM156" s="25" t="s">
        <v>529</v>
      </c>
    </row>
    <row r="157" spans="2:65" s="1" customFormat="1" ht="81">
      <c r="B157" s="42"/>
      <c r="C157" s="64"/>
      <c r="D157" s="217" t="s">
        <v>191</v>
      </c>
      <c r="E157" s="64"/>
      <c r="F157" s="218" t="s">
        <v>530</v>
      </c>
      <c r="G157" s="64"/>
      <c r="H157" s="64"/>
      <c r="I157" s="173"/>
      <c r="J157" s="64"/>
      <c r="K157" s="64"/>
      <c r="L157" s="62"/>
      <c r="M157" s="219"/>
      <c r="N157" s="43"/>
      <c r="O157" s="43"/>
      <c r="P157" s="43"/>
      <c r="Q157" s="43"/>
      <c r="R157" s="43"/>
      <c r="S157" s="43"/>
      <c r="T157" s="79"/>
      <c r="AT157" s="25" t="s">
        <v>191</v>
      </c>
      <c r="AU157" s="25" t="s">
        <v>83</v>
      </c>
    </row>
    <row r="158" spans="2:65" s="11" customFormat="1" ht="37.35" customHeight="1">
      <c r="B158" s="188"/>
      <c r="C158" s="189"/>
      <c r="D158" s="190" t="s">
        <v>74</v>
      </c>
      <c r="E158" s="191" t="s">
        <v>531</v>
      </c>
      <c r="F158" s="191" t="s">
        <v>532</v>
      </c>
      <c r="G158" s="189"/>
      <c r="H158" s="189"/>
      <c r="I158" s="192"/>
      <c r="J158" s="193">
        <f>BK158</f>
        <v>0</v>
      </c>
      <c r="K158" s="189"/>
      <c r="L158" s="194"/>
      <c r="M158" s="195"/>
      <c r="N158" s="196"/>
      <c r="O158" s="196"/>
      <c r="P158" s="197">
        <f>P159+P217+P263+P272+P279+P282+P295+P327</f>
        <v>0</v>
      </c>
      <c r="Q158" s="196"/>
      <c r="R158" s="197">
        <f>R159+R217+R263+R272+R279+R282+R295+R327</f>
        <v>7.0626862599999995</v>
      </c>
      <c r="S158" s="196"/>
      <c r="T158" s="198">
        <f>T159+T217+T263+T272+T279+T282+T295+T327</f>
        <v>14.347895999999999</v>
      </c>
      <c r="AR158" s="199" t="s">
        <v>83</v>
      </c>
      <c r="AT158" s="200" t="s">
        <v>74</v>
      </c>
      <c r="AU158" s="200" t="s">
        <v>75</v>
      </c>
      <c r="AY158" s="199" t="s">
        <v>183</v>
      </c>
      <c r="BK158" s="201">
        <f>BK159+BK217+BK263+BK272+BK279+BK282+BK295+BK327</f>
        <v>0</v>
      </c>
    </row>
    <row r="159" spans="2:65" s="11" customFormat="1" ht="19.899999999999999" customHeight="1">
      <c r="B159" s="188"/>
      <c r="C159" s="189"/>
      <c r="D159" s="202" t="s">
        <v>74</v>
      </c>
      <c r="E159" s="203" t="s">
        <v>819</v>
      </c>
      <c r="F159" s="203" t="s">
        <v>820</v>
      </c>
      <c r="G159" s="189"/>
      <c r="H159" s="189"/>
      <c r="I159" s="192"/>
      <c r="J159" s="204">
        <f>BK159</f>
        <v>0</v>
      </c>
      <c r="K159" s="189"/>
      <c r="L159" s="194"/>
      <c r="M159" s="195"/>
      <c r="N159" s="196"/>
      <c r="O159" s="196"/>
      <c r="P159" s="197">
        <f>SUM(P160:P216)</f>
        <v>0</v>
      </c>
      <c r="Q159" s="196"/>
      <c r="R159" s="197">
        <f>SUM(R160:R216)</f>
        <v>3.6349588599999998</v>
      </c>
      <c r="S159" s="196"/>
      <c r="T159" s="198">
        <f>SUM(T160:T216)</f>
        <v>13.020479999999999</v>
      </c>
      <c r="AR159" s="199" t="s">
        <v>83</v>
      </c>
      <c r="AT159" s="200" t="s">
        <v>74</v>
      </c>
      <c r="AU159" s="200" t="s">
        <v>79</v>
      </c>
      <c r="AY159" s="199" t="s">
        <v>183</v>
      </c>
      <c r="BK159" s="201">
        <f>SUM(BK160:BK216)</f>
        <v>0</v>
      </c>
    </row>
    <row r="160" spans="2:65" s="1" customFormat="1" ht="22.5" customHeight="1">
      <c r="B160" s="42"/>
      <c r="C160" s="205" t="s">
        <v>316</v>
      </c>
      <c r="D160" s="205" t="s">
        <v>185</v>
      </c>
      <c r="E160" s="206" t="s">
        <v>821</v>
      </c>
      <c r="F160" s="207" t="s">
        <v>822</v>
      </c>
      <c r="G160" s="208" t="s">
        <v>199</v>
      </c>
      <c r="H160" s="209">
        <v>361.68</v>
      </c>
      <c r="I160" s="210"/>
      <c r="J160" s="211">
        <f>ROUND(I160*H160,2)</f>
        <v>0</v>
      </c>
      <c r="K160" s="207" t="s">
        <v>200</v>
      </c>
      <c r="L160" s="62"/>
      <c r="M160" s="212" t="s">
        <v>21</v>
      </c>
      <c r="N160" s="213" t="s">
        <v>46</v>
      </c>
      <c r="O160" s="43"/>
      <c r="P160" s="214">
        <f>O160*H160</f>
        <v>0</v>
      </c>
      <c r="Q160" s="214">
        <v>0</v>
      </c>
      <c r="R160" s="214">
        <f>Q160*H160</f>
        <v>0</v>
      </c>
      <c r="S160" s="214">
        <v>0.01</v>
      </c>
      <c r="T160" s="215">
        <f>S160*H160</f>
        <v>3.6168</v>
      </c>
      <c r="AR160" s="25" t="s">
        <v>292</v>
      </c>
      <c r="AT160" s="25" t="s">
        <v>185</v>
      </c>
      <c r="AU160" s="25" t="s">
        <v>83</v>
      </c>
      <c r="AY160" s="25" t="s">
        <v>183</v>
      </c>
      <c r="BE160" s="216">
        <f>IF(N160="základní",J160,0)</f>
        <v>0</v>
      </c>
      <c r="BF160" s="216">
        <f>IF(N160="snížená",J160,0)</f>
        <v>0</v>
      </c>
      <c r="BG160" s="216">
        <f>IF(N160="zákl. přenesená",J160,0)</f>
        <v>0</v>
      </c>
      <c r="BH160" s="216">
        <f>IF(N160="sníž. přenesená",J160,0)</f>
        <v>0</v>
      </c>
      <c r="BI160" s="216">
        <f>IF(N160="nulová",J160,0)</f>
        <v>0</v>
      </c>
      <c r="BJ160" s="25" t="s">
        <v>79</v>
      </c>
      <c r="BK160" s="216">
        <f>ROUND(I160*H160,2)</f>
        <v>0</v>
      </c>
      <c r="BL160" s="25" t="s">
        <v>292</v>
      </c>
      <c r="BM160" s="25" t="s">
        <v>823</v>
      </c>
    </row>
    <row r="161" spans="2:65" s="12" customFormat="1" ht="13.5">
      <c r="B161" s="220"/>
      <c r="C161" s="221"/>
      <c r="D161" s="217" t="s">
        <v>193</v>
      </c>
      <c r="E161" s="222" t="s">
        <v>21</v>
      </c>
      <c r="F161" s="223" t="s">
        <v>785</v>
      </c>
      <c r="G161" s="221"/>
      <c r="H161" s="224" t="s">
        <v>21</v>
      </c>
      <c r="I161" s="225"/>
      <c r="J161" s="221"/>
      <c r="K161" s="221"/>
      <c r="L161" s="226"/>
      <c r="M161" s="227"/>
      <c r="N161" s="228"/>
      <c r="O161" s="228"/>
      <c r="P161" s="228"/>
      <c r="Q161" s="228"/>
      <c r="R161" s="228"/>
      <c r="S161" s="228"/>
      <c r="T161" s="229"/>
      <c r="AT161" s="230" t="s">
        <v>193</v>
      </c>
      <c r="AU161" s="230" t="s">
        <v>83</v>
      </c>
      <c r="AV161" s="12" t="s">
        <v>79</v>
      </c>
      <c r="AW161" s="12" t="s">
        <v>39</v>
      </c>
      <c r="AX161" s="12" t="s">
        <v>75</v>
      </c>
      <c r="AY161" s="230" t="s">
        <v>183</v>
      </c>
    </row>
    <row r="162" spans="2:65" s="13" customFormat="1" ht="13.5">
      <c r="B162" s="231"/>
      <c r="C162" s="232"/>
      <c r="D162" s="217" t="s">
        <v>193</v>
      </c>
      <c r="E162" s="233" t="s">
        <v>21</v>
      </c>
      <c r="F162" s="234" t="s">
        <v>786</v>
      </c>
      <c r="G162" s="232"/>
      <c r="H162" s="235">
        <v>361.68</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4" customFormat="1" ht="13.5">
      <c r="B163" s="242"/>
      <c r="C163" s="243"/>
      <c r="D163" s="244" t="s">
        <v>193</v>
      </c>
      <c r="E163" s="245" t="s">
        <v>21</v>
      </c>
      <c r="F163" s="246" t="s">
        <v>212</v>
      </c>
      <c r="G163" s="243"/>
      <c r="H163" s="247">
        <v>361.68</v>
      </c>
      <c r="I163" s="248"/>
      <c r="J163" s="243"/>
      <c r="K163" s="243"/>
      <c r="L163" s="249"/>
      <c r="M163" s="250"/>
      <c r="N163" s="251"/>
      <c r="O163" s="251"/>
      <c r="P163" s="251"/>
      <c r="Q163" s="251"/>
      <c r="R163" s="251"/>
      <c r="S163" s="251"/>
      <c r="T163" s="252"/>
      <c r="AT163" s="253" t="s">
        <v>193</v>
      </c>
      <c r="AU163" s="253" t="s">
        <v>83</v>
      </c>
      <c r="AV163" s="14" t="s">
        <v>189</v>
      </c>
      <c r="AW163" s="14" t="s">
        <v>39</v>
      </c>
      <c r="AX163" s="14" t="s">
        <v>79</v>
      </c>
      <c r="AY163" s="253" t="s">
        <v>183</v>
      </c>
    </row>
    <row r="164" spans="2:65" s="1" customFormat="1" ht="22.5" customHeight="1">
      <c r="B164" s="42"/>
      <c r="C164" s="205" t="s">
        <v>9</v>
      </c>
      <c r="D164" s="205" t="s">
        <v>185</v>
      </c>
      <c r="E164" s="206" t="s">
        <v>824</v>
      </c>
      <c r="F164" s="207" t="s">
        <v>825</v>
      </c>
      <c r="G164" s="208" t="s">
        <v>199</v>
      </c>
      <c r="H164" s="209">
        <v>361.68</v>
      </c>
      <c r="I164" s="210"/>
      <c r="J164" s="211">
        <f>ROUND(I164*H164,2)</f>
        <v>0</v>
      </c>
      <c r="K164" s="207" t="s">
        <v>200</v>
      </c>
      <c r="L164" s="62"/>
      <c r="M164" s="212" t="s">
        <v>21</v>
      </c>
      <c r="N164" s="213" t="s">
        <v>46</v>
      </c>
      <c r="O164" s="43"/>
      <c r="P164" s="214">
        <f>O164*H164</f>
        <v>0</v>
      </c>
      <c r="Q164" s="214">
        <v>0</v>
      </c>
      <c r="R164" s="214">
        <f>Q164*H164</f>
        <v>0</v>
      </c>
      <c r="S164" s="214">
        <v>1.4E-2</v>
      </c>
      <c r="T164" s="215">
        <f>S164*H164</f>
        <v>5.0635200000000005</v>
      </c>
      <c r="AR164" s="25" t="s">
        <v>292</v>
      </c>
      <c r="AT164" s="25" t="s">
        <v>185</v>
      </c>
      <c r="AU164" s="25" t="s">
        <v>83</v>
      </c>
      <c r="AY164" s="25" t="s">
        <v>183</v>
      </c>
      <c r="BE164" s="216">
        <f>IF(N164="základní",J164,0)</f>
        <v>0</v>
      </c>
      <c r="BF164" s="216">
        <f>IF(N164="snížená",J164,0)</f>
        <v>0</v>
      </c>
      <c r="BG164" s="216">
        <f>IF(N164="zákl. přenesená",J164,0)</f>
        <v>0</v>
      </c>
      <c r="BH164" s="216">
        <f>IF(N164="sníž. přenesená",J164,0)</f>
        <v>0</v>
      </c>
      <c r="BI164" s="216">
        <f>IF(N164="nulová",J164,0)</f>
        <v>0</v>
      </c>
      <c r="BJ164" s="25" t="s">
        <v>79</v>
      </c>
      <c r="BK164" s="216">
        <f>ROUND(I164*H164,2)</f>
        <v>0</v>
      </c>
      <c r="BL164" s="25" t="s">
        <v>292</v>
      </c>
      <c r="BM164" s="25" t="s">
        <v>826</v>
      </c>
    </row>
    <row r="165" spans="2:65" s="1" customFormat="1" ht="31.5" customHeight="1">
      <c r="B165" s="42"/>
      <c r="C165" s="205" t="s">
        <v>333</v>
      </c>
      <c r="D165" s="205" t="s">
        <v>185</v>
      </c>
      <c r="E165" s="206" t="s">
        <v>827</v>
      </c>
      <c r="F165" s="207" t="s">
        <v>828</v>
      </c>
      <c r="G165" s="208" t="s">
        <v>199</v>
      </c>
      <c r="H165" s="209">
        <v>723.36</v>
      </c>
      <c r="I165" s="210"/>
      <c r="J165" s="211">
        <f>ROUND(I165*H165,2)</f>
        <v>0</v>
      </c>
      <c r="K165" s="207" t="s">
        <v>200</v>
      </c>
      <c r="L165" s="62"/>
      <c r="M165" s="212" t="s">
        <v>21</v>
      </c>
      <c r="N165" s="213" t="s">
        <v>46</v>
      </c>
      <c r="O165" s="43"/>
      <c r="P165" s="214">
        <f>O165*H165</f>
        <v>0</v>
      </c>
      <c r="Q165" s="214">
        <v>0</v>
      </c>
      <c r="R165" s="214">
        <f>Q165*H165</f>
        <v>0</v>
      </c>
      <c r="S165" s="214">
        <v>6.0000000000000001E-3</v>
      </c>
      <c r="T165" s="215">
        <f>S165*H165</f>
        <v>4.34016</v>
      </c>
      <c r="AR165" s="25" t="s">
        <v>292</v>
      </c>
      <c r="AT165" s="25" t="s">
        <v>185</v>
      </c>
      <c r="AU165" s="25" t="s">
        <v>83</v>
      </c>
      <c r="AY165" s="25" t="s">
        <v>183</v>
      </c>
      <c r="BE165" s="216">
        <f>IF(N165="základní",J165,0)</f>
        <v>0</v>
      </c>
      <c r="BF165" s="216">
        <f>IF(N165="snížená",J165,0)</f>
        <v>0</v>
      </c>
      <c r="BG165" s="216">
        <f>IF(N165="zákl. přenesená",J165,0)</f>
        <v>0</v>
      </c>
      <c r="BH165" s="216">
        <f>IF(N165="sníž. přenesená",J165,0)</f>
        <v>0</v>
      </c>
      <c r="BI165" s="216">
        <f>IF(N165="nulová",J165,0)</f>
        <v>0</v>
      </c>
      <c r="BJ165" s="25" t="s">
        <v>79</v>
      </c>
      <c r="BK165" s="216">
        <f>ROUND(I165*H165,2)</f>
        <v>0</v>
      </c>
      <c r="BL165" s="25" t="s">
        <v>292</v>
      </c>
      <c r="BM165" s="25" t="s">
        <v>829</v>
      </c>
    </row>
    <row r="166" spans="2:65" s="13" customFormat="1" ht="13.5">
      <c r="B166" s="231"/>
      <c r="C166" s="232"/>
      <c r="D166" s="244" t="s">
        <v>193</v>
      </c>
      <c r="E166" s="232"/>
      <c r="F166" s="255" t="s">
        <v>830</v>
      </c>
      <c r="G166" s="232"/>
      <c r="H166" s="256">
        <v>723.36</v>
      </c>
      <c r="I166" s="236"/>
      <c r="J166" s="232"/>
      <c r="K166" s="232"/>
      <c r="L166" s="237"/>
      <c r="M166" s="238"/>
      <c r="N166" s="239"/>
      <c r="O166" s="239"/>
      <c r="P166" s="239"/>
      <c r="Q166" s="239"/>
      <c r="R166" s="239"/>
      <c r="S166" s="239"/>
      <c r="T166" s="240"/>
      <c r="AT166" s="241" t="s">
        <v>193</v>
      </c>
      <c r="AU166" s="241" t="s">
        <v>83</v>
      </c>
      <c r="AV166" s="13" t="s">
        <v>83</v>
      </c>
      <c r="AW166" s="13" t="s">
        <v>6</v>
      </c>
      <c r="AX166" s="13" t="s">
        <v>79</v>
      </c>
      <c r="AY166" s="241" t="s">
        <v>183</v>
      </c>
    </row>
    <row r="167" spans="2:65" s="1" customFormat="1" ht="31.5" customHeight="1">
      <c r="B167" s="42"/>
      <c r="C167" s="205" t="s">
        <v>338</v>
      </c>
      <c r="D167" s="205" t="s">
        <v>185</v>
      </c>
      <c r="E167" s="206" t="s">
        <v>831</v>
      </c>
      <c r="F167" s="207" t="s">
        <v>832</v>
      </c>
      <c r="G167" s="208" t="s">
        <v>199</v>
      </c>
      <c r="H167" s="209">
        <v>406.34</v>
      </c>
      <c r="I167" s="210"/>
      <c r="J167" s="211">
        <f>ROUND(I167*H167,2)</f>
        <v>0</v>
      </c>
      <c r="K167" s="207" t="s">
        <v>200</v>
      </c>
      <c r="L167" s="62"/>
      <c r="M167" s="212" t="s">
        <v>21</v>
      </c>
      <c r="N167" s="213" t="s">
        <v>46</v>
      </c>
      <c r="O167" s="43"/>
      <c r="P167" s="214">
        <f>O167*H167</f>
        <v>0</v>
      </c>
      <c r="Q167" s="214">
        <v>0</v>
      </c>
      <c r="R167" s="214">
        <f>Q167*H167</f>
        <v>0</v>
      </c>
      <c r="S167" s="214">
        <v>0</v>
      </c>
      <c r="T167" s="215">
        <f>S167*H167</f>
        <v>0</v>
      </c>
      <c r="AR167" s="25" t="s">
        <v>292</v>
      </c>
      <c r="AT167" s="25" t="s">
        <v>185</v>
      </c>
      <c r="AU167" s="25" t="s">
        <v>83</v>
      </c>
      <c r="AY167" s="25" t="s">
        <v>183</v>
      </c>
      <c r="BE167" s="216">
        <f>IF(N167="základní",J167,0)</f>
        <v>0</v>
      </c>
      <c r="BF167" s="216">
        <f>IF(N167="snížená",J167,0)</f>
        <v>0</v>
      </c>
      <c r="BG167" s="216">
        <f>IF(N167="zákl. přenesená",J167,0)</f>
        <v>0</v>
      </c>
      <c r="BH167" s="216">
        <f>IF(N167="sníž. přenesená",J167,0)</f>
        <v>0</v>
      </c>
      <c r="BI167" s="216">
        <f>IF(N167="nulová",J167,0)</f>
        <v>0</v>
      </c>
      <c r="BJ167" s="25" t="s">
        <v>79</v>
      </c>
      <c r="BK167" s="216">
        <f>ROUND(I167*H167,2)</f>
        <v>0</v>
      </c>
      <c r="BL167" s="25" t="s">
        <v>292</v>
      </c>
      <c r="BM167" s="25" t="s">
        <v>833</v>
      </c>
    </row>
    <row r="168" spans="2:65" s="12" customFormat="1" ht="13.5">
      <c r="B168" s="220"/>
      <c r="C168" s="221"/>
      <c r="D168" s="217" t="s">
        <v>193</v>
      </c>
      <c r="E168" s="222" t="s">
        <v>21</v>
      </c>
      <c r="F168" s="223" t="s">
        <v>785</v>
      </c>
      <c r="G168" s="221"/>
      <c r="H168" s="224" t="s">
        <v>21</v>
      </c>
      <c r="I168" s="225"/>
      <c r="J168" s="221"/>
      <c r="K168" s="221"/>
      <c r="L168" s="226"/>
      <c r="M168" s="227"/>
      <c r="N168" s="228"/>
      <c r="O168" s="228"/>
      <c r="P168" s="228"/>
      <c r="Q168" s="228"/>
      <c r="R168" s="228"/>
      <c r="S168" s="228"/>
      <c r="T168" s="229"/>
      <c r="AT168" s="230" t="s">
        <v>193</v>
      </c>
      <c r="AU168" s="230" t="s">
        <v>83</v>
      </c>
      <c r="AV168" s="12" t="s">
        <v>79</v>
      </c>
      <c r="AW168" s="12" t="s">
        <v>39</v>
      </c>
      <c r="AX168" s="12" t="s">
        <v>75</v>
      </c>
      <c r="AY168" s="230" t="s">
        <v>183</v>
      </c>
    </row>
    <row r="169" spans="2:65" s="13" customFormat="1" ht="13.5">
      <c r="B169" s="231"/>
      <c r="C169" s="232"/>
      <c r="D169" s="217" t="s">
        <v>193</v>
      </c>
      <c r="E169" s="233" t="s">
        <v>21</v>
      </c>
      <c r="F169" s="234" t="s">
        <v>786</v>
      </c>
      <c r="G169" s="232"/>
      <c r="H169" s="235">
        <v>361.68</v>
      </c>
      <c r="I169" s="236"/>
      <c r="J169" s="232"/>
      <c r="K169" s="232"/>
      <c r="L169" s="237"/>
      <c r="M169" s="238"/>
      <c r="N169" s="239"/>
      <c r="O169" s="239"/>
      <c r="P169" s="239"/>
      <c r="Q169" s="239"/>
      <c r="R169" s="239"/>
      <c r="S169" s="239"/>
      <c r="T169" s="240"/>
      <c r="AT169" s="241" t="s">
        <v>193</v>
      </c>
      <c r="AU169" s="241" t="s">
        <v>83</v>
      </c>
      <c r="AV169" s="13" t="s">
        <v>83</v>
      </c>
      <c r="AW169" s="13" t="s">
        <v>39</v>
      </c>
      <c r="AX169" s="13" t="s">
        <v>75</v>
      </c>
      <c r="AY169" s="241" t="s">
        <v>183</v>
      </c>
    </row>
    <row r="170" spans="2:65" s="13" customFormat="1" ht="13.5">
      <c r="B170" s="231"/>
      <c r="C170" s="232"/>
      <c r="D170" s="217" t="s">
        <v>193</v>
      </c>
      <c r="E170" s="233" t="s">
        <v>21</v>
      </c>
      <c r="F170" s="234" t="s">
        <v>834</v>
      </c>
      <c r="G170" s="232"/>
      <c r="H170" s="235">
        <v>44.66</v>
      </c>
      <c r="I170" s="236"/>
      <c r="J170" s="232"/>
      <c r="K170" s="232"/>
      <c r="L170" s="237"/>
      <c r="M170" s="238"/>
      <c r="N170" s="239"/>
      <c r="O170" s="239"/>
      <c r="P170" s="239"/>
      <c r="Q170" s="239"/>
      <c r="R170" s="239"/>
      <c r="S170" s="239"/>
      <c r="T170" s="240"/>
      <c r="AT170" s="241" t="s">
        <v>193</v>
      </c>
      <c r="AU170" s="241" t="s">
        <v>83</v>
      </c>
      <c r="AV170" s="13" t="s">
        <v>83</v>
      </c>
      <c r="AW170" s="13" t="s">
        <v>39</v>
      </c>
      <c r="AX170" s="13" t="s">
        <v>75</v>
      </c>
      <c r="AY170" s="241" t="s">
        <v>183</v>
      </c>
    </row>
    <row r="171" spans="2:65" s="14" customFormat="1" ht="13.5">
      <c r="B171" s="242"/>
      <c r="C171" s="243"/>
      <c r="D171" s="244" t="s">
        <v>193</v>
      </c>
      <c r="E171" s="245" t="s">
        <v>21</v>
      </c>
      <c r="F171" s="246" t="s">
        <v>212</v>
      </c>
      <c r="G171" s="243"/>
      <c r="H171" s="247">
        <v>406.34</v>
      </c>
      <c r="I171" s="248"/>
      <c r="J171" s="243"/>
      <c r="K171" s="243"/>
      <c r="L171" s="249"/>
      <c r="M171" s="250"/>
      <c r="N171" s="251"/>
      <c r="O171" s="251"/>
      <c r="P171" s="251"/>
      <c r="Q171" s="251"/>
      <c r="R171" s="251"/>
      <c r="S171" s="251"/>
      <c r="T171" s="252"/>
      <c r="AT171" s="253" t="s">
        <v>193</v>
      </c>
      <c r="AU171" s="253" t="s">
        <v>83</v>
      </c>
      <c r="AV171" s="14" t="s">
        <v>189</v>
      </c>
      <c r="AW171" s="14" t="s">
        <v>39</v>
      </c>
      <c r="AX171" s="14" t="s">
        <v>79</v>
      </c>
      <c r="AY171" s="253" t="s">
        <v>183</v>
      </c>
    </row>
    <row r="172" spans="2:65" s="1" customFormat="1" ht="22.5" customHeight="1">
      <c r="B172" s="42"/>
      <c r="C172" s="257" t="s">
        <v>343</v>
      </c>
      <c r="D172" s="257" t="s">
        <v>223</v>
      </c>
      <c r="E172" s="258" t="s">
        <v>835</v>
      </c>
      <c r="F172" s="259" t="s">
        <v>836</v>
      </c>
      <c r="G172" s="260" t="s">
        <v>837</v>
      </c>
      <c r="H172" s="261">
        <v>121.902</v>
      </c>
      <c r="I172" s="262"/>
      <c r="J172" s="263">
        <f>ROUND(I172*H172,2)</f>
        <v>0</v>
      </c>
      <c r="K172" s="259" t="s">
        <v>200</v>
      </c>
      <c r="L172" s="264"/>
      <c r="M172" s="265" t="s">
        <v>21</v>
      </c>
      <c r="N172" s="266" t="s">
        <v>46</v>
      </c>
      <c r="O172" s="43"/>
      <c r="P172" s="214">
        <f>O172*H172</f>
        <v>0</v>
      </c>
      <c r="Q172" s="214">
        <v>1E-3</v>
      </c>
      <c r="R172" s="214">
        <f>Q172*H172</f>
        <v>0.12190200000000001</v>
      </c>
      <c r="S172" s="214">
        <v>0</v>
      </c>
      <c r="T172" s="215">
        <f>S172*H172</f>
        <v>0</v>
      </c>
      <c r="AR172" s="25" t="s">
        <v>393</v>
      </c>
      <c r="AT172" s="25" t="s">
        <v>223</v>
      </c>
      <c r="AU172" s="25" t="s">
        <v>83</v>
      </c>
      <c r="AY172" s="25" t="s">
        <v>183</v>
      </c>
      <c r="BE172" s="216">
        <f>IF(N172="základní",J172,0)</f>
        <v>0</v>
      </c>
      <c r="BF172" s="216">
        <f>IF(N172="snížená",J172,0)</f>
        <v>0</v>
      </c>
      <c r="BG172" s="216">
        <f>IF(N172="zákl. přenesená",J172,0)</f>
        <v>0</v>
      </c>
      <c r="BH172" s="216">
        <f>IF(N172="sníž. přenesená",J172,0)</f>
        <v>0</v>
      </c>
      <c r="BI172" s="216">
        <f>IF(N172="nulová",J172,0)</f>
        <v>0</v>
      </c>
      <c r="BJ172" s="25" t="s">
        <v>79</v>
      </c>
      <c r="BK172" s="216">
        <f>ROUND(I172*H172,2)</f>
        <v>0</v>
      </c>
      <c r="BL172" s="25" t="s">
        <v>292</v>
      </c>
      <c r="BM172" s="25" t="s">
        <v>838</v>
      </c>
    </row>
    <row r="173" spans="2:65" s="13" customFormat="1" ht="13.5">
      <c r="B173" s="231"/>
      <c r="C173" s="232"/>
      <c r="D173" s="244" t="s">
        <v>193</v>
      </c>
      <c r="E173" s="232"/>
      <c r="F173" s="255" t="s">
        <v>839</v>
      </c>
      <c r="G173" s="232"/>
      <c r="H173" s="256">
        <v>121.902</v>
      </c>
      <c r="I173" s="236"/>
      <c r="J173" s="232"/>
      <c r="K173" s="232"/>
      <c r="L173" s="237"/>
      <c r="M173" s="238"/>
      <c r="N173" s="239"/>
      <c r="O173" s="239"/>
      <c r="P173" s="239"/>
      <c r="Q173" s="239"/>
      <c r="R173" s="239"/>
      <c r="S173" s="239"/>
      <c r="T173" s="240"/>
      <c r="AT173" s="241" t="s">
        <v>193</v>
      </c>
      <c r="AU173" s="241" t="s">
        <v>83</v>
      </c>
      <c r="AV173" s="13" t="s">
        <v>83</v>
      </c>
      <c r="AW173" s="13" t="s">
        <v>6</v>
      </c>
      <c r="AX173" s="13" t="s">
        <v>79</v>
      </c>
      <c r="AY173" s="241" t="s">
        <v>183</v>
      </c>
    </row>
    <row r="174" spans="2:65" s="1" customFormat="1" ht="22.5" customHeight="1">
      <c r="B174" s="42"/>
      <c r="C174" s="205" t="s">
        <v>348</v>
      </c>
      <c r="D174" s="205" t="s">
        <v>185</v>
      </c>
      <c r="E174" s="206" t="s">
        <v>840</v>
      </c>
      <c r="F174" s="207" t="s">
        <v>841</v>
      </c>
      <c r="G174" s="208" t="s">
        <v>199</v>
      </c>
      <c r="H174" s="209">
        <v>406.34</v>
      </c>
      <c r="I174" s="210"/>
      <c r="J174" s="211">
        <f>ROUND(I174*H174,2)</f>
        <v>0</v>
      </c>
      <c r="K174" s="207" t="s">
        <v>200</v>
      </c>
      <c r="L174" s="62"/>
      <c r="M174" s="212" t="s">
        <v>21</v>
      </c>
      <c r="N174" s="213" t="s">
        <v>46</v>
      </c>
      <c r="O174" s="43"/>
      <c r="P174" s="214">
        <f>O174*H174</f>
        <v>0</v>
      </c>
      <c r="Q174" s="214">
        <v>8.8000000000000003E-4</v>
      </c>
      <c r="R174" s="214">
        <f>Q174*H174</f>
        <v>0.35757919999999999</v>
      </c>
      <c r="S174" s="214">
        <v>0</v>
      </c>
      <c r="T174" s="215">
        <f>S174*H174</f>
        <v>0</v>
      </c>
      <c r="AR174" s="25" t="s">
        <v>292</v>
      </c>
      <c r="AT174" s="25" t="s">
        <v>185</v>
      </c>
      <c r="AU174" s="25" t="s">
        <v>83</v>
      </c>
      <c r="AY174" s="25" t="s">
        <v>183</v>
      </c>
      <c r="BE174" s="216">
        <f>IF(N174="základní",J174,0)</f>
        <v>0</v>
      </c>
      <c r="BF174" s="216">
        <f>IF(N174="snížená",J174,0)</f>
        <v>0</v>
      </c>
      <c r="BG174" s="216">
        <f>IF(N174="zákl. přenesená",J174,0)</f>
        <v>0</v>
      </c>
      <c r="BH174" s="216">
        <f>IF(N174="sníž. přenesená",J174,0)</f>
        <v>0</v>
      </c>
      <c r="BI174" s="216">
        <f>IF(N174="nulová",J174,0)</f>
        <v>0</v>
      </c>
      <c r="BJ174" s="25" t="s">
        <v>79</v>
      </c>
      <c r="BK174" s="216">
        <f>ROUND(I174*H174,2)</f>
        <v>0</v>
      </c>
      <c r="BL174" s="25" t="s">
        <v>292</v>
      </c>
      <c r="BM174" s="25" t="s">
        <v>842</v>
      </c>
    </row>
    <row r="175" spans="2:65" s="12" customFormat="1" ht="13.5">
      <c r="B175" s="220"/>
      <c r="C175" s="221"/>
      <c r="D175" s="217" t="s">
        <v>193</v>
      </c>
      <c r="E175" s="222" t="s">
        <v>21</v>
      </c>
      <c r="F175" s="223" t="s">
        <v>785</v>
      </c>
      <c r="G175" s="221"/>
      <c r="H175" s="224" t="s">
        <v>21</v>
      </c>
      <c r="I175" s="225"/>
      <c r="J175" s="221"/>
      <c r="K175" s="221"/>
      <c r="L175" s="226"/>
      <c r="M175" s="227"/>
      <c r="N175" s="228"/>
      <c r="O175" s="228"/>
      <c r="P175" s="228"/>
      <c r="Q175" s="228"/>
      <c r="R175" s="228"/>
      <c r="S175" s="228"/>
      <c r="T175" s="229"/>
      <c r="AT175" s="230" t="s">
        <v>193</v>
      </c>
      <c r="AU175" s="230" t="s">
        <v>83</v>
      </c>
      <c r="AV175" s="12" t="s">
        <v>79</v>
      </c>
      <c r="AW175" s="12" t="s">
        <v>39</v>
      </c>
      <c r="AX175" s="12" t="s">
        <v>75</v>
      </c>
      <c r="AY175" s="230" t="s">
        <v>183</v>
      </c>
    </row>
    <row r="176" spans="2:65" s="13" customFormat="1" ht="13.5">
      <c r="B176" s="231"/>
      <c r="C176" s="232"/>
      <c r="D176" s="217" t="s">
        <v>193</v>
      </c>
      <c r="E176" s="233" t="s">
        <v>21</v>
      </c>
      <c r="F176" s="234" t="s">
        <v>786</v>
      </c>
      <c r="G176" s="232"/>
      <c r="H176" s="235">
        <v>361.68</v>
      </c>
      <c r="I176" s="236"/>
      <c r="J176" s="232"/>
      <c r="K176" s="232"/>
      <c r="L176" s="237"/>
      <c r="M176" s="238"/>
      <c r="N176" s="239"/>
      <c r="O176" s="239"/>
      <c r="P176" s="239"/>
      <c r="Q176" s="239"/>
      <c r="R176" s="239"/>
      <c r="S176" s="239"/>
      <c r="T176" s="240"/>
      <c r="AT176" s="241" t="s">
        <v>193</v>
      </c>
      <c r="AU176" s="241" t="s">
        <v>83</v>
      </c>
      <c r="AV176" s="13" t="s">
        <v>83</v>
      </c>
      <c r="AW176" s="13" t="s">
        <v>39</v>
      </c>
      <c r="AX176" s="13" t="s">
        <v>75</v>
      </c>
      <c r="AY176" s="241" t="s">
        <v>183</v>
      </c>
    </row>
    <row r="177" spans="2:65" s="13" customFormat="1" ht="13.5">
      <c r="B177" s="231"/>
      <c r="C177" s="232"/>
      <c r="D177" s="217" t="s">
        <v>193</v>
      </c>
      <c r="E177" s="233" t="s">
        <v>21</v>
      </c>
      <c r="F177" s="234" t="s">
        <v>834</v>
      </c>
      <c r="G177" s="232"/>
      <c r="H177" s="235">
        <v>44.66</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65" s="14" customFormat="1" ht="13.5">
      <c r="B178" s="242"/>
      <c r="C178" s="243"/>
      <c r="D178" s="244" t="s">
        <v>193</v>
      </c>
      <c r="E178" s="245" t="s">
        <v>21</v>
      </c>
      <c r="F178" s="246" t="s">
        <v>212</v>
      </c>
      <c r="G178" s="243"/>
      <c r="H178" s="247">
        <v>406.34</v>
      </c>
      <c r="I178" s="248"/>
      <c r="J178" s="243"/>
      <c r="K178" s="243"/>
      <c r="L178" s="249"/>
      <c r="M178" s="250"/>
      <c r="N178" s="251"/>
      <c r="O178" s="251"/>
      <c r="P178" s="251"/>
      <c r="Q178" s="251"/>
      <c r="R178" s="251"/>
      <c r="S178" s="251"/>
      <c r="T178" s="252"/>
      <c r="AT178" s="253" t="s">
        <v>193</v>
      </c>
      <c r="AU178" s="253" t="s">
        <v>83</v>
      </c>
      <c r="AV178" s="14" t="s">
        <v>189</v>
      </c>
      <c r="AW178" s="14" t="s">
        <v>39</v>
      </c>
      <c r="AX178" s="14" t="s">
        <v>79</v>
      </c>
      <c r="AY178" s="253" t="s">
        <v>183</v>
      </c>
    </row>
    <row r="179" spans="2:65" s="1" customFormat="1" ht="22.5" customHeight="1">
      <c r="B179" s="42"/>
      <c r="C179" s="257" t="s">
        <v>353</v>
      </c>
      <c r="D179" s="257" t="s">
        <v>223</v>
      </c>
      <c r="E179" s="258" t="s">
        <v>843</v>
      </c>
      <c r="F179" s="259" t="s">
        <v>844</v>
      </c>
      <c r="G179" s="260" t="s">
        <v>199</v>
      </c>
      <c r="H179" s="261">
        <v>467.291</v>
      </c>
      <c r="I179" s="262"/>
      <c r="J179" s="263">
        <f>ROUND(I179*H179,2)</f>
        <v>0</v>
      </c>
      <c r="K179" s="259" t="s">
        <v>21</v>
      </c>
      <c r="L179" s="264"/>
      <c r="M179" s="265" t="s">
        <v>21</v>
      </c>
      <c r="N179" s="266" t="s">
        <v>46</v>
      </c>
      <c r="O179" s="43"/>
      <c r="P179" s="214">
        <f>O179*H179</f>
        <v>0</v>
      </c>
      <c r="Q179" s="214">
        <v>4.4999999999999997E-3</v>
      </c>
      <c r="R179" s="214">
        <f>Q179*H179</f>
        <v>2.1028094999999998</v>
      </c>
      <c r="S179" s="214">
        <v>0</v>
      </c>
      <c r="T179" s="215">
        <f>S179*H179</f>
        <v>0</v>
      </c>
      <c r="AR179" s="25" t="s">
        <v>393</v>
      </c>
      <c r="AT179" s="25" t="s">
        <v>223</v>
      </c>
      <c r="AU179" s="25" t="s">
        <v>83</v>
      </c>
      <c r="AY179" s="25" t="s">
        <v>183</v>
      </c>
      <c r="BE179" s="216">
        <f>IF(N179="základní",J179,0)</f>
        <v>0</v>
      </c>
      <c r="BF179" s="216">
        <f>IF(N179="snížená",J179,0)</f>
        <v>0</v>
      </c>
      <c r="BG179" s="216">
        <f>IF(N179="zákl. přenesená",J179,0)</f>
        <v>0</v>
      </c>
      <c r="BH179" s="216">
        <f>IF(N179="sníž. přenesená",J179,0)</f>
        <v>0</v>
      </c>
      <c r="BI179" s="216">
        <f>IF(N179="nulová",J179,0)</f>
        <v>0</v>
      </c>
      <c r="BJ179" s="25" t="s">
        <v>79</v>
      </c>
      <c r="BK179" s="216">
        <f>ROUND(I179*H179,2)</f>
        <v>0</v>
      </c>
      <c r="BL179" s="25" t="s">
        <v>292</v>
      </c>
      <c r="BM179" s="25" t="s">
        <v>845</v>
      </c>
    </row>
    <row r="180" spans="2:65" s="13" customFormat="1" ht="13.5">
      <c r="B180" s="231"/>
      <c r="C180" s="232"/>
      <c r="D180" s="244" t="s">
        <v>193</v>
      </c>
      <c r="E180" s="232"/>
      <c r="F180" s="255" t="s">
        <v>846</v>
      </c>
      <c r="G180" s="232"/>
      <c r="H180" s="256">
        <v>467.291</v>
      </c>
      <c r="I180" s="236"/>
      <c r="J180" s="232"/>
      <c r="K180" s="232"/>
      <c r="L180" s="237"/>
      <c r="M180" s="238"/>
      <c r="N180" s="239"/>
      <c r="O180" s="239"/>
      <c r="P180" s="239"/>
      <c r="Q180" s="239"/>
      <c r="R180" s="239"/>
      <c r="S180" s="239"/>
      <c r="T180" s="240"/>
      <c r="AT180" s="241" t="s">
        <v>193</v>
      </c>
      <c r="AU180" s="241" t="s">
        <v>83</v>
      </c>
      <c r="AV180" s="13" t="s">
        <v>83</v>
      </c>
      <c r="AW180" s="13" t="s">
        <v>6</v>
      </c>
      <c r="AX180" s="13" t="s">
        <v>79</v>
      </c>
      <c r="AY180" s="241" t="s">
        <v>183</v>
      </c>
    </row>
    <row r="181" spans="2:65" s="1" customFormat="1" ht="31.5" customHeight="1">
      <c r="B181" s="42"/>
      <c r="C181" s="205" t="s">
        <v>364</v>
      </c>
      <c r="D181" s="205" t="s">
        <v>185</v>
      </c>
      <c r="E181" s="206" t="s">
        <v>847</v>
      </c>
      <c r="F181" s="207" t="s">
        <v>848</v>
      </c>
      <c r="G181" s="208" t="s">
        <v>188</v>
      </c>
      <c r="H181" s="209">
        <v>277.2</v>
      </c>
      <c r="I181" s="210"/>
      <c r="J181" s="211">
        <f>ROUND(I181*H181,2)</f>
        <v>0</v>
      </c>
      <c r="K181" s="207" t="s">
        <v>200</v>
      </c>
      <c r="L181" s="62"/>
      <c r="M181" s="212" t="s">
        <v>21</v>
      </c>
      <c r="N181" s="213" t="s">
        <v>46</v>
      </c>
      <c r="O181" s="43"/>
      <c r="P181" s="214">
        <f>O181*H181</f>
        <v>0</v>
      </c>
      <c r="Q181" s="214">
        <v>0</v>
      </c>
      <c r="R181" s="214">
        <f>Q181*H181</f>
        <v>0</v>
      </c>
      <c r="S181" s="214">
        <v>0</v>
      </c>
      <c r="T181" s="215">
        <f>S181*H181</f>
        <v>0</v>
      </c>
      <c r="AR181" s="25" t="s">
        <v>292</v>
      </c>
      <c r="AT181" s="25" t="s">
        <v>185</v>
      </c>
      <c r="AU181" s="25" t="s">
        <v>83</v>
      </c>
      <c r="AY181" s="25" t="s">
        <v>183</v>
      </c>
      <c r="BE181" s="216">
        <f>IF(N181="základní",J181,0)</f>
        <v>0</v>
      </c>
      <c r="BF181" s="216">
        <f>IF(N181="snížená",J181,0)</f>
        <v>0</v>
      </c>
      <c r="BG181" s="216">
        <f>IF(N181="zákl. přenesená",J181,0)</f>
        <v>0</v>
      </c>
      <c r="BH181" s="216">
        <f>IF(N181="sníž. přenesená",J181,0)</f>
        <v>0</v>
      </c>
      <c r="BI181" s="216">
        <f>IF(N181="nulová",J181,0)</f>
        <v>0</v>
      </c>
      <c r="BJ181" s="25" t="s">
        <v>79</v>
      </c>
      <c r="BK181" s="216">
        <f>ROUND(I181*H181,2)</f>
        <v>0</v>
      </c>
      <c r="BL181" s="25" t="s">
        <v>292</v>
      </c>
      <c r="BM181" s="25" t="s">
        <v>849</v>
      </c>
    </row>
    <row r="182" spans="2:65" s="12" customFormat="1" ht="13.5">
      <c r="B182" s="220"/>
      <c r="C182" s="221"/>
      <c r="D182" s="217" t="s">
        <v>193</v>
      </c>
      <c r="E182" s="222" t="s">
        <v>21</v>
      </c>
      <c r="F182" s="223" t="s">
        <v>785</v>
      </c>
      <c r="G182" s="221"/>
      <c r="H182" s="224" t="s">
        <v>21</v>
      </c>
      <c r="I182" s="225"/>
      <c r="J182" s="221"/>
      <c r="K182" s="221"/>
      <c r="L182" s="226"/>
      <c r="M182" s="227"/>
      <c r="N182" s="228"/>
      <c r="O182" s="228"/>
      <c r="P182" s="228"/>
      <c r="Q182" s="228"/>
      <c r="R182" s="228"/>
      <c r="S182" s="228"/>
      <c r="T182" s="229"/>
      <c r="AT182" s="230" t="s">
        <v>193</v>
      </c>
      <c r="AU182" s="230" t="s">
        <v>83</v>
      </c>
      <c r="AV182" s="12" t="s">
        <v>79</v>
      </c>
      <c r="AW182" s="12" t="s">
        <v>39</v>
      </c>
      <c r="AX182" s="12" t="s">
        <v>75</v>
      </c>
      <c r="AY182" s="230" t="s">
        <v>183</v>
      </c>
    </row>
    <row r="183" spans="2:65" s="13" customFormat="1" ht="13.5">
      <c r="B183" s="231"/>
      <c r="C183" s="232"/>
      <c r="D183" s="217" t="s">
        <v>193</v>
      </c>
      <c r="E183" s="233" t="s">
        <v>21</v>
      </c>
      <c r="F183" s="234" t="s">
        <v>850</v>
      </c>
      <c r="G183" s="232"/>
      <c r="H183" s="235">
        <v>277.2</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65" s="14" customFormat="1" ht="13.5">
      <c r="B184" s="242"/>
      <c r="C184" s="243"/>
      <c r="D184" s="244" t="s">
        <v>193</v>
      </c>
      <c r="E184" s="245" t="s">
        <v>21</v>
      </c>
      <c r="F184" s="246" t="s">
        <v>212</v>
      </c>
      <c r="G184" s="243"/>
      <c r="H184" s="247">
        <v>277.2</v>
      </c>
      <c r="I184" s="248"/>
      <c r="J184" s="243"/>
      <c r="K184" s="243"/>
      <c r="L184" s="249"/>
      <c r="M184" s="250"/>
      <c r="N184" s="251"/>
      <c r="O184" s="251"/>
      <c r="P184" s="251"/>
      <c r="Q184" s="251"/>
      <c r="R184" s="251"/>
      <c r="S184" s="251"/>
      <c r="T184" s="252"/>
      <c r="AT184" s="253" t="s">
        <v>193</v>
      </c>
      <c r="AU184" s="253" t="s">
        <v>83</v>
      </c>
      <c r="AV184" s="14" t="s">
        <v>189</v>
      </c>
      <c r="AW184" s="14" t="s">
        <v>39</v>
      </c>
      <c r="AX184" s="14" t="s">
        <v>79</v>
      </c>
      <c r="AY184" s="253" t="s">
        <v>183</v>
      </c>
    </row>
    <row r="185" spans="2:65" s="1" customFormat="1" ht="44.25" customHeight="1">
      <c r="B185" s="42"/>
      <c r="C185" s="205" t="s">
        <v>370</v>
      </c>
      <c r="D185" s="205" t="s">
        <v>185</v>
      </c>
      <c r="E185" s="206" t="s">
        <v>851</v>
      </c>
      <c r="F185" s="207" t="s">
        <v>852</v>
      </c>
      <c r="G185" s="208" t="s">
        <v>199</v>
      </c>
      <c r="H185" s="209">
        <v>8.1199999999999992</v>
      </c>
      <c r="I185" s="210"/>
      <c r="J185" s="211">
        <f>ROUND(I185*H185,2)</f>
        <v>0</v>
      </c>
      <c r="K185" s="207" t="s">
        <v>200</v>
      </c>
      <c r="L185" s="62"/>
      <c r="M185" s="212" t="s">
        <v>21</v>
      </c>
      <c r="N185" s="213" t="s">
        <v>46</v>
      </c>
      <c r="O185" s="43"/>
      <c r="P185" s="214">
        <f>O185*H185</f>
        <v>0</v>
      </c>
      <c r="Q185" s="214">
        <v>0</v>
      </c>
      <c r="R185" s="214">
        <f>Q185*H185</f>
        <v>0</v>
      </c>
      <c r="S185" s="214">
        <v>0</v>
      </c>
      <c r="T185" s="215">
        <f>S185*H185</f>
        <v>0</v>
      </c>
      <c r="AR185" s="25" t="s">
        <v>292</v>
      </c>
      <c r="AT185" s="25" t="s">
        <v>185</v>
      </c>
      <c r="AU185" s="25" t="s">
        <v>83</v>
      </c>
      <c r="AY185" s="25" t="s">
        <v>183</v>
      </c>
      <c r="BE185" s="216">
        <f>IF(N185="základní",J185,0)</f>
        <v>0</v>
      </c>
      <c r="BF185" s="216">
        <f>IF(N185="snížená",J185,0)</f>
        <v>0</v>
      </c>
      <c r="BG185" s="216">
        <f>IF(N185="zákl. přenesená",J185,0)</f>
        <v>0</v>
      </c>
      <c r="BH185" s="216">
        <f>IF(N185="sníž. přenesená",J185,0)</f>
        <v>0</v>
      </c>
      <c r="BI185" s="216">
        <f>IF(N185="nulová",J185,0)</f>
        <v>0</v>
      </c>
      <c r="BJ185" s="25" t="s">
        <v>79</v>
      </c>
      <c r="BK185" s="216">
        <f>ROUND(I185*H185,2)</f>
        <v>0</v>
      </c>
      <c r="BL185" s="25" t="s">
        <v>292</v>
      </c>
      <c r="BM185" s="25" t="s">
        <v>853</v>
      </c>
    </row>
    <row r="186" spans="2:65" s="12" customFormat="1" ht="13.5">
      <c r="B186" s="220"/>
      <c r="C186" s="221"/>
      <c r="D186" s="217" t="s">
        <v>193</v>
      </c>
      <c r="E186" s="222" t="s">
        <v>21</v>
      </c>
      <c r="F186" s="223" t="s">
        <v>854</v>
      </c>
      <c r="G186" s="221"/>
      <c r="H186" s="224" t="s">
        <v>21</v>
      </c>
      <c r="I186" s="225"/>
      <c r="J186" s="221"/>
      <c r="K186" s="221"/>
      <c r="L186" s="226"/>
      <c r="M186" s="227"/>
      <c r="N186" s="228"/>
      <c r="O186" s="228"/>
      <c r="P186" s="228"/>
      <c r="Q186" s="228"/>
      <c r="R186" s="228"/>
      <c r="S186" s="228"/>
      <c r="T186" s="229"/>
      <c r="AT186" s="230" t="s">
        <v>193</v>
      </c>
      <c r="AU186" s="230" t="s">
        <v>83</v>
      </c>
      <c r="AV186" s="12" t="s">
        <v>79</v>
      </c>
      <c r="AW186" s="12" t="s">
        <v>39</v>
      </c>
      <c r="AX186" s="12" t="s">
        <v>75</v>
      </c>
      <c r="AY186" s="230" t="s">
        <v>183</v>
      </c>
    </row>
    <row r="187" spans="2:65" s="13" customFormat="1" ht="13.5">
      <c r="B187" s="231"/>
      <c r="C187" s="232"/>
      <c r="D187" s="217" t="s">
        <v>193</v>
      </c>
      <c r="E187" s="233" t="s">
        <v>21</v>
      </c>
      <c r="F187" s="234" t="s">
        <v>855</v>
      </c>
      <c r="G187" s="232"/>
      <c r="H187" s="235">
        <v>8.1199999999999992</v>
      </c>
      <c r="I187" s="236"/>
      <c r="J187" s="232"/>
      <c r="K187" s="232"/>
      <c r="L187" s="237"/>
      <c r="M187" s="238"/>
      <c r="N187" s="239"/>
      <c r="O187" s="239"/>
      <c r="P187" s="239"/>
      <c r="Q187" s="239"/>
      <c r="R187" s="239"/>
      <c r="S187" s="239"/>
      <c r="T187" s="240"/>
      <c r="AT187" s="241" t="s">
        <v>193</v>
      </c>
      <c r="AU187" s="241" t="s">
        <v>83</v>
      </c>
      <c r="AV187" s="13" t="s">
        <v>83</v>
      </c>
      <c r="AW187" s="13" t="s">
        <v>39</v>
      </c>
      <c r="AX187" s="13" t="s">
        <v>75</v>
      </c>
      <c r="AY187" s="241" t="s">
        <v>183</v>
      </c>
    </row>
    <row r="188" spans="2:65" s="14" customFormat="1" ht="13.5">
      <c r="B188" s="242"/>
      <c r="C188" s="243"/>
      <c r="D188" s="244" t="s">
        <v>193</v>
      </c>
      <c r="E188" s="245" t="s">
        <v>21</v>
      </c>
      <c r="F188" s="246" t="s">
        <v>212</v>
      </c>
      <c r="G188" s="243"/>
      <c r="H188" s="247">
        <v>8.1199999999999992</v>
      </c>
      <c r="I188" s="248"/>
      <c r="J188" s="243"/>
      <c r="K188" s="243"/>
      <c r="L188" s="249"/>
      <c r="M188" s="250"/>
      <c r="N188" s="251"/>
      <c r="O188" s="251"/>
      <c r="P188" s="251"/>
      <c r="Q188" s="251"/>
      <c r="R188" s="251"/>
      <c r="S188" s="251"/>
      <c r="T188" s="252"/>
      <c r="AT188" s="253" t="s">
        <v>193</v>
      </c>
      <c r="AU188" s="253" t="s">
        <v>83</v>
      </c>
      <c r="AV188" s="14" t="s">
        <v>189</v>
      </c>
      <c r="AW188" s="14" t="s">
        <v>39</v>
      </c>
      <c r="AX188" s="14" t="s">
        <v>79</v>
      </c>
      <c r="AY188" s="253" t="s">
        <v>183</v>
      </c>
    </row>
    <row r="189" spans="2:65" s="1" customFormat="1" ht="44.25" customHeight="1">
      <c r="B189" s="42"/>
      <c r="C189" s="205" t="s">
        <v>376</v>
      </c>
      <c r="D189" s="205" t="s">
        <v>185</v>
      </c>
      <c r="E189" s="206" t="s">
        <v>856</v>
      </c>
      <c r="F189" s="207" t="s">
        <v>857</v>
      </c>
      <c r="G189" s="208" t="s">
        <v>199</v>
      </c>
      <c r="H189" s="209">
        <v>298.34399999999999</v>
      </c>
      <c r="I189" s="210"/>
      <c r="J189" s="211">
        <f>ROUND(I189*H189,2)</f>
        <v>0</v>
      </c>
      <c r="K189" s="207" t="s">
        <v>200</v>
      </c>
      <c r="L189" s="62"/>
      <c r="M189" s="212" t="s">
        <v>21</v>
      </c>
      <c r="N189" s="213" t="s">
        <v>46</v>
      </c>
      <c r="O189" s="43"/>
      <c r="P189" s="214">
        <f>O189*H189</f>
        <v>0</v>
      </c>
      <c r="Q189" s="214">
        <v>1.3999999999999999E-4</v>
      </c>
      <c r="R189" s="214">
        <f>Q189*H189</f>
        <v>4.1768159999999999E-2</v>
      </c>
      <c r="S189" s="214">
        <v>0</v>
      </c>
      <c r="T189" s="215">
        <f>S189*H189</f>
        <v>0</v>
      </c>
      <c r="AR189" s="25" t="s">
        <v>292</v>
      </c>
      <c r="AT189" s="25" t="s">
        <v>185</v>
      </c>
      <c r="AU189" s="25" t="s">
        <v>83</v>
      </c>
      <c r="AY189" s="25" t="s">
        <v>183</v>
      </c>
      <c r="BE189" s="216">
        <f>IF(N189="základní",J189,0)</f>
        <v>0</v>
      </c>
      <c r="BF189" s="216">
        <f>IF(N189="snížená",J189,0)</f>
        <v>0</v>
      </c>
      <c r="BG189" s="216">
        <f>IF(N189="zákl. přenesená",J189,0)</f>
        <v>0</v>
      </c>
      <c r="BH189" s="216">
        <f>IF(N189="sníž. přenesená",J189,0)</f>
        <v>0</v>
      </c>
      <c r="BI189" s="216">
        <f>IF(N189="nulová",J189,0)</f>
        <v>0</v>
      </c>
      <c r="BJ189" s="25" t="s">
        <v>79</v>
      </c>
      <c r="BK189" s="216">
        <f>ROUND(I189*H189,2)</f>
        <v>0</v>
      </c>
      <c r="BL189" s="25" t="s">
        <v>292</v>
      </c>
      <c r="BM189" s="25" t="s">
        <v>858</v>
      </c>
    </row>
    <row r="190" spans="2:65" s="1" customFormat="1" ht="27">
      <c r="B190" s="42"/>
      <c r="C190" s="64"/>
      <c r="D190" s="217" t="s">
        <v>540</v>
      </c>
      <c r="E190" s="64"/>
      <c r="F190" s="218" t="s">
        <v>859</v>
      </c>
      <c r="G190" s="64"/>
      <c r="H190" s="64"/>
      <c r="I190" s="173"/>
      <c r="J190" s="64"/>
      <c r="K190" s="64"/>
      <c r="L190" s="62"/>
      <c r="M190" s="219"/>
      <c r="N190" s="43"/>
      <c r="O190" s="43"/>
      <c r="P190" s="43"/>
      <c r="Q190" s="43"/>
      <c r="R190" s="43"/>
      <c r="S190" s="43"/>
      <c r="T190" s="79"/>
      <c r="AT190" s="25" t="s">
        <v>540</v>
      </c>
      <c r="AU190" s="25" t="s">
        <v>83</v>
      </c>
    </row>
    <row r="191" spans="2:65" s="12" customFormat="1" ht="13.5">
      <c r="B191" s="220"/>
      <c r="C191" s="221"/>
      <c r="D191" s="217" t="s">
        <v>193</v>
      </c>
      <c r="E191" s="222" t="s">
        <v>21</v>
      </c>
      <c r="F191" s="223" t="s">
        <v>860</v>
      </c>
      <c r="G191" s="221"/>
      <c r="H191" s="224" t="s">
        <v>21</v>
      </c>
      <c r="I191" s="225"/>
      <c r="J191" s="221"/>
      <c r="K191" s="221"/>
      <c r="L191" s="226"/>
      <c r="M191" s="227"/>
      <c r="N191" s="228"/>
      <c r="O191" s="228"/>
      <c r="P191" s="228"/>
      <c r="Q191" s="228"/>
      <c r="R191" s="228"/>
      <c r="S191" s="228"/>
      <c r="T191" s="229"/>
      <c r="AT191" s="230" t="s">
        <v>193</v>
      </c>
      <c r="AU191" s="230" t="s">
        <v>83</v>
      </c>
      <c r="AV191" s="12" t="s">
        <v>79</v>
      </c>
      <c r="AW191" s="12" t="s">
        <v>39</v>
      </c>
      <c r="AX191" s="12" t="s">
        <v>75</v>
      </c>
      <c r="AY191" s="230" t="s">
        <v>183</v>
      </c>
    </row>
    <row r="192" spans="2:65" s="13" customFormat="1" ht="13.5">
      <c r="B192" s="231"/>
      <c r="C192" s="232"/>
      <c r="D192" s="217" t="s">
        <v>193</v>
      </c>
      <c r="E192" s="233" t="s">
        <v>21</v>
      </c>
      <c r="F192" s="234" t="s">
        <v>861</v>
      </c>
      <c r="G192" s="232"/>
      <c r="H192" s="235">
        <v>395.78399999999999</v>
      </c>
      <c r="I192" s="236"/>
      <c r="J192" s="232"/>
      <c r="K192" s="232"/>
      <c r="L192" s="237"/>
      <c r="M192" s="238"/>
      <c r="N192" s="239"/>
      <c r="O192" s="239"/>
      <c r="P192" s="239"/>
      <c r="Q192" s="239"/>
      <c r="R192" s="239"/>
      <c r="S192" s="239"/>
      <c r="T192" s="240"/>
      <c r="AT192" s="241" t="s">
        <v>193</v>
      </c>
      <c r="AU192" s="241" t="s">
        <v>83</v>
      </c>
      <c r="AV192" s="13" t="s">
        <v>83</v>
      </c>
      <c r="AW192" s="13" t="s">
        <v>39</v>
      </c>
      <c r="AX192" s="13" t="s">
        <v>75</v>
      </c>
      <c r="AY192" s="241" t="s">
        <v>183</v>
      </c>
    </row>
    <row r="193" spans="2:65" s="13" customFormat="1" ht="13.5">
      <c r="B193" s="231"/>
      <c r="C193" s="232"/>
      <c r="D193" s="217" t="s">
        <v>193</v>
      </c>
      <c r="E193" s="233" t="s">
        <v>21</v>
      </c>
      <c r="F193" s="234" t="s">
        <v>862</v>
      </c>
      <c r="G193" s="232"/>
      <c r="H193" s="235">
        <v>-63.84</v>
      </c>
      <c r="I193" s="236"/>
      <c r="J193" s="232"/>
      <c r="K193" s="232"/>
      <c r="L193" s="237"/>
      <c r="M193" s="238"/>
      <c r="N193" s="239"/>
      <c r="O193" s="239"/>
      <c r="P193" s="239"/>
      <c r="Q193" s="239"/>
      <c r="R193" s="239"/>
      <c r="S193" s="239"/>
      <c r="T193" s="240"/>
      <c r="AT193" s="241" t="s">
        <v>193</v>
      </c>
      <c r="AU193" s="241" t="s">
        <v>83</v>
      </c>
      <c r="AV193" s="13" t="s">
        <v>83</v>
      </c>
      <c r="AW193" s="13" t="s">
        <v>39</v>
      </c>
      <c r="AX193" s="13" t="s">
        <v>75</v>
      </c>
      <c r="AY193" s="241" t="s">
        <v>183</v>
      </c>
    </row>
    <row r="194" spans="2:65" s="13" customFormat="1" ht="13.5">
      <c r="B194" s="231"/>
      <c r="C194" s="232"/>
      <c r="D194" s="217" t="s">
        <v>193</v>
      </c>
      <c r="E194" s="233" t="s">
        <v>21</v>
      </c>
      <c r="F194" s="234" t="s">
        <v>863</v>
      </c>
      <c r="G194" s="232"/>
      <c r="H194" s="235">
        <v>-33.6</v>
      </c>
      <c r="I194" s="236"/>
      <c r="J194" s="232"/>
      <c r="K194" s="232"/>
      <c r="L194" s="237"/>
      <c r="M194" s="238"/>
      <c r="N194" s="239"/>
      <c r="O194" s="239"/>
      <c r="P194" s="239"/>
      <c r="Q194" s="239"/>
      <c r="R194" s="239"/>
      <c r="S194" s="239"/>
      <c r="T194" s="240"/>
      <c r="AT194" s="241" t="s">
        <v>193</v>
      </c>
      <c r="AU194" s="241" t="s">
        <v>83</v>
      </c>
      <c r="AV194" s="13" t="s">
        <v>83</v>
      </c>
      <c r="AW194" s="13" t="s">
        <v>39</v>
      </c>
      <c r="AX194" s="13" t="s">
        <v>75</v>
      </c>
      <c r="AY194" s="241" t="s">
        <v>183</v>
      </c>
    </row>
    <row r="195" spans="2:65" s="14" customFormat="1" ht="13.5">
      <c r="B195" s="242"/>
      <c r="C195" s="243"/>
      <c r="D195" s="244" t="s">
        <v>193</v>
      </c>
      <c r="E195" s="245" t="s">
        <v>21</v>
      </c>
      <c r="F195" s="246" t="s">
        <v>212</v>
      </c>
      <c r="G195" s="243"/>
      <c r="H195" s="247">
        <v>298.34399999999999</v>
      </c>
      <c r="I195" s="248"/>
      <c r="J195" s="243"/>
      <c r="K195" s="243"/>
      <c r="L195" s="249"/>
      <c r="M195" s="250"/>
      <c r="N195" s="251"/>
      <c r="O195" s="251"/>
      <c r="P195" s="251"/>
      <c r="Q195" s="251"/>
      <c r="R195" s="251"/>
      <c r="S195" s="251"/>
      <c r="T195" s="252"/>
      <c r="AT195" s="253" t="s">
        <v>193</v>
      </c>
      <c r="AU195" s="253" t="s">
        <v>83</v>
      </c>
      <c r="AV195" s="14" t="s">
        <v>189</v>
      </c>
      <c r="AW195" s="14" t="s">
        <v>39</v>
      </c>
      <c r="AX195" s="14" t="s">
        <v>79</v>
      </c>
      <c r="AY195" s="253" t="s">
        <v>183</v>
      </c>
    </row>
    <row r="196" spans="2:65" s="1" customFormat="1" ht="44.25" customHeight="1">
      <c r="B196" s="42"/>
      <c r="C196" s="205" t="s">
        <v>380</v>
      </c>
      <c r="D196" s="205" t="s">
        <v>185</v>
      </c>
      <c r="E196" s="206" t="s">
        <v>864</v>
      </c>
      <c r="F196" s="207" t="s">
        <v>865</v>
      </c>
      <c r="G196" s="208" t="s">
        <v>199</v>
      </c>
      <c r="H196" s="209">
        <v>63.84</v>
      </c>
      <c r="I196" s="210"/>
      <c r="J196" s="211">
        <f>ROUND(I196*H196,2)</f>
        <v>0</v>
      </c>
      <c r="K196" s="207" t="s">
        <v>200</v>
      </c>
      <c r="L196" s="62"/>
      <c r="M196" s="212" t="s">
        <v>21</v>
      </c>
      <c r="N196" s="213" t="s">
        <v>46</v>
      </c>
      <c r="O196" s="43"/>
      <c r="P196" s="214">
        <f>O196*H196</f>
        <v>0</v>
      </c>
      <c r="Q196" s="214">
        <v>2.7999999999999998E-4</v>
      </c>
      <c r="R196" s="214">
        <f>Q196*H196</f>
        <v>1.7875200000000001E-2</v>
      </c>
      <c r="S196" s="214">
        <v>0</v>
      </c>
      <c r="T196" s="215">
        <f>S196*H196</f>
        <v>0</v>
      </c>
      <c r="AR196" s="25" t="s">
        <v>292</v>
      </c>
      <c r="AT196" s="25" t="s">
        <v>185</v>
      </c>
      <c r="AU196" s="25" t="s">
        <v>83</v>
      </c>
      <c r="AY196" s="25" t="s">
        <v>183</v>
      </c>
      <c r="BE196" s="216">
        <f>IF(N196="základní",J196,0)</f>
        <v>0</v>
      </c>
      <c r="BF196" s="216">
        <f>IF(N196="snížená",J196,0)</f>
        <v>0</v>
      </c>
      <c r="BG196" s="216">
        <f>IF(N196="zákl. přenesená",J196,0)</f>
        <v>0</v>
      </c>
      <c r="BH196" s="216">
        <f>IF(N196="sníž. přenesená",J196,0)</f>
        <v>0</v>
      </c>
      <c r="BI196" s="216">
        <f>IF(N196="nulová",J196,0)</f>
        <v>0</v>
      </c>
      <c r="BJ196" s="25" t="s">
        <v>79</v>
      </c>
      <c r="BK196" s="216">
        <f>ROUND(I196*H196,2)</f>
        <v>0</v>
      </c>
      <c r="BL196" s="25" t="s">
        <v>292</v>
      </c>
      <c r="BM196" s="25" t="s">
        <v>866</v>
      </c>
    </row>
    <row r="197" spans="2:65" s="1" customFormat="1" ht="27">
      <c r="B197" s="42"/>
      <c r="C197" s="64"/>
      <c r="D197" s="217" t="s">
        <v>540</v>
      </c>
      <c r="E197" s="64"/>
      <c r="F197" s="218" t="s">
        <v>859</v>
      </c>
      <c r="G197" s="64"/>
      <c r="H197" s="64"/>
      <c r="I197" s="173"/>
      <c r="J197" s="64"/>
      <c r="K197" s="64"/>
      <c r="L197" s="62"/>
      <c r="M197" s="219"/>
      <c r="N197" s="43"/>
      <c r="O197" s="43"/>
      <c r="P197" s="43"/>
      <c r="Q197" s="43"/>
      <c r="R197" s="43"/>
      <c r="S197" s="43"/>
      <c r="T197" s="79"/>
      <c r="AT197" s="25" t="s">
        <v>540</v>
      </c>
      <c r="AU197" s="25" t="s">
        <v>83</v>
      </c>
    </row>
    <row r="198" spans="2:65" s="12" customFormat="1" ht="13.5">
      <c r="B198" s="220"/>
      <c r="C198" s="221"/>
      <c r="D198" s="217" t="s">
        <v>193</v>
      </c>
      <c r="E198" s="222" t="s">
        <v>21</v>
      </c>
      <c r="F198" s="223" t="s">
        <v>867</v>
      </c>
      <c r="G198" s="221"/>
      <c r="H198" s="224" t="s">
        <v>21</v>
      </c>
      <c r="I198" s="225"/>
      <c r="J198" s="221"/>
      <c r="K198" s="221"/>
      <c r="L198" s="226"/>
      <c r="M198" s="227"/>
      <c r="N198" s="228"/>
      <c r="O198" s="228"/>
      <c r="P198" s="228"/>
      <c r="Q198" s="228"/>
      <c r="R198" s="228"/>
      <c r="S198" s="228"/>
      <c r="T198" s="229"/>
      <c r="AT198" s="230" t="s">
        <v>193</v>
      </c>
      <c r="AU198" s="230" t="s">
        <v>83</v>
      </c>
      <c r="AV198" s="12" t="s">
        <v>79</v>
      </c>
      <c r="AW198" s="12" t="s">
        <v>39</v>
      </c>
      <c r="AX198" s="12" t="s">
        <v>75</v>
      </c>
      <c r="AY198" s="230" t="s">
        <v>183</v>
      </c>
    </row>
    <row r="199" spans="2:65" s="13" customFormat="1" ht="13.5">
      <c r="B199" s="231"/>
      <c r="C199" s="232"/>
      <c r="D199" s="217" t="s">
        <v>193</v>
      </c>
      <c r="E199" s="233" t="s">
        <v>21</v>
      </c>
      <c r="F199" s="234" t="s">
        <v>868</v>
      </c>
      <c r="G199" s="232"/>
      <c r="H199" s="235">
        <v>46.56</v>
      </c>
      <c r="I199" s="236"/>
      <c r="J199" s="232"/>
      <c r="K199" s="232"/>
      <c r="L199" s="237"/>
      <c r="M199" s="238"/>
      <c r="N199" s="239"/>
      <c r="O199" s="239"/>
      <c r="P199" s="239"/>
      <c r="Q199" s="239"/>
      <c r="R199" s="239"/>
      <c r="S199" s="239"/>
      <c r="T199" s="240"/>
      <c r="AT199" s="241" t="s">
        <v>193</v>
      </c>
      <c r="AU199" s="241" t="s">
        <v>83</v>
      </c>
      <c r="AV199" s="13" t="s">
        <v>83</v>
      </c>
      <c r="AW199" s="13" t="s">
        <v>39</v>
      </c>
      <c r="AX199" s="13" t="s">
        <v>75</v>
      </c>
      <c r="AY199" s="241" t="s">
        <v>183</v>
      </c>
    </row>
    <row r="200" spans="2:65" s="13" customFormat="1" ht="13.5">
      <c r="B200" s="231"/>
      <c r="C200" s="232"/>
      <c r="D200" s="217" t="s">
        <v>193</v>
      </c>
      <c r="E200" s="233" t="s">
        <v>21</v>
      </c>
      <c r="F200" s="234" t="s">
        <v>869</v>
      </c>
      <c r="G200" s="232"/>
      <c r="H200" s="235">
        <v>17.28</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4" customFormat="1" ht="13.5">
      <c r="B201" s="242"/>
      <c r="C201" s="243"/>
      <c r="D201" s="244" t="s">
        <v>193</v>
      </c>
      <c r="E201" s="245" t="s">
        <v>21</v>
      </c>
      <c r="F201" s="246" t="s">
        <v>212</v>
      </c>
      <c r="G201" s="243"/>
      <c r="H201" s="247">
        <v>63.84</v>
      </c>
      <c r="I201" s="248"/>
      <c r="J201" s="243"/>
      <c r="K201" s="243"/>
      <c r="L201" s="249"/>
      <c r="M201" s="250"/>
      <c r="N201" s="251"/>
      <c r="O201" s="251"/>
      <c r="P201" s="251"/>
      <c r="Q201" s="251"/>
      <c r="R201" s="251"/>
      <c r="S201" s="251"/>
      <c r="T201" s="252"/>
      <c r="AT201" s="253" t="s">
        <v>193</v>
      </c>
      <c r="AU201" s="253" t="s">
        <v>83</v>
      </c>
      <c r="AV201" s="14" t="s">
        <v>189</v>
      </c>
      <c r="AW201" s="14" t="s">
        <v>39</v>
      </c>
      <c r="AX201" s="14" t="s">
        <v>79</v>
      </c>
      <c r="AY201" s="253" t="s">
        <v>183</v>
      </c>
    </row>
    <row r="202" spans="2:65" s="1" customFormat="1" ht="44.25" customHeight="1">
      <c r="B202" s="42"/>
      <c r="C202" s="205" t="s">
        <v>389</v>
      </c>
      <c r="D202" s="205" t="s">
        <v>185</v>
      </c>
      <c r="E202" s="206" t="s">
        <v>870</v>
      </c>
      <c r="F202" s="207" t="s">
        <v>871</v>
      </c>
      <c r="G202" s="208" t="s">
        <v>199</v>
      </c>
      <c r="H202" s="209">
        <v>33.6</v>
      </c>
      <c r="I202" s="210"/>
      <c r="J202" s="211">
        <f>ROUND(I202*H202,2)</f>
        <v>0</v>
      </c>
      <c r="K202" s="207" t="s">
        <v>200</v>
      </c>
      <c r="L202" s="62"/>
      <c r="M202" s="212" t="s">
        <v>21</v>
      </c>
      <c r="N202" s="213" t="s">
        <v>46</v>
      </c>
      <c r="O202" s="43"/>
      <c r="P202" s="214">
        <f>O202*H202</f>
        <v>0</v>
      </c>
      <c r="Q202" s="214">
        <v>4.2999999999999999E-4</v>
      </c>
      <c r="R202" s="214">
        <f>Q202*H202</f>
        <v>1.4448000000000001E-2</v>
      </c>
      <c r="S202" s="214">
        <v>0</v>
      </c>
      <c r="T202" s="215">
        <f>S202*H202</f>
        <v>0</v>
      </c>
      <c r="AR202" s="25" t="s">
        <v>292</v>
      </c>
      <c r="AT202" s="25" t="s">
        <v>185</v>
      </c>
      <c r="AU202" s="25" t="s">
        <v>83</v>
      </c>
      <c r="AY202" s="25" t="s">
        <v>183</v>
      </c>
      <c r="BE202" s="216">
        <f>IF(N202="základní",J202,0)</f>
        <v>0</v>
      </c>
      <c r="BF202" s="216">
        <f>IF(N202="snížená",J202,0)</f>
        <v>0</v>
      </c>
      <c r="BG202" s="216">
        <f>IF(N202="zákl. přenesená",J202,0)</f>
        <v>0</v>
      </c>
      <c r="BH202" s="216">
        <f>IF(N202="sníž. přenesená",J202,0)</f>
        <v>0</v>
      </c>
      <c r="BI202" s="216">
        <f>IF(N202="nulová",J202,0)</f>
        <v>0</v>
      </c>
      <c r="BJ202" s="25" t="s">
        <v>79</v>
      </c>
      <c r="BK202" s="216">
        <f>ROUND(I202*H202,2)</f>
        <v>0</v>
      </c>
      <c r="BL202" s="25" t="s">
        <v>292</v>
      </c>
      <c r="BM202" s="25" t="s">
        <v>872</v>
      </c>
    </row>
    <row r="203" spans="2:65" s="1" customFormat="1" ht="27">
      <c r="B203" s="42"/>
      <c r="C203" s="64"/>
      <c r="D203" s="217" t="s">
        <v>540</v>
      </c>
      <c r="E203" s="64"/>
      <c r="F203" s="218" t="s">
        <v>859</v>
      </c>
      <c r="G203" s="64"/>
      <c r="H203" s="64"/>
      <c r="I203" s="173"/>
      <c r="J203" s="64"/>
      <c r="K203" s="64"/>
      <c r="L203" s="62"/>
      <c r="M203" s="219"/>
      <c r="N203" s="43"/>
      <c r="O203" s="43"/>
      <c r="P203" s="43"/>
      <c r="Q203" s="43"/>
      <c r="R203" s="43"/>
      <c r="S203" s="43"/>
      <c r="T203" s="79"/>
      <c r="AT203" s="25" t="s">
        <v>540</v>
      </c>
      <c r="AU203" s="25" t="s">
        <v>83</v>
      </c>
    </row>
    <row r="204" spans="2:65" s="12" customFormat="1" ht="13.5">
      <c r="B204" s="220"/>
      <c r="C204" s="221"/>
      <c r="D204" s="217" t="s">
        <v>193</v>
      </c>
      <c r="E204" s="222" t="s">
        <v>21</v>
      </c>
      <c r="F204" s="223" t="s">
        <v>873</v>
      </c>
      <c r="G204" s="221"/>
      <c r="H204" s="224" t="s">
        <v>21</v>
      </c>
      <c r="I204" s="225"/>
      <c r="J204" s="221"/>
      <c r="K204" s="221"/>
      <c r="L204" s="226"/>
      <c r="M204" s="227"/>
      <c r="N204" s="228"/>
      <c r="O204" s="228"/>
      <c r="P204" s="228"/>
      <c r="Q204" s="228"/>
      <c r="R204" s="228"/>
      <c r="S204" s="228"/>
      <c r="T204" s="229"/>
      <c r="AT204" s="230" t="s">
        <v>193</v>
      </c>
      <c r="AU204" s="230" t="s">
        <v>83</v>
      </c>
      <c r="AV204" s="12" t="s">
        <v>79</v>
      </c>
      <c r="AW204" s="12" t="s">
        <v>39</v>
      </c>
      <c r="AX204" s="12" t="s">
        <v>75</v>
      </c>
      <c r="AY204" s="230" t="s">
        <v>183</v>
      </c>
    </row>
    <row r="205" spans="2:65" s="13" customFormat="1" ht="13.5">
      <c r="B205" s="231"/>
      <c r="C205" s="232"/>
      <c r="D205" s="217" t="s">
        <v>193</v>
      </c>
      <c r="E205" s="233" t="s">
        <v>21</v>
      </c>
      <c r="F205" s="234" t="s">
        <v>874</v>
      </c>
      <c r="G205" s="232"/>
      <c r="H205" s="235">
        <v>33.6</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4" customFormat="1" ht="13.5">
      <c r="B206" s="242"/>
      <c r="C206" s="243"/>
      <c r="D206" s="244" t="s">
        <v>193</v>
      </c>
      <c r="E206" s="245" t="s">
        <v>21</v>
      </c>
      <c r="F206" s="246" t="s">
        <v>212</v>
      </c>
      <c r="G206" s="243"/>
      <c r="H206" s="247">
        <v>33.6</v>
      </c>
      <c r="I206" s="248"/>
      <c r="J206" s="243"/>
      <c r="K206" s="243"/>
      <c r="L206" s="249"/>
      <c r="M206" s="250"/>
      <c r="N206" s="251"/>
      <c r="O206" s="251"/>
      <c r="P206" s="251"/>
      <c r="Q206" s="251"/>
      <c r="R206" s="251"/>
      <c r="S206" s="251"/>
      <c r="T206" s="252"/>
      <c r="AT206" s="253" t="s">
        <v>193</v>
      </c>
      <c r="AU206" s="253" t="s">
        <v>83</v>
      </c>
      <c r="AV206" s="14" t="s">
        <v>189</v>
      </c>
      <c r="AW206" s="14" t="s">
        <v>39</v>
      </c>
      <c r="AX206" s="14" t="s">
        <v>79</v>
      </c>
      <c r="AY206" s="253" t="s">
        <v>183</v>
      </c>
    </row>
    <row r="207" spans="2:65" s="1" customFormat="1" ht="22.5" customHeight="1">
      <c r="B207" s="42"/>
      <c r="C207" s="257" t="s">
        <v>393</v>
      </c>
      <c r="D207" s="257" t="s">
        <v>223</v>
      </c>
      <c r="E207" s="258" t="s">
        <v>875</v>
      </c>
      <c r="F207" s="259" t="s">
        <v>876</v>
      </c>
      <c r="G207" s="260" t="s">
        <v>199</v>
      </c>
      <c r="H207" s="261">
        <v>455.15199999999999</v>
      </c>
      <c r="I207" s="262"/>
      <c r="J207" s="263">
        <f>ROUND(I207*H207,2)</f>
        <v>0</v>
      </c>
      <c r="K207" s="259" t="s">
        <v>200</v>
      </c>
      <c r="L207" s="264"/>
      <c r="M207" s="265" t="s">
        <v>21</v>
      </c>
      <c r="N207" s="266" t="s">
        <v>46</v>
      </c>
      <c r="O207" s="43"/>
      <c r="P207" s="214">
        <f>O207*H207</f>
        <v>0</v>
      </c>
      <c r="Q207" s="214">
        <v>1.9E-3</v>
      </c>
      <c r="R207" s="214">
        <f>Q207*H207</f>
        <v>0.86478880000000002</v>
      </c>
      <c r="S207" s="214">
        <v>0</v>
      </c>
      <c r="T207" s="215">
        <f>S207*H207</f>
        <v>0</v>
      </c>
      <c r="AR207" s="25" t="s">
        <v>393</v>
      </c>
      <c r="AT207" s="25" t="s">
        <v>223</v>
      </c>
      <c r="AU207" s="25" t="s">
        <v>83</v>
      </c>
      <c r="AY207" s="25" t="s">
        <v>183</v>
      </c>
      <c r="BE207" s="216">
        <f>IF(N207="základní",J207,0)</f>
        <v>0</v>
      </c>
      <c r="BF207" s="216">
        <f>IF(N207="snížená",J207,0)</f>
        <v>0</v>
      </c>
      <c r="BG207" s="216">
        <f>IF(N207="zákl. přenesená",J207,0)</f>
        <v>0</v>
      </c>
      <c r="BH207" s="216">
        <f>IF(N207="sníž. přenesená",J207,0)</f>
        <v>0</v>
      </c>
      <c r="BI207" s="216">
        <f>IF(N207="nulová",J207,0)</f>
        <v>0</v>
      </c>
      <c r="BJ207" s="25" t="s">
        <v>79</v>
      </c>
      <c r="BK207" s="216">
        <f>ROUND(I207*H207,2)</f>
        <v>0</v>
      </c>
      <c r="BL207" s="25" t="s">
        <v>292</v>
      </c>
      <c r="BM207" s="25" t="s">
        <v>877</v>
      </c>
    </row>
    <row r="208" spans="2:65" s="13" customFormat="1" ht="13.5">
      <c r="B208" s="231"/>
      <c r="C208" s="232"/>
      <c r="D208" s="244" t="s">
        <v>193</v>
      </c>
      <c r="E208" s="232"/>
      <c r="F208" s="255" t="s">
        <v>878</v>
      </c>
      <c r="G208" s="232"/>
      <c r="H208" s="256">
        <v>455.15199999999999</v>
      </c>
      <c r="I208" s="236"/>
      <c r="J208" s="232"/>
      <c r="K208" s="232"/>
      <c r="L208" s="237"/>
      <c r="M208" s="238"/>
      <c r="N208" s="239"/>
      <c r="O208" s="239"/>
      <c r="P208" s="239"/>
      <c r="Q208" s="239"/>
      <c r="R208" s="239"/>
      <c r="S208" s="239"/>
      <c r="T208" s="240"/>
      <c r="AT208" s="241" t="s">
        <v>193</v>
      </c>
      <c r="AU208" s="241" t="s">
        <v>83</v>
      </c>
      <c r="AV208" s="13" t="s">
        <v>83</v>
      </c>
      <c r="AW208" s="13" t="s">
        <v>6</v>
      </c>
      <c r="AX208" s="13" t="s">
        <v>79</v>
      </c>
      <c r="AY208" s="241" t="s">
        <v>183</v>
      </c>
    </row>
    <row r="209" spans="2:65" s="1" customFormat="1" ht="31.5" customHeight="1">
      <c r="B209" s="42"/>
      <c r="C209" s="205" t="s">
        <v>397</v>
      </c>
      <c r="D209" s="205" t="s">
        <v>185</v>
      </c>
      <c r="E209" s="206" t="s">
        <v>879</v>
      </c>
      <c r="F209" s="207" t="s">
        <v>880</v>
      </c>
      <c r="G209" s="208" t="s">
        <v>199</v>
      </c>
      <c r="H209" s="209">
        <v>395.78399999999999</v>
      </c>
      <c r="I209" s="210"/>
      <c r="J209" s="211">
        <f>ROUND(I209*H209,2)</f>
        <v>0</v>
      </c>
      <c r="K209" s="207" t="s">
        <v>200</v>
      </c>
      <c r="L209" s="62"/>
      <c r="M209" s="212" t="s">
        <v>21</v>
      </c>
      <c r="N209" s="213" t="s">
        <v>46</v>
      </c>
      <c r="O209" s="43"/>
      <c r="P209" s="214">
        <f>O209*H209</f>
        <v>0</v>
      </c>
      <c r="Q209" s="214">
        <v>0</v>
      </c>
      <c r="R209" s="214">
        <f>Q209*H209</f>
        <v>0</v>
      </c>
      <c r="S209" s="214">
        <v>0</v>
      </c>
      <c r="T209" s="215">
        <f>S209*H209</f>
        <v>0</v>
      </c>
      <c r="AR209" s="25" t="s">
        <v>292</v>
      </c>
      <c r="AT209" s="25" t="s">
        <v>185</v>
      </c>
      <c r="AU209" s="25" t="s">
        <v>83</v>
      </c>
      <c r="AY209" s="25" t="s">
        <v>183</v>
      </c>
      <c r="BE209" s="216">
        <f>IF(N209="základní",J209,0)</f>
        <v>0</v>
      </c>
      <c r="BF209" s="216">
        <f>IF(N209="snížená",J209,0)</f>
        <v>0</v>
      </c>
      <c r="BG209" s="216">
        <f>IF(N209="zákl. přenesená",J209,0)</f>
        <v>0</v>
      </c>
      <c r="BH209" s="216">
        <f>IF(N209="sníž. přenesená",J209,0)</f>
        <v>0</v>
      </c>
      <c r="BI209" s="216">
        <f>IF(N209="nulová",J209,0)</f>
        <v>0</v>
      </c>
      <c r="BJ209" s="25" t="s">
        <v>79</v>
      </c>
      <c r="BK209" s="216">
        <f>ROUND(I209*H209,2)</f>
        <v>0</v>
      </c>
      <c r="BL209" s="25" t="s">
        <v>292</v>
      </c>
      <c r="BM209" s="25" t="s">
        <v>881</v>
      </c>
    </row>
    <row r="210" spans="2:65" s="12" customFormat="1" ht="13.5">
      <c r="B210" s="220"/>
      <c r="C210" s="221"/>
      <c r="D210" s="217" t="s">
        <v>193</v>
      </c>
      <c r="E210" s="222" t="s">
        <v>21</v>
      </c>
      <c r="F210" s="223" t="s">
        <v>785</v>
      </c>
      <c r="G210" s="221"/>
      <c r="H210" s="224" t="s">
        <v>21</v>
      </c>
      <c r="I210" s="225"/>
      <c r="J210" s="221"/>
      <c r="K210" s="221"/>
      <c r="L210" s="226"/>
      <c r="M210" s="227"/>
      <c r="N210" s="228"/>
      <c r="O210" s="228"/>
      <c r="P210" s="228"/>
      <c r="Q210" s="228"/>
      <c r="R210" s="228"/>
      <c r="S210" s="228"/>
      <c r="T210" s="229"/>
      <c r="AT210" s="230" t="s">
        <v>193</v>
      </c>
      <c r="AU210" s="230" t="s">
        <v>83</v>
      </c>
      <c r="AV210" s="12" t="s">
        <v>79</v>
      </c>
      <c r="AW210" s="12" t="s">
        <v>39</v>
      </c>
      <c r="AX210" s="12" t="s">
        <v>75</v>
      </c>
      <c r="AY210" s="230" t="s">
        <v>183</v>
      </c>
    </row>
    <row r="211" spans="2:65" s="13" customFormat="1" ht="13.5">
      <c r="B211" s="231"/>
      <c r="C211" s="232"/>
      <c r="D211" s="217" t="s">
        <v>193</v>
      </c>
      <c r="E211" s="233" t="s">
        <v>21</v>
      </c>
      <c r="F211" s="234" t="s">
        <v>786</v>
      </c>
      <c r="G211" s="232"/>
      <c r="H211" s="235">
        <v>361.68</v>
      </c>
      <c r="I211" s="236"/>
      <c r="J211" s="232"/>
      <c r="K211" s="232"/>
      <c r="L211" s="237"/>
      <c r="M211" s="238"/>
      <c r="N211" s="239"/>
      <c r="O211" s="239"/>
      <c r="P211" s="239"/>
      <c r="Q211" s="239"/>
      <c r="R211" s="239"/>
      <c r="S211" s="239"/>
      <c r="T211" s="240"/>
      <c r="AT211" s="241" t="s">
        <v>193</v>
      </c>
      <c r="AU211" s="241" t="s">
        <v>83</v>
      </c>
      <c r="AV211" s="13" t="s">
        <v>83</v>
      </c>
      <c r="AW211" s="13" t="s">
        <v>39</v>
      </c>
      <c r="AX211" s="13" t="s">
        <v>75</v>
      </c>
      <c r="AY211" s="241" t="s">
        <v>183</v>
      </c>
    </row>
    <row r="212" spans="2:65" s="13" customFormat="1" ht="13.5">
      <c r="B212" s="231"/>
      <c r="C212" s="232"/>
      <c r="D212" s="217" t="s">
        <v>193</v>
      </c>
      <c r="E212" s="233" t="s">
        <v>21</v>
      </c>
      <c r="F212" s="234" t="s">
        <v>882</v>
      </c>
      <c r="G212" s="232"/>
      <c r="H212" s="235">
        <v>34.103999999999999</v>
      </c>
      <c r="I212" s="236"/>
      <c r="J212" s="232"/>
      <c r="K212" s="232"/>
      <c r="L212" s="237"/>
      <c r="M212" s="238"/>
      <c r="N212" s="239"/>
      <c r="O212" s="239"/>
      <c r="P212" s="239"/>
      <c r="Q212" s="239"/>
      <c r="R212" s="239"/>
      <c r="S212" s="239"/>
      <c r="T212" s="240"/>
      <c r="AT212" s="241" t="s">
        <v>193</v>
      </c>
      <c r="AU212" s="241" t="s">
        <v>83</v>
      </c>
      <c r="AV212" s="13" t="s">
        <v>83</v>
      </c>
      <c r="AW212" s="13" t="s">
        <v>39</v>
      </c>
      <c r="AX212" s="13" t="s">
        <v>75</v>
      </c>
      <c r="AY212" s="241" t="s">
        <v>183</v>
      </c>
    </row>
    <row r="213" spans="2:65" s="14" customFormat="1" ht="13.5">
      <c r="B213" s="242"/>
      <c r="C213" s="243"/>
      <c r="D213" s="244" t="s">
        <v>193</v>
      </c>
      <c r="E213" s="245" t="s">
        <v>21</v>
      </c>
      <c r="F213" s="246" t="s">
        <v>212</v>
      </c>
      <c r="G213" s="243"/>
      <c r="H213" s="247">
        <v>395.78399999999999</v>
      </c>
      <c r="I213" s="248"/>
      <c r="J213" s="243"/>
      <c r="K213" s="243"/>
      <c r="L213" s="249"/>
      <c r="M213" s="250"/>
      <c r="N213" s="251"/>
      <c r="O213" s="251"/>
      <c r="P213" s="251"/>
      <c r="Q213" s="251"/>
      <c r="R213" s="251"/>
      <c r="S213" s="251"/>
      <c r="T213" s="252"/>
      <c r="AT213" s="253" t="s">
        <v>193</v>
      </c>
      <c r="AU213" s="253" t="s">
        <v>83</v>
      </c>
      <c r="AV213" s="14" t="s">
        <v>189</v>
      </c>
      <c r="AW213" s="14" t="s">
        <v>39</v>
      </c>
      <c r="AX213" s="14" t="s">
        <v>79</v>
      </c>
      <c r="AY213" s="253" t="s">
        <v>183</v>
      </c>
    </row>
    <row r="214" spans="2:65" s="1" customFormat="1" ht="22.5" customHeight="1">
      <c r="B214" s="42"/>
      <c r="C214" s="257" t="s">
        <v>403</v>
      </c>
      <c r="D214" s="257" t="s">
        <v>223</v>
      </c>
      <c r="E214" s="258" t="s">
        <v>883</v>
      </c>
      <c r="F214" s="259" t="s">
        <v>884</v>
      </c>
      <c r="G214" s="260" t="s">
        <v>199</v>
      </c>
      <c r="H214" s="261">
        <v>455.15199999999999</v>
      </c>
      <c r="I214" s="262"/>
      <c r="J214" s="263">
        <f>ROUND(I214*H214,2)</f>
        <v>0</v>
      </c>
      <c r="K214" s="259" t="s">
        <v>200</v>
      </c>
      <c r="L214" s="264"/>
      <c r="M214" s="265" t="s">
        <v>21</v>
      </c>
      <c r="N214" s="266" t="s">
        <v>46</v>
      </c>
      <c r="O214" s="43"/>
      <c r="P214" s="214">
        <f>O214*H214</f>
        <v>0</v>
      </c>
      <c r="Q214" s="214">
        <v>2.5000000000000001E-4</v>
      </c>
      <c r="R214" s="214">
        <f>Q214*H214</f>
        <v>0.113788</v>
      </c>
      <c r="S214" s="214">
        <v>0</v>
      </c>
      <c r="T214" s="215">
        <f>S214*H214</f>
        <v>0</v>
      </c>
      <c r="AR214" s="25" t="s">
        <v>393</v>
      </c>
      <c r="AT214" s="25" t="s">
        <v>223</v>
      </c>
      <c r="AU214" s="25" t="s">
        <v>83</v>
      </c>
      <c r="AY214" s="25" t="s">
        <v>183</v>
      </c>
      <c r="BE214" s="216">
        <f>IF(N214="základní",J214,0)</f>
        <v>0</v>
      </c>
      <c r="BF214" s="216">
        <f>IF(N214="snížená",J214,0)</f>
        <v>0</v>
      </c>
      <c r="BG214" s="216">
        <f>IF(N214="zákl. přenesená",J214,0)</f>
        <v>0</v>
      </c>
      <c r="BH214" s="216">
        <f>IF(N214="sníž. přenesená",J214,0)</f>
        <v>0</v>
      </c>
      <c r="BI214" s="216">
        <f>IF(N214="nulová",J214,0)</f>
        <v>0</v>
      </c>
      <c r="BJ214" s="25" t="s">
        <v>79</v>
      </c>
      <c r="BK214" s="216">
        <f>ROUND(I214*H214,2)</f>
        <v>0</v>
      </c>
      <c r="BL214" s="25" t="s">
        <v>292</v>
      </c>
      <c r="BM214" s="25" t="s">
        <v>885</v>
      </c>
    </row>
    <row r="215" spans="2:65" s="13" customFormat="1" ht="13.5">
      <c r="B215" s="231"/>
      <c r="C215" s="232"/>
      <c r="D215" s="244" t="s">
        <v>193</v>
      </c>
      <c r="E215" s="232"/>
      <c r="F215" s="255" t="s">
        <v>878</v>
      </c>
      <c r="G215" s="232"/>
      <c r="H215" s="256">
        <v>455.15199999999999</v>
      </c>
      <c r="I215" s="236"/>
      <c r="J215" s="232"/>
      <c r="K215" s="232"/>
      <c r="L215" s="237"/>
      <c r="M215" s="238"/>
      <c r="N215" s="239"/>
      <c r="O215" s="239"/>
      <c r="P215" s="239"/>
      <c r="Q215" s="239"/>
      <c r="R215" s="239"/>
      <c r="S215" s="239"/>
      <c r="T215" s="240"/>
      <c r="AT215" s="241" t="s">
        <v>193</v>
      </c>
      <c r="AU215" s="241" t="s">
        <v>83</v>
      </c>
      <c r="AV215" s="13" t="s">
        <v>83</v>
      </c>
      <c r="AW215" s="13" t="s">
        <v>6</v>
      </c>
      <c r="AX215" s="13" t="s">
        <v>79</v>
      </c>
      <c r="AY215" s="241" t="s">
        <v>183</v>
      </c>
    </row>
    <row r="216" spans="2:65" s="1" customFormat="1" ht="31.5" customHeight="1">
      <c r="B216" s="42"/>
      <c r="C216" s="205" t="s">
        <v>409</v>
      </c>
      <c r="D216" s="205" t="s">
        <v>185</v>
      </c>
      <c r="E216" s="206" t="s">
        <v>886</v>
      </c>
      <c r="F216" s="207" t="s">
        <v>887</v>
      </c>
      <c r="G216" s="208" t="s">
        <v>498</v>
      </c>
      <c r="H216" s="209">
        <v>3.6349999999999998</v>
      </c>
      <c r="I216" s="210"/>
      <c r="J216" s="211">
        <f>ROUND(I216*H216,2)</f>
        <v>0</v>
      </c>
      <c r="K216" s="207" t="s">
        <v>200</v>
      </c>
      <c r="L216" s="62"/>
      <c r="M216" s="212" t="s">
        <v>21</v>
      </c>
      <c r="N216" s="213" t="s">
        <v>46</v>
      </c>
      <c r="O216" s="43"/>
      <c r="P216" s="214">
        <f>O216*H216</f>
        <v>0</v>
      </c>
      <c r="Q216" s="214">
        <v>0</v>
      </c>
      <c r="R216" s="214">
        <f>Q216*H216</f>
        <v>0</v>
      </c>
      <c r="S216" s="214">
        <v>0</v>
      </c>
      <c r="T216" s="215">
        <f>S216*H216</f>
        <v>0</v>
      </c>
      <c r="AR216" s="25" t="s">
        <v>292</v>
      </c>
      <c r="AT216" s="25" t="s">
        <v>185</v>
      </c>
      <c r="AU216" s="25" t="s">
        <v>83</v>
      </c>
      <c r="AY216" s="25" t="s">
        <v>183</v>
      </c>
      <c r="BE216" s="216">
        <f>IF(N216="základní",J216,0)</f>
        <v>0</v>
      </c>
      <c r="BF216" s="216">
        <f>IF(N216="snížená",J216,0)</f>
        <v>0</v>
      </c>
      <c r="BG216" s="216">
        <f>IF(N216="zákl. přenesená",J216,0)</f>
        <v>0</v>
      </c>
      <c r="BH216" s="216">
        <f>IF(N216="sníž. přenesená",J216,0)</f>
        <v>0</v>
      </c>
      <c r="BI216" s="216">
        <f>IF(N216="nulová",J216,0)</f>
        <v>0</v>
      </c>
      <c r="BJ216" s="25" t="s">
        <v>79</v>
      </c>
      <c r="BK216" s="216">
        <f>ROUND(I216*H216,2)</f>
        <v>0</v>
      </c>
      <c r="BL216" s="25" t="s">
        <v>292</v>
      </c>
      <c r="BM216" s="25" t="s">
        <v>888</v>
      </c>
    </row>
    <row r="217" spans="2:65" s="11" customFormat="1" ht="29.85" customHeight="1">
      <c r="B217" s="188"/>
      <c r="C217" s="189"/>
      <c r="D217" s="202" t="s">
        <v>74</v>
      </c>
      <c r="E217" s="203" t="s">
        <v>889</v>
      </c>
      <c r="F217" s="203" t="s">
        <v>890</v>
      </c>
      <c r="G217" s="189"/>
      <c r="H217" s="189"/>
      <c r="I217" s="192"/>
      <c r="J217" s="204">
        <f>BK217</f>
        <v>0</v>
      </c>
      <c r="K217" s="189"/>
      <c r="L217" s="194"/>
      <c r="M217" s="195"/>
      <c r="N217" s="196"/>
      <c r="O217" s="196"/>
      <c r="P217" s="197">
        <f>SUM(P218:P262)</f>
        <v>0</v>
      </c>
      <c r="Q217" s="196"/>
      <c r="R217" s="197">
        <f>SUM(R218:R262)</f>
        <v>2.6469197000000002</v>
      </c>
      <c r="S217" s="196"/>
      <c r="T217" s="198">
        <f>SUM(T218:T262)</f>
        <v>0.65102400000000005</v>
      </c>
      <c r="AR217" s="199" t="s">
        <v>83</v>
      </c>
      <c r="AT217" s="200" t="s">
        <v>74</v>
      </c>
      <c r="AU217" s="200" t="s">
        <v>79</v>
      </c>
      <c r="AY217" s="199" t="s">
        <v>183</v>
      </c>
      <c r="BK217" s="201">
        <f>SUM(BK218:BK262)</f>
        <v>0</v>
      </c>
    </row>
    <row r="218" spans="2:65" s="1" customFormat="1" ht="22.5" customHeight="1">
      <c r="B218" s="42"/>
      <c r="C218" s="205" t="s">
        <v>414</v>
      </c>
      <c r="D218" s="205" t="s">
        <v>185</v>
      </c>
      <c r="E218" s="206" t="s">
        <v>891</v>
      </c>
      <c r="F218" s="207" t="s">
        <v>892</v>
      </c>
      <c r="G218" s="208" t="s">
        <v>547</v>
      </c>
      <c r="H218" s="209">
        <v>1</v>
      </c>
      <c r="I218" s="210"/>
      <c r="J218" s="211">
        <f>ROUND(I218*H218,2)</f>
        <v>0</v>
      </c>
      <c r="K218" s="207" t="s">
        <v>21</v>
      </c>
      <c r="L218" s="62"/>
      <c r="M218" s="212" t="s">
        <v>21</v>
      </c>
      <c r="N218" s="213" t="s">
        <v>46</v>
      </c>
      <c r="O218" s="43"/>
      <c r="P218" s="214">
        <f>O218*H218</f>
        <v>0</v>
      </c>
      <c r="Q218" s="214">
        <v>0</v>
      </c>
      <c r="R218" s="214">
        <f>Q218*H218</f>
        <v>0</v>
      </c>
      <c r="S218" s="214">
        <v>0</v>
      </c>
      <c r="T218" s="215">
        <f>S218*H218</f>
        <v>0</v>
      </c>
      <c r="AR218" s="25" t="s">
        <v>292</v>
      </c>
      <c r="AT218" s="25" t="s">
        <v>185</v>
      </c>
      <c r="AU218" s="25" t="s">
        <v>83</v>
      </c>
      <c r="AY218" s="25" t="s">
        <v>183</v>
      </c>
      <c r="BE218" s="216">
        <f>IF(N218="základní",J218,0)</f>
        <v>0</v>
      </c>
      <c r="BF218" s="216">
        <f>IF(N218="snížená",J218,0)</f>
        <v>0</v>
      </c>
      <c r="BG218" s="216">
        <f>IF(N218="zákl. přenesená",J218,0)</f>
        <v>0</v>
      </c>
      <c r="BH218" s="216">
        <f>IF(N218="sníž. přenesená",J218,0)</f>
        <v>0</v>
      </c>
      <c r="BI218" s="216">
        <f>IF(N218="nulová",J218,0)</f>
        <v>0</v>
      </c>
      <c r="BJ218" s="25" t="s">
        <v>79</v>
      </c>
      <c r="BK218" s="216">
        <f>ROUND(I218*H218,2)</f>
        <v>0</v>
      </c>
      <c r="BL218" s="25" t="s">
        <v>292</v>
      </c>
      <c r="BM218" s="25" t="s">
        <v>893</v>
      </c>
    </row>
    <row r="219" spans="2:65" s="1" customFormat="1" ht="27">
      <c r="B219" s="42"/>
      <c r="C219" s="64"/>
      <c r="D219" s="244" t="s">
        <v>540</v>
      </c>
      <c r="E219" s="64"/>
      <c r="F219" s="267" t="s">
        <v>894</v>
      </c>
      <c r="G219" s="64"/>
      <c r="H219" s="64"/>
      <c r="I219" s="173"/>
      <c r="J219" s="64"/>
      <c r="K219" s="64"/>
      <c r="L219" s="62"/>
      <c r="M219" s="219"/>
      <c r="N219" s="43"/>
      <c r="O219" s="43"/>
      <c r="P219" s="43"/>
      <c r="Q219" s="43"/>
      <c r="R219" s="43"/>
      <c r="S219" s="43"/>
      <c r="T219" s="79"/>
      <c r="AT219" s="25" t="s">
        <v>540</v>
      </c>
      <c r="AU219" s="25" t="s">
        <v>83</v>
      </c>
    </row>
    <row r="220" spans="2:65" s="1" customFormat="1" ht="44.25" customHeight="1">
      <c r="B220" s="42"/>
      <c r="C220" s="205" t="s">
        <v>419</v>
      </c>
      <c r="D220" s="205" t="s">
        <v>185</v>
      </c>
      <c r="E220" s="206" t="s">
        <v>895</v>
      </c>
      <c r="F220" s="207" t="s">
        <v>896</v>
      </c>
      <c r="G220" s="208" t="s">
        <v>199</v>
      </c>
      <c r="H220" s="209">
        <v>361.68</v>
      </c>
      <c r="I220" s="210"/>
      <c r="J220" s="211">
        <f>ROUND(I220*H220,2)</f>
        <v>0</v>
      </c>
      <c r="K220" s="207" t="s">
        <v>200</v>
      </c>
      <c r="L220" s="62"/>
      <c r="M220" s="212" t="s">
        <v>21</v>
      </c>
      <c r="N220" s="213" t="s">
        <v>46</v>
      </c>
      <c r="O220" s="43"/>
      <c r="P220" s="214">
        <f>O220*H220</f>
        <v>0</v>
      </c>
      <c r="Q220" s="214">
        <v>0</v>
      </c>
      <c r="R220" s="214">
        <f>Q220*H220</f>
        <v>0</v>
      </c>
      <c r="S220" s="214">
        <v>1.8E-3</v>
      </c>
      <c r="T220" s="215">
        <f>S220*H220</f>
        <v>0.65102400000000005</v>
      </c>
      <c r="AR220" s="25" t="s">
        <v>292</v>
      </c>
      <c r="AT220" s="25" t="s">
        <v>185</v>
      </c>
      <c r="AU220" s="25" t="s">
        <v>83</v>
      </c>
      <c r="AY220" s="25" t="s">
        <v>183</v>
      </c>
      <c r="BE220" s="216">
        <f>IF(N220="základní",J220,0)</f>
        <v>0</v>
      </c>
      <c r="BF220" s="216">
        <f>IF(N220="snížená",J220,0)</f>
        <v>0</v>
      </c>
      <c r="BG220" s="216">
        <f>IF(N220="zákl. přenesená",J220,0)</f>
        <v>0</v>
      </c>
      <c r="BH220" s="216">
        <f>IF(N220="sníž. přenesená",J220,0)</f>
        <v>0</v>
      </c>
      <c r="BI220" s="216">
        <f>IF(N220="nulová",J220,0)</f>
        <v>0</v>
      </c>
      <c r="BJ220" s="25" t="s">
        <v>79</v>
      </c>
      <c r="BK220" s="216">
        <f>ROUND(I220*H220,2)</f>
        <v>0</v>
      </c>
      <c r="BL220" s="25" t="s">
        <v>292</v>
      </c>
      <c r="BM220" s="25" t="s">
        <v>897</v>
      </c>
    </row>
    <row r="221" spans="2:65" s="12" customFormat="1" ht="13.5">
      <c r="B221" s="220"/>
      <c r="C221" s="221"/>
      <c r="D221" s="217" t="s">
        <v>193</v>
      </c>
      <c r="E221" s="222" t="s">
        <v>21</v>
      </c>
      <c r="F221" s="223" t="s">
        <v>785</v>
      </c>
      <c r="G221" s="221"/>
      <c r="H221" s="224" t="s">
        <v>21</v>
      </c>
      <c r="I221" s="225"/>
      <c r="J221" s="221"/>
      <c r="K221" s="221"/>
      <c r="L221" s="226"/>
      <c r="M221" s="227"/>
      <c r="N221" s="228"/>
      <c r="O221" s="228"/>
      <c r="P221" s="228"/>
      <c r="Q221" s="228"/>
      <c r="R221" s="228"/>
      <c r="S221" s="228"/>
      <c r="T221" s="229"/>
      <c r="AT221" s="230" t="s">
        <v>193</v>
      </c>
      <c r="AU221" s="230" t="s">
        <v>83</v>
      </c>
      <c r="AV221" s="12" t="s">
        <v>79</v>
      </c>
      <c r="AW221" s="12" t="s">
        <v>39</v>
      </c>
      <c r="AX221" s="12" t="s">
        <v>75</v>
      </c>
      <c r="AY221" s="230" t="s">
        <v>183</v>
      </c>
    </row>
    <row r="222" spans="2:65" s="13" customFormat="1" ht="13.5">
      <c r="B222" s="231"/>
      <c r="C222" s="232"/>
      <c r="D222" s="217" t="s">
        <v>193</v>
      </c>
      <c r="E222" s="233" t="s">
        <v>21</v>
      </c>
      <c r="F222" s="234" t="s">
        <v>786</v>
      </c>
      <c r="G222" s="232"/>
      <c r="H222" s="235">
        <v>361.68</v>
      </c>
      <c r="I222" s="236"/>
      <c r="J222" s="232"/>
      <c r="K222" s="232"/>
      <c r="L222" s="237"/>
      <c r="M222" s="238"/>
      <c r="N222" s="239"/>
      <c r="O222" s="239"/>
      <c r="P222" s="239"/>
      <c r="Q222" s="239"/>
      <c r="R222" s="239"/>
      <c r="S222" s="239"/>
      <c r="T222" s="240"/>
      <c r="AT222" s="241" t="s">
        <v>193</v>
      </c>
      <c r="AU222" s="241" t="s">
        <v>83</v>
      </c>
      <c r="AV222" s="13" t="s">
        <v>83</v>
      </c>
      <c r="AW222" s="13" t="s">
        <v>39</v>
      </c>
      <c r="AX222" s="13" t="s">
        <v>75</v>
      </c>
      <c r="AY222" s="241" t="s">
        <v>183</v>
      </c>
    </row>
    <row r="223" spans="2:65" s="14" customFormat="1" ht="13.5">
      <c r="B223" s="242"/>
      <c r="C223" s="243"/>
      <c r="D223" s="244" t="s">
        <v>193</v>
      </c>
      <c r="E223" s="245" t="s">
        <v>21</v>
      </c>
      <c r="F223" s="246" t="s">
        <v>212</v>
      </c>
      <c r="G223" s="243"/>
      <c r="H223" s="247">
        <v>361.68</v>
      </c>
      <c r="I223" s="248"/>
      <c r="J223" s="243"/>
      <c r="K223" s="243"/>
      <c r="L223" s="249"/>
      <c r="M223" s="250"/>
      <c r="N223" s="251"/>
      <c r="O223" s="251"/>
      <c r="P223" s="251"/>
      <c r="Q223" s="251"/>
      <c r="R223" s="251"/>
      <c r="S223" s="251"/>
      <c r="T223" s="252"/>
      <c r="AT223" s="253" t="s">
        <v>193</v>
      </c>
      <c r="AU223" s="253" t="s">
        <v>83</v>
      </c>
      <c r="AV223" s="14" t="s">
        <v>189</v>
      </c>
      <c r="AW223" s="14" t="s">
        <v>39</v>
      </c>
      <c r="AX223" s="14" t="s">
        <v>79</v>
      </c>
      <c r="AY223" s="253" t="s">
        <v>183</v>
      </c>
    </row>
    <row r="224" spans="2:65" s="1" customFormat="1" ht="31.5" customHeight="1">
      <c r="B224" s="42"/>
      <c r="C224" s="205" t="s">
        <v>426</v>
      </c>
      <c r="D224" s="205" t="s">
        <v>185</v>
      </c>
      <c r="E224" s="206" t="s">
        <v>898</v>
      </c>
      <c r="F224" s="207" t="s">
        <v>899</v>
      </c>
      <c r="G224" s="208" t="s">
        <v>199</v>
      </c>
      <c r="H224" s="209">
        <v>390.1</v>
      </c>
      <c r="I224" s="210"/>
      <c r="J224" s="211">
        <f>ROUND(I224*H224,2)</f>
        <v>0</v>
      </c>
      <c r="K224" s="207" t="s">
        <v>200</v>
      </c>
      <c r="L224" s="62"/>
      <c r="M224" s="212" t="s">
        <v>21</v>
      </c>
      <c r="N224" s="213" t="s">
        <v>46</v>
      </c>
      <c r="O224" s="43"/>
      <c r="P224" s="214">
        <f>O224*H224</f>
        <v>0</v>
      </c>
      <c r="Q224" s="214">
        <v>0</v>
      </c>
      <c r="R224" s="214">
        <f>Q224*H224</f>
        <v>0</v>
      </c>
      <c r="S224" s="214">
        <v>0</v>
      </c>
      <c r="T224" s="215">
        <f>S224*H224</f>
        <v>0</v>
      </c>
      <c r="AR224" s="25" t="s">
        <v>292</v>
      </c>
      <c r="AT224" s="25" t="s">
        <v>185</v>
      </c>
      <c r="AU224" s="25" t="s">
        <v>83</v>
      </c>
      <c r="AY224" s="25" t="s">
        <v>183</v>
      </c>
      <c r="BE224" s="216">
        <f>IF(N224="základní",J224,0)</f>
        <v>0</v>
      </c>
      <c r="BF224" s="216">
        <f>IF(N224="snížená",J224,0)</f>
        <v>0</v>
      </c>
      <c r="BG224" s="216">
        <f>IF(N224="zákl. přenesená",J224,0)</f>
        <v>0</v>
      </c>
      <c r="BH224" s="216">
        <f>IF(N224="sníž. přenesená",J224,0)</f>
        <v>0</v>
      </c>
      <c r="BI224" s="216">
        <f>IF(N224="nulová",J224,0)</f>
        <v>0</v>
      </c>
      <c r="BJ224" s="25" t="s">
        <v>79</v>
      </c>
      <c r="BK224" s="216">
        <f>ROUND(I224*H224,2)</f>
        <v>0</v>
      </c>
      <c r="BL224" s="25" t="s">
        <v>292</v>
      </c>
      <c r="BM224" s="25" t="s">
        <v>900</v>
      </c>
    </row>
    <row r="225" spans="2:65" s="12" customFormat="1" ht="13.5">
      <c r="B225" s="220"/>
      <c r="C225" s="221"/>
      <c r="D225" s="217" t="s">
        <v>193</v>
      </c>
      <c r="E225" s="222" t="s">
        <v>21</v>
      </c>
      <c r="F225" s="223" t="s">
        <v>785</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901</v>
      </c>
      <c r="G226" s="232"/>
      <c r="H226" s="235">
        <v>361.68</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3" customFormat="1" ht="13.5">
      <c r="B227" s="231"/>
      <c r="C227" s="232"/>
      <c r="D227" s="217" t="s">
        <v>193</v>
      </c>
      <c r="E227" s="233" t="s">
        <v>21</v>
      </c>
      <c r="F227" s="234" t="s">
        <v>902</v>
      </c>
      <c r="G227" s="232"/>
      <c r="H227" s="235">
        <v>12.18</v>
      </c>
      <c r="I227" s="236"/>
      <c r="J227" s="232"/>
      <c r="K227" s="232"/>
      <c r="L227" s="237"/>
      <c r="M227" s="238"/>
      <c r="N227" s="239"/>
      <c r="O227" s="239"/>
      <c r="P227" s="239"/>
      <c r="Q227" s="239"/>
      <c r="R227" s="239"/>
      <c r="S227" s="239"/>
      <c r="T227" s="240"/>
      <c r="AT227" s="241" t="s">
        <v>193</v>
      </c>
      <c r="AU227" s="241" t="s">
        <v>83</v>
      </c>
      <c r="AV227" s="13" t="s">
        <v>83</v>
      </c>
      <c r="AW227" s="13" t="s">
        <v>39</v>
      </c>
      <c r="AX227" s="13" t="s">
        <v>75</v>
      </c>
      <c r="AY227" s="241" t="s">
        <v>183</v>
      </c>
    </row>
    <row r="228" spans="2:65" s="13" customFormat="1" ht="13.5">
      <c r="B228" s="231"/>
      <c r="C228" s="232"/>
      <c r="D228" s="217" t="s">
        <v>193</v>
      </c>
      <c r="E228" s="233" t="s">
        <v>21</v>
      </c>
      <c r="F228" s="234" t="s">
        <v>903</v>
      </c>
      <c r="G228" s="232"/>
      <c r="H228" s="235">
        <v>16.239999999999998</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65" s="14" customFormat="1" ht="13.5">
      <c r="B229" s="242"/>
      <c r="C229" s="243"/>
      <c r="D229" s="244" t="s">
        <v>193</v>
      </c>
      <c r="E229" s="245" t="s">
        <v>21</v>
      </c>
      <c r="F229" s="246" t="s">
        <v>212</v>
      </c>
      <c r="G229" s="243"/>
      <c r="H229" s="247">
        <v>390.1</v>
      </c>
      <c r="I229" s="248"/>
      <c r="J229" s="243"/>
      <c r="K229" s="243"/>
      <c r="L229" s="249"/>
      <c r="M229" s="250"/>
      <c r="N229" s="251"/>
      <c r="O229" s="251"/>
      <c r="P229" s="251"/>
      <c r="Q229" s="251"/>
      <c r="R229" s="251"/>
      <c r="S229" s="251"/>
      <c r="T229" s="252"/>
      <c r="AT229" s="253" t="s">
        <v>193</v>
      </c>
      <c r="AU229" s="253" t="s">
        <v>83</v>
      </c>
      <c r="AV229" s="14" t="s">
        <v>189</v>
      </c>
      <c r="AW229" s="14" t="s">
        <v>39</v>
      </c>
      <c r="AX229" s="14" t="s">
        <v>79</v>
      </c>
      <c r="AY229" s="253" t="s">
        <v>183</v>
      </c>
    </row>
    <row r="230" spans="2:65" s="1" customFormat="1" ht="31.5" customHeight="1">
      <c r="B230" s="42"/>
      <c r="C230" s="257" t="s">
        <v>435</v>
      </c>
      <c r="D230" s="257" t="s">
        <v>223</v>
      </c>
      <c r="E230" s="258" t="s">
        <v>904</v>
      </c>
      <c r="F230" s="259" t="s">
        <v>905</v>
      </c>
      <c r="G230" s="260" t="s">
        <v>199</v>
      </c>
      <c r="H230" s="261">
        <v>368.91399999999999</v>
      </c>
      <c r="I230" s="262"/>
      <c r="J230" s="263">
        <f>ROUND(I230*H230,2)</f>
        <v>0</v>
      </c>
      <c r="K230" s="259" t="s">
        <v>200</v>
      </c>
      <c r="L230" s="264"/>
      <c r="M230" s="265" t="s">
        <v>21</v>
      </c>
      <c r="N230" s="266" t="s">
        <v>46</v>
      </c>
      <c r="O230" s="43"/>
      <c r="P230" s="214">
        <f>O230*H230</f>
        <v>0</v>
      </c>
      <c r="Q230" s="214">
        <v>5.0000000000000001E-3</v>
      </c>
      <c r="R230" s="214">
        <f>Q230*H230</f>
        <v>1.84457</v>
      </c>
      <c r="S230" s="214">
        <v>0</v>
      </c>
      <c r="T230" s="215">
        <f>S230*H230</f>
        <v>0</v>
      </c>
      <c r="AR230" s="25" t="s">
        <v>393</v>
      </c>
      <c r="AT230" s="25" t="s">
        <v>223</v>
      </c>
      <c r="AU230" s="25" t="s">
        <v>83</v>
      </c>
      <c r="AY230" s="25" t="s">
        <v>183</v>
      </c>
      <c r="BE230" s="216">
        <f>IF(N230="základní",J230,0)</f>
        <v>0</v>
      </c>
      <c r="BF230" s="216">
        <f>IF(N230="snížená",J230,0)</f>
        <v>0</v>
      </c>
      <c r="BG230" s="216">
        <f>IF(N230="zákl. přenesená",J230,0)</f>
        <v>0</v>
      </c>
      <c r="BH230" s="216">
        <f>IF(N230="sníž. přenesená",J230,0)</f>
        <v>0</v>
      </c>
      <c r="BI230" s="216">
        <f>IF(N230="nulová",J230,0)</f>
        <v>0</v>
      </c>
      <c r="BJ230" s="25" t="s">
        <v>79</v>
      </c>
      <c r="BK230" s="216">
        <f>ROUND(I230*H230,2)</f>
        <v>0</v>
      </c>
      <c r="BL230" s="25" t="s">
        <v>292</v>
      </c>
      <c r="BM230" s="25" t="s">
        <v>906</v>
      </c>
    </row>
    <row r="231" spans="2:65" s="1" customFormat="1" ht="27">
      <c r="B231" s="42"/>
      <c r="C231" s="64"/>
      <c r="D231" s="217" t="s">
        <v>540</v>
      </c>
      <c r="E231" s="64"/>
      <c r="F231" s="218" t="s">
        <v>907</v>
      </c>
      <c r="G231" s="64"/>
      <c r="H231" s="64"/>
      <c r="I231" s="173"/>
      <c r="J231" s="64"/>
      <c r="K231" s="64"/>
      <c r="L231" s="62"/>
      <c r="M231" s="219"/>
      <c r="N231" s="43"/>
      <c r="O231" s="43"/>
      <c r="P231" s="43"/>
      <c r="Q231" s="43"/>
      <c r="R231" s="43"/>
      <c r="S231" s="43"/>
      <c r="T231" s="79"/>
      <c r="AT231" s="25" t="s">
        <v>540</v>
      </c>
      <c r="AU231" s="25" t="s">
        <v>83</v>
      </c>
    </row>
    <row r="232" spans="2:65" s="12" customFormat="1" ht="13.5">
      <c r="B232" s="220"/>
      <c r="C232" s="221"/>
      <c r="D232" s="217" t="s">
        <v>193</v>
      </c>
      <c r="E232" s="222" t="s">
        <v>21</v>
      </c>
      <c r="F232" s="223" t="s">
        <v>785</v>
      </c>
      <c r="G232" s="221"/>
      <c r="H232" s="224" t="s">
        <v>21</v>
      </c>
      <c r="I232" s="225"/>
      <c r="J232" s="221"/>
      <c r="K232" s="221"/>
      <c r="L232" s="226"/>
      <c r="M232" s="227"/>
      <c r="N232" s="228"/>
      <c r="O232" s="228"/>
      <c r="P232" s="228"/>
      <c r="Q232" s="228"/>
      <c r="R232" s="228"/>
      <c r="S232" s="228"/>
      <c r="T232" s="229"/>
      <c r="AT232" s="230" t="s">
        <v>193</v>
      </c>
      <c r="AU232" s="230" t="s">
        <v>83</v>
      </c>
      <c r="AV232" s="12" t="s">
        <v>79</v>
      </c>
      <c r="AW232" s="12" t="s">
        <v>39</v>
      </c>
      <c r="AX232" s="12" t="s">
        <v>75</v>
      </c>
      <c r="AY232" s="230" t="s">
        <v>183</v>
      </c>
    </row>
    <row r="233" spans="2:65" s="13" customFormat="1" ht="13.5">
      <c r="B233" s="231"/>
      <c r="C233" s="232"/>
      <c r="D233" s="217" t="s">
        <v>193</v>
      </c>
      <c r="E233" s="233" t="s">
        <v>21</v>
      </c>
      <c r="F233" s="234" t="s">
        <v>901</v>
      </c>
      <c r="G233" s="232"/>
      <c r="H233" s="235">
        <v>361.68</v>
      </c>
      <c r="I233" s="236"/>
      <c r="J233" s="232"/>
      <c r="K233" s="232"/>
      <c r="L233" s="237"/>
      <c r="M233" s="238"/>
      <c r="N233" s="239"/>
      <c r="O233" s="239"/>
      <c r="P233" s="239"/>
      <c r="Q233" s="239"/>
      <c r="R233" s="239"/>
      <c r="S233" s="239"/>
      <c r="T233" s="240"/>
      <c r="AT233" s="241" t="s">
        <v>193</v>
      </c>
      <c r="AU233" s="241" t="s">
        <v>83</v>
      </c>
      <c r="AV233" s="13" t="s">
        <v>83</v>
      </c>
      <c r="AW233" s="13" t="s">
        <v>39</v>
      </c>
      <c r="AX233" s="13" t="s">
        <v>75</v>
      </c>
      <c r="AY233" s="241" t="s">
        <v>183</v>
      </c>
    </row>
    <row r="234" spans="2:65" s="14" customFormat="1" ht="13.5">
      <c r="B234" s="242"/>
      <c r="C234" s="243"/>
      <c r="D234" s="217" t="s">
        <v>193</v>
      </c>
      <c r="E234" s="279" t="s">
        <v>21</v>
      </c>
      <c r="F234" s="280" t="s">
        <v>212</v>
      </c>
      <c r="G234" s="243"/>
      <c r="H234" s="281">
        <v>361.68</v>
      </c>
      <c r="I234" s="248"/>
      <c r="J234" s="243"/>
      <c r="K234" s="243"/>
      <c r="L234" s="249"/>
      <c r="M234" s="250"/>
      <c r="N234" s="251"/>
      <c r="O234" s="251"/>
      <c r="P234" s="251"/>
      <c r="Q234" s="251"/>
      <c r="R234" s="251"/>
      <c r="S234" s="251"/>
      <c r="T234" s="252"/>
      <c r="AT234" s="253" t="s">
        <v>193</v>
      </c>
      <c r="AU234" s="253" t="s">
        <v>83</v>
      </c>
      <c r="AV234" s="14" t="s">
        <v>189</v>
      </c>
      <c r="AW234" s="14" t="s">
        <v>39</v>
      </c>
      <c r="AX234" s="14" t="s">
        <v>79</v>
      </c>
      <c r="AY234" s="253" t="s">
        <v>183</v>
      </c>
    </row>
    <row r="235" spans="2:65" s="13" customFormat="1" ht="13.5">
      <c r="B235" s="231"/>
      <c r="C235" s="232"/>
      <c r="D235" s="244" t="s">
        <v>193</v>
      </c>
      <c r="E235" s="232"/>
      <c r="F235" s="255" t="s">
        <v>908</v>
      </c>
      <c r="G235" s="232"/>
      <c r="H235" s="256">
        <v>368.91399999999999</v>
      </c>
      <c r="I235" s="236"/>
      <c r="J235" s="232"/>
      <c r="K235" s="232"/>
      <c r="L235" s="237"/>
      <c r="M235" s="238"/>
      <c r="N235" s="239"/>
      <c r="O235" s="239"/>
      <c r="P235" s="239"/>
      <c r="Q235" s="239"/>
      <c r="R235" s="239"/>
      <c r="S235" s="239"/>
      <c r="T235" s="240"/>
      <c r="AT235" s="241" t="s">
        <v>193</v>
      </c>
      <c r="AU235" s="241" t="s">
        <v>83</v>
      </c>
      <c r="AV235" s="13" t="s">
        <v>83</v>
      </c>
      <c r="AW235" s="13" t="s">
        <v>6</v>
      </c>
      <c r="AX235" s="13" t="s">
        <v>79</v>
      </c>
      <c r="AY235" s="241" t="s">
        <v>183</v>
      </c>
    </row>
    <row r="236" spans="2:65" s="1" customFormat="1" ht="31.5" customHeight="1">
      <c r="B236" s="42"/>
      <c r="C236" s="257" t="s">
        <v>441</v>
      </c>
      <c r="D236" s="257" t="s">
        <v>223</v>
      </c>
      <c r="E236" s="258" t="s">
        <v>909</v>
      </c>
      <c r="F236" s="259" t="s">
        <v>910</v>
      </c>
      <c r="G236" s="260" t="s">
        <v>199</v>
      </c>
      <c r="H236" s="261">
        <v>12.423999999999999</v>
      </c>
      <c r="I236" s="262"/>
      <c r="J236" s="263">
        <f>ROUND(I236*H236,2)</f>
        <v>0</v>
      </c>
      <c r="K236" s="259" t="s">
        <v>200</v>
      </c>
      <c r="L236" s="264"/>
      <c r="M236" s="265" t="s">
        <v>21</v>
      </c>
      <c r="N236" s="266" t="s">
        <v>46</v>
      </c>
      <c r="O236" s="43"/>
      <c r="P236" s="214">
        <f>O236*H236</f>
        <v>0</v>
      </c>
      <c r="Q236" s="214">
        <v>1.25E-3</v>
      </c>
      <c r="R236" s="214">
        <f>Q236*H236</f>
        <v>1.553E-2</v>
      </c>
      <c r="S236" s="214">
        <v>0</v>
      </c>
      <c r="T236" s="215">
        <f>S236*H236</f>
        <v>0</v>
      </c>
      <c r="AR236" s="25" t="s">
        <v>393</v>
      </c>
      <c r="AT236" s="25" t="s">
        <v>223</v>
      </c>
      <c r="AU236" s="25" t="s">
        <v>83</v>
      </c>
      <c r="AY236" s="25" t="s">
        <v>183</v>
      </c>
      <c r="BE236" s="216">
        <f>IF(N236="základní",J236,0)</f>
        <v>0</v>
      </c>
      <c r="BF236" s="216">
        <f>IF(N236="snížená",J236,0)</f>
        <v>0</v>
      </c>
      <c r="BG236" s="216">
        <f>IF(N236="zákl. přenesená",J236,0)</f>
        <v>0</v>
      </c>
      <c r="BH236" s="216">
        <f>IF(N236="sníž. přenesená",J236,0)</f>
        <v>0</v>
      </c>
      <c r="BI236" s="216">
        <f>IF(N236="nulová",J236,0)</f>
        <v>0</v>
      </c>
      <c r="BJ236" s="25" t="s">
        <v>79</v>
      </c>
      <c r="BK236" s="216">
        <f>ROUND(I236*H236,2)</f>
        <v>0</v>
      </c>
      <c r="BL236" s="25" t="s">
        <v>292</v>
      </c>
      <c r="BM236" s="25" t="s">
        <v>911</v>
      </c>
    </row>
    <row r="237" spans="2:65" s="1" customFormat="1" ht="27">
      <c r="B237" s="42"/>
      <c r="C237" s="64"/>
      <c r="D237" s="217" t="s">
        <v>540</v>
      </c>
      <c r="E237" s="64"/>
      <c r="F237" s="218" t="s">
        <v>907</v>
      </c>
      <c r="G237" s="64"/>
      <c r="H237" s="64"/>
      <c r="I237" s="173"/>
      <c r="J237" s="64"/>
      <c r="K237" s="64"/>
      <c r="L237" s="62"/>
      <c r="M237" s="219"/>
      <c r="N237" s="43"/>
      <c r="O237" s="43"/>
      <c r="P237" s="43"/>
      <c r="Q237" s="43"/>
      <c r="R237" s="43"/>
      <c r="S237" s="43"/>
      <c r="T237" s="79"/>
      <c r="AT237" s="25" t="s">
        <v>540</v>
      </c>
      <c r="AU237" s="25" t="s">
        <v>83</v>
      </c>
    </row>
    <row r="238" spans="2:65" s="12" customFormat="1" ht="13.5">
      <c r="B238" s="220"/>
      <c r="C238" s="221"/>
      <c r="D238" s="217" t="s">
        <v>193</v>
      </c>
      <c r="E238" s="222" t="s">
        <v>21</v>
      </c>
      <c r="F238" s="223" t="s">
        <v>785</v>
      </c>
      <c r="G238" s="221"/>
      <c r="H238" s="224" t="s">
        <v>21</v>
      </c>
      <c r="I238" s="225"/>
      <c r="J238" s="221"/>
      <c r="K238" s="221"/>
      <c r="L238" s="226"/>
      <c r="M238" s="227"/>
      <c r="N238" s="228"/>
      <c r="O238" s="228"/>
      <c r="P238" s="228"/>
      <c r="Q238" s="228"/>
      <c r="R238" s="228"/>
      <c r="S238" s="228"/>
      <c r="T238" s="229"/>
      <c r="AT238" s="230" t="s">
        <v>193</v>
      </c>
      <c r="AU238" s="230" t="s">
        <v>83</v>
      </c>
      <c r="AV238" s="12" t="s">
        <v>79</v>
      </c>
      <c r="AW238" s="12" t="s">
        <v>39</v>
      </c>
      <c r="AX238" s="12" t="s">
        <v>75</v>
      </c>
      <c r="AY238" s="230" t="s">
        <v>183</v>
      </c>
    </row>
    <row r="239" spans="2:65" s="13" customFormat="1" ht="13.5">
      <c r="B239" s="231"/>
      <c r="C239" s="232"/>
      <c r="D239" s="217" t="s">
        <v>193</v>
      </c>
      <c r="E239" s="233" t="s">
        <v>21</v>
      </c>
      <c r="F239" s="234" t="s">
        <v>902</v>
      </c>
      <c r="G239" s="232"/>
      <c r="H239" s="235">
        <v>12.18</v>
      </c>
      <c r="I239" s="236"/>
      <c r="J239" s="232"/>
      <c r="K239" s="232"/>
      <c r="L239" s="237"/>
      <c r="M239" s="238"/>
      <c r="N239" s="239"/>
      <c r="O239" s="239"/>
      <c r="P239" s="239"/>
      <c r="Q239" s="239"/>
      <c r="R239" s="239"/>
      <c r="S239" s="239"/>
      <c r="T239" s="240"/>
      <c r="AT239" s="241" t="s">
        <v>193</v>
      </c>
      <c r="AU239" s="241" t="s">
        <v>83</v>
      </c>
      <c r="AV239" s="13" t="s">
        <v>83</v>
      </c>
      <c r="AW239" s="13" t="s">
        <v>39</v>
      </c>
      <c r="AX239" s="13" t="s">
        <v>75</v>
      </c>
      <c r="AY239" s="241" t="s">
        <v>183</v>
      </c>
    </row>
    <row r="240" spans="2:65" s="14" customFormat="1" ht="13.5">
      <c r="B240" s="242"/>
      <c r="C240" s="243"/>
      <c r="D240" s="217" t="s">
        <v>193</v>
      </c>
      <c r="E240" s="279" t="s">
        <v>21</v>
      </c>
      <c r="F240" s="280" t="s">
        <v>212</v>
      </c>
      <c r="G240" s="243"/>
      <c r="H240" s="281">
        <v>12.18</v>
      </c>
      <c r="I240" s="248"/>
      <c r="J240" s="243"/>
      <c r="K240" s="243"/>
      <c r="L240" s="249"/>
      <c r="M240" s="250"/>
      <c r="N240" s="251"/>
      <c r="O240" s="251"/>
      <c r="P240" s="251"/>
      <c r="Q240" s="251"/>
      <c r="R240" s="251"/>
      <c r="S240" s="251"/>
      <c r="T240" s="252"/>
      <c r="AT240" s="253" t="s">
        <v>193</v>
      </c>
      <c r="AU240" s="253" t="s">
        <v>83</v>
      </c>
      <c r="AV240" s="14" t="s">
        <v>189</v>
      </c>
      <c r="AW240" s="14" t="s">
        <v>39</v>
      </c>
      <c r="AX240" s="14" t="s">
        <v>79</v>
      </c>
      <c r="AY240" s="253" t="s">
        <v>183</v>
      </c>
    </row>
    <row r="241" spans="2:65" s="13" customFormat="1" ht="13.5">
      <c r="B241" s="231"/>
      <c r="C241" s="232"/>
      <c r="D241" s="244" t="s">
        <v>193</v>
      </c>
      <c r="E241" s="232"/>
      <c r="F241" s="255" t="s">
        <v>912</v>
      </c>
      <c r="G241" s="232"/>
      <c r="H241" s="256">
        <v>12.423999999999999</v>
      </c>
      <c r="I241" s="236"/>
      <c r="J241" s="232"/>
      <c r="K241" s="232"/>
      <c r="L241" s="237"/>
      <c r="M241" s="238"/>
      <c r="N241" s="239"/>
      <c r="O241" s="239"/>
      <c r="P241" s="239"/>
      <c r="Q241" s="239"/>
      <c r="R241" s="239"/>
      <c r="S241" s="239"/>
      <c r="T241" s="240"/>
      <c r="AT241" s="241" t="s">
        <v>193</v>
      </c>
      <c r="AU241" s="241" t="s">
        <v>83</v>
      </c>
      <c r="AV241" s="13" t="s">
        <v>83</v>
      </c>
      <c r="AW241" s="13" t="s">
        <v>6</v>
      </c>
      <c r="AX241" s="13" t="s">
        <v>79</v>
      </c>
      <c r="AY241" s="241" t="s">
        <v>183</v>
      </c>
    </row>
    <row r="242" spans="2:65" s="1" customFormat="1" ht="31.5" customHeight="1">
      <c r="B242" s="42"/>
      <c r="C242" s="257" t="s">
        <v>447</v>
      </c>
      <c r="D242" s="257" t="s">
        <v>223</v>
      </c>
      <c r="E242" s="258" t="s">
        <v>913</v>
      </c>
      <c r="F242" s="259" t="s">
        <v>914</v>
      </c>
      <c r="G242" s="260" t="s">
        <v>199</v>
      </c>
      <c r="H242" s="261">
        <v>16.565000000000001</v>
      </c>
      <c r="I242" s="262"/>
      <c r="J242" s="263">
        <f>ROUND(I242*H242,2)</f>
        <v>0</v>
      </c>
      <c r="K242" s="259" t="s">
        <v>200</v>
      </c>
      <c r="L242" s="264"/>
      <c r="M242" s="265" t="s">
        <v>21</v>
      </c>
      <c r="N242" s="266" t="s">
        <v>46</v>
      </c>
      <c r="O242" s="43"/>
      <c r="P242" s="214">
        <f>O242*H242</f>
        <v>0</v>
      </c>
      <c r="Q242" s="214">
        <v>1.8E-3</v>
      </c>
      <c r="R242" s="214">
        <f>Q242*H242</f>
        <v>2.9817E-2</v>
      </c>
      <c r="S242" s="214">
        <v>0</v>
      </c>
      <c r="T242" s="215">
        <f>S242*H242</f>
        <v>0</v>
      </c>
      <c r="AR242" s="25" t="s">
        <v>393</v>
      </c>
      <c r="AT242" s="25" t="s">
        <v>223</v>
      </c>
      <c r="AU242" s="25" t="s">
        <v>83</v>
      </c>
      <c r="AY242" s="25" t="s">
        <v>183</v>
      </c>
      <c r="BE242" s="216">
        <f>IF(N242="základní",J242,0)</f>
        <v>0</v>
      </c>
      <c r="BF242" s="216">
        <f>IF(N242="snížená",J242,0)</f>
        <v>0</v>
      </c>
      <c r="BG242" s="216">
        <f>IF(N242="zákl. přenesená",J242,0)</f>
        <v>0</v>
      </c>
      <c r="BH242" s="216">
        <f>IF(N242="sníž. přenesená",J242,0)</f>
        <v>0</v>
      </c>
      <c r="BI242" s="216">
        <f>IF(N242="nulová",J242,0)</f>
        <v>0</v>
      </c>
      <c r="BJ242" s="25" t="s">
        <v>79</v>
      </c>
      <c r="BK242" s="216">
        <f>ROUND(I242*H242,2)</f>
        <v>0</v>
      </c>
      <c r="BL242" s="25" t="s">
        <v>292</v>
      </c>
      <c r="BM242" s="25" t="s">
        <v>915</v>
      </c>
    </row>
    <row r="243" spans="2:65" s="1" customFormat="1" ht="27">
      <c r="B243" s="42"/>
      <c r="C243" s="64"/>
      <c r="D243" s="217" t="s">
        <v>540</v>
      </c>
      <c r="E243" s="64"/>
      <c r="F243" s="218" t="s">
        <v>916</v>
      </c>
      <c r="G243" s="64"/>
      <c r="H243" s="64"/>
      <c r="I243" s="173"/>
      <c r="J243" s="64"/>
      <c r="K243" s="64"/>
      <c r="L243" s="62"/>
      <c r="M243" s="219"/>
      <c r="N243" s="43"/>
      <c r="O243" s="43"/>
      <c r="P243" s="43"/>
      <c r="Q243" s="43"/>
      <c r="R243" s="43"/>
      <c r="S243" s="43"/>
      <c r="T243" s="79"/>
      <c r="AT243" s="25" t="s">
        <v>540</v>
      </c>
      <c r="AU243" s="25" t="s">
        <v>83</v>
      </c>
    </row>
    <row r="244" spans="2:65" s="12" customFormat="1" ht="13.5">
      <c r="B244" s="220"/>
      <c r="C244" s="221"/>
      <c r="D244" s="217" t="s">
        <v>193</v>
      </c>
      <c r="E244" s="222" t="s">
        <v>21</v>
      </c>
      <c r="F244" s="223" t="s">
        <v>785</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903</v>
      </c>
      <c r="G245" s="232"/>
      <c r="H245" s="235">
        <v>16.239999999999998</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4" customFormat="1" ht="13.5">
      <c r="B246" s="242"/>
      <c r="C246" s="243"/>
      <c r="D246" s="217" t="s">
        <v>193</v>
      </c>
      <c r="E246" s="279" t="s">
        <v>21</v>
      </c>
      <c r="F246" s="280" t="s">
        <v>212</v>
      </c>
      <c r="G246" s="243"/>
      <c r="H246" s="281">
        <v>16.239999999999998</v>
      </c>
      <c r="I246" s="248"/>
      <c r="J246" s="243"/>
      <c r="K246" s="243"/>
      <c r="L246" s="249"/>
      <c r="M246" s="250"/>
      <c r="N246" s="251"/>
      <c r="O246" s="251"/>
      <c r="P246" s="251"/>
      <c r="Q246" s="251"/>
      <c r="R246" s="251"/>
      <c r="S246" s="251"/>
      <c r="T246" s="252"/>
      <c r="AT246" s="253" t="s">
        <v>193</v>
      </c>
      <c r="AU246" s="253" t="s">
        <v>83</v>
      </c>
      <c r="AV246" s="14" t="s">
        <v>189</v>
      </c>
      <c r="AW246" s="14" t="s">
        <v>39</v>
      </c>
      <c r="AX246" s="14" t="s">
        <v>79</v>
      </c>
      <c r="AY246" s="253" t="s">
        <v>183</v>
      </c>
    </row>
    <row r="247" spans="2:65" s="13" customFormat="1" ht="13.5">
      <c r="B247" s="231"/>
      <c r="C247" s="232"/>
      <c r="D247" s="244" t="s">
        <v>193</v>
      </c>
      <c r="E247" s="232"/>
      <c r="F247" s="255" t="s">
        <v>917</v>
      </c>
      <c r="G247" s="232"/>
      <c r="H247" s="256">
        <v>16.565000000000001</v>
      </c>
      <c r="I247" s="236"/>
      <c r="J247" s="232"/>
      <c r="K247" s="232"/>
      <c r="L247" s="237"/>
      <c r="M247" s="238"/>
      <c r="N247" s="239"/>
      <c r="O247" s="239"/>
      <c r="P247" s="239"/>
      <c r="Q247" s="239"/>
      <c r="R247" s="239"/>
      <c r="S247" s="239"/>
      <c r="T247" s="240"/>
      <c r="AT247" s="241" t="s">
        <v>193</v>
      </c>
      <c r="AU247" s="241" t="s">
        <v>83</v>
      </c>
      <c r="AV247" s="13" t="s">
        <v>83</v>
      </c>
      <c r="AW247" s="13" t="s">
        <v>6</v>
      </c>
      <c r="AX247" s="13" t="s">
        <v>79</v>
      </c>
      <c r="AY247" s="241" t="s">
        <v>183</v>
      </c>
    </row>
    <row r="248" spans="2:65" s="1" customFormat="1" ht="22.5" customHeight="1">
      <c r="B248" s="42"/>
      <c r="C248" s="205" t="s">
        <v>452</v>
      </c>
      <c r="D248" s="205" t="s">
        <v>185</v>
      </c>
      <c r="E248" s="206" t="s">
        <v>918</v>
      </c>
      <c r="F248" s="207" t="s">
        <v>919</v>
      </c>
      <c r="G248" s="208" t="s">
        <v>199</v>
      </c>
      <c r="H248" s="209">
        <v>361.68</v>
      </c>
      <c r="I248" s="210"/>
      <c r="J248" s="211">
        <f>ROUND(I248*H248,2)</f>
        <v>0</v>
      </c>
      <c r="K248" s="207" t="s">
        <v>200</v>
      </c>
      <c r="L248" s="62"/>
      <c r="M248" s="212" t="s">
        <v>21</v>
      </c>
      <c r="N248" s="213" t="s">
        <v>46</v>
      </c>
      <c r="O248" s="43"/>
      <c r="P248" s="214">
        <f>O248*H248</f>
        <v>0</v>
      </c>
      <c r="Q248" s="214">
        <v>0</v>
      </c>
      <c r="R248" s="214">
        <f>Q248*H248</f>
        <v>0</v>
      </c>
      <c r="S248" s="214">
        <v>0</v>
      </c>
      <c r="T248" s="215">
        <f>S248*H248</f>
        <v>0</v>
      </c>
      <c r="AR248" s="25" t="s">
        <v>292</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292</v>
      </c>
      <c r="BM248" s="25" t="s">
        <v>920</v>
      </c>
    </row>
    <row r="249" spans="2:65" s="12" customFormat="1" ht="13.5">
      <c r="B249" s="220"/>
      <c r="C249" s="221"/>
      <c r="D249" s="217" t="s">
        <v>193</v>
      </c>
      <c r="E249" s="222" t="s">
        <v>21</v>
      </c>
      <c r="F249" s="223" t="s">
        <v>785</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786</v>
      </c>
      <c r="G250" s="232"/>
      <c r="H250" s="235">
        <v>361.68</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361.68</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22.5" customHeight="1">
      <c r="B252" s="42"/>
      <c r="C252" s="257" t="s">
        <v>458</v>
      </c>
      <c r="D252" s="257" t="s">
        <v>223</v>
      </c>
      <c r="E252" s="258" t="s">
        <v>921</v>
      </c>
      <c r="F252" s="259" t="s">
        <v>922</v>
      </c>
      <c r="G252" s="260" t="s">
        <v>429</v>
      </c>
      <c r="H252" s="261">
        <v>37.813000000000002</v>
      </c>
      <c r="I252" s="262"/>
      <c r="J252" s="263">
        <f>ROUND(I252*H252,2)</f>
        <v>0</v>
      </c>
      <c r="K252" s="259" t="s">
        <v>200</v>
      </c>
      <c r="L252" s="264"/>
      <c r="M252" s="265" t="s">
        <v>21</v>
      </c>
      <c r="N252" s="266" t="s">
        <v>46</v>
      </c>
      <c r="O252" s="43"/>
      <c r="P252" s="214">
        <f>O252*H252</f>
        <v>0</v>
      </c>
      <c r="Q252" s="214">
        <v>0.02</v>
      </c>
      <c r="R252" s="214">
        <f>Q252*H252</f>
        <v>0.75626000000000004</v>
      </c>
      <c r="S252" s="214">
        <v>0</v>
      </c>
      <c r="T252" s="215">
        <f>S252*H252</f>
        <v>0</v>
      </c>
      <c r="AR252" s="25" t="s">
        <v>393</v>
      </c>
      <c r="AT252" s="25" t="s">
        <v>223</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292</v>
      </c>
      <c r="BM252" s="25" t="s">
        <v>923</v>
      </c>
    </row>
    <row r="253" spans="2:65" s="12" customFormat="1" ht="13.5">
      <c r="B253" s="220"/>
      <c r="C253" s="221"/>
      <c r="D253" s="217" t="s">
        <v>193</v>
      </c>
      <c r="E253" s="222" t="s">
        <v>21</v>
      </c>
      <c r="F253" s="223" t="s">
        <v>785</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924</v>
      </c>
      <c r="G254" s="232"/>
      <c r="H254" s="235">
        <v>37.072000000000003</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17" t="s">
        <v>193</v>
      </c>
      <c r="E255" s="279" t="s">
        <v>21</v>
      </c>
      <c r="F255" s="280" t="s">
        <v>212</v>
      </c>
      <c r="G255" s="243"/>
      <c r="H255" s="281">
        <v>37.072000000000003</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3" customFormat="1" ht="13.5">
      <c r="B256" s="231"/>
      <c r="C256" s="232"/>
      <c r="D256" s="244" t="s">
        <v>193</v>
      </c>
      <c r="E256" s="232"/>
      <c r="F256" s="255" t="s">
        <v>925</v>
      </c>
      <c r="G256" s="232"/>
      <c r="H256" s="256">
        <v>37.813000000000002</v>
      </c>
      <c r="I256" s="236"/>
      <c r="J256" s="232"/>
      <c r="K256" s="232"/>
      <c r="L256" s="237"/>
      <c r="M256" s="238"/>
      <c r="N256" s="239"/>
      <c r="O256" s="239"/>
      <c r="P256" s="239"/>
      <c r="Q256" s="239"/>
      <c r="R256" s="239"/>
      <c r="S256" s="239"/>
      <c r="T256" s="240"/>
      <c r="AT256" s="241" t="s">
        <v>193</v>
      </c>
      <c r="AU256" s="241" t="s">
        <v>83</v>
      </c>
      <c r="AV256" s="13" t="s">
        <v>83</v>
      </c>
      <c r="AW256" s="13" t="s">
        <v>6</v>
      </c>
      <c r="AX256" s="13" t="s">
        <v>79</v>
      </c>
      <c r="AY256" s="241" t="s">
        <v>183</v>
      </c>
    </row>
    <row r="257" spans="2:65" s="1" customFormat="1" ht="44.25" customHeight="1">
      <c r="B257" s="42"/>
      <c r="C257" s="205" t="s">
        <v>465</v>
      </c>
      <c r="D257" s="205" t="s">
        <v>185</v>
      </c>
      <c r="E257" s="206" t="s">
        <v>926</v>
      </c>
      <c r="F257" s="207" t="s">
        <v>927</v>
      </c>
      <c r="G257" s="208" t="s">
        <v>199</v>
      </c>
      <c r="H257" s="209">
        <v>0.251</v>
      </c>
      <c r="I257" s="210"/>
      <c r="J257" s="211">
        <f>ROUND(I257*H257,2)</f>
        <v>0</v>
      </c>
      <c r="K257" s="207" t="s">
        <v>200</v>
      </c>
      <c r="L257" s="62"/>
      <c r="M257" s="212" t="s">
        <v>21</v>
      </c>
      <c r="N257" s="213" t="s">
        <v>46</v>
      </c>
      <c r="O257" s="43"/>
      <c r="P257" s="214">
        <f>O257*H257</f>
        <v>0</v>
      </c>
      <c r="Q257" s="214">
        <v>1E-4</v>
      </c>
      <c r="R257" s="214">
        <f>Q257*H257</f>
        <v>2.51E-5</v>
      </c>
      <c r="S257" s="214">
        <v>0</v>
      </c>
      <c r="T257" s="215">
        <f>S257*H257</f>
        <v>0</v>
      </c>
      <c r="AR257" s="25" t="s">
        <v>292</v>
      </c>
      <c r="AT257" s="25" t="s">
        <v>185</v>
      </c>
      <c r="AU257" s="25" t="s">
        <v>83</v>
      </c>
      <c r="AY257" s="25" t="s">
        <v>183</v>
      </c>
      <c r="BE257" s="216">
        <f>IF(N257="základní",J257,0)</f>
        <v>0</v>
      </c>
      <c r="BF257" s="216">
        <f>IF(N257="snížená",J257,0)</f>
        <v>0</v>
      </c>
      <c r="BG257" s="216">
        <f>IF(N257="zákl. přenesená",J257,0)</f>
        <v>0</v>
      </c>
      <c r="BH257" s="216">
        <f>IF(N257="sníž. přenesená",J257,0)</f>
        <v>0</v>
      </c>
      <c r="BI257" s="216">
        <f>IF(N257="nulová",J257,0)</f>
        <v>0</v>
      </c>
      <c r="BJ257" s="25" t="s">
        <v>79</v>
      </c>
      <c r="BK257" s="216">
        <f>ROUND(I257*H257,2)</f>
        <v>0</v>
      </c>
      <c r="BL257" s="25" t="s">
        <v>292</v>
      </c>
      <c r="BM257" s="25" t="s">
        <v>928</v>
      </c>
    </row>
    <row r="258" spans="2:65" s="13" customFormat="1" ht="13.5">
      <c r="B258" s="231"/>
      <c r="C258" s="232"/>
      <c r="D258" s="217" t="s">
        <v>193</v>
      </c>
      <c r="E258" s="233" t="s">
        <v>21</v>
      </c>
      <c r="F258" s="234" t="s">
        <v>929</v>
      </c>
      <c r="G258" s="232"/>
      <c r="H258" s="235">
        <v>0.251</v>
      </c>
      <c r="I258" s="236"/>
      <c r="J258" s="232"/>
      <c r="K258" s="232"/>
      <c r="L258" s="237"/>
      <c r="M258" s="238"/>
      <c r="N258" s="239"/>
      <c r="O258" s="239"/>
      <c r="P258" s="239"/>
      <c r="Q258" s="239"/>
      <c r="R258" s="239"/>
      <c r="S258" s="239"/>
      <c r="T258" s="240"/>
      <c r="AT258" s="241" t="s">
        <v>193</v>
      </c>
      <c r="AU258" s="241" t="s">
        <v>83</v>
      </c>
      <c r="AV258" s="13" t="s">
        <v>83</v>
      </c>
      <c r="AW258" s="13" t="s">
        <v>39</v>
      </c>
      <c r="AX258" s="13" t="s">
        <v>75</v>
      </c>
      <c r="AY258" s="241" t="s">
        <v>183</v>
      </c>
    </row>
    <row r="259" spans="2:65" s="14" customFormat="1" ht="13.5">
      <c r="B259" s="242"/>
      <c r="C259" s="243"/>
      <c r="D259" s="244" t="s">
        <v>193</v>
      </c>
      <c r="E259" s="245" t="s">
        <v>21</v>
      </c>
      <c r="F259" s="246" t="s">
        <v>212</v>
      </c>
      <c r="G259" s="243"/>
      <c r="H259" s="247">
        <v>0.251</v>
      </c>
      <c r="I259" s="248"/>
      <c r="J259" s="243"/>
      <c r="K259" s="243"/>
      <c r="L259" s="249"/>
      <c r="M259" s="250"/>
      <c r="N259" s="251"/>
      <c r="O259" s="251"/>
      <c r="P259" s="251"/>
      <c r="Q259" s="251"/>
      <c r="R259" s="251"/>
      <c r="S259" s="251"/>
      <c r="T259" s="252"/>
      <c r="AT259" s="253" t="s">
        <v>193</v>
      </c>
      <c r="AU259" s="253" t="s">
        <v>83</v>
      </c>
      <c r="AV259" s="14" t="s">
        <v>189</v>
      </c>
      <c r="AW259" s="14" t="s">
        <v>39</v>
      </c>
      <c r="AX259" s="14" t="s">
        <v>79</v>
      </c>
      <c r="AY259" s="253" t="s">
        <v>183</v>
      </c>
    </row>
    <row r="260" spans="2:65" s="1" customFormat="1" ht="22.5" customHeight="1">
      <c r="B260" s="42"/>
      <c r="C260" s="257" t="s">
        <v>470</v>
      </c>
      <c r="D260" s="257" t="s">
        <v>223</v>
      </c>
      <c r="E260" s="258" t="s">
        <v>930</v>
      </c>
      <c r="F260" s="259" t="s">
        <v>931</v>
      </c>
      <c r="G260" s="260" t="s">
        <v>199</v>
      </c>
      <c r="H260" s="261">
        <v>0.27600000000000002</v>
      </c>
      <c r="I260" s="262"/>
      <c r="J260" s="263">
        <f>ROUND(I260*H260,2)</f>
        <v>0</v>
      </c>
      <c r="K260" s="259" t="s">
        <v>200</v>
      </c>
      <c r="L260" s="264"/>
      <c r="M260" s="265" t="s">
        <v>21</v>
      </c>
      <c r="N260" s="266" t="s">
        <v>46</v>
      </c>
      <c r="O260" s="43"/>
      <c r="P260" s="214">
        <f>O260*H260</f>
        <v>0</v>
      </c>
      <c r="Q260" s="214">
        <v>2.5999999999999999E-3</v>
      </c>
      <c r="R260" s="214">
        <f>Q260*H260</f>
        <v>7.1759999999999999E-4</v>
      </c>
      <c r="S260" s="214">
        <v>0</v>
      </c>
      <c r="T260" s="215">
        <f>S260*H260</f>
        <v>0</v>
      </c>
      <c r="AR260" s="25" t="s">
        <v>393</v>
      </c>
      <c r="AT260" s="25" t="s">
        <v>223</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292</v>
      </c>
      <c r="BM260" s="25" t="s">
        <v>932</v>
      </c>
    </row>
    <row r="261" spans="2:65" s="13" customFormat="1" ht="13.5">
      <c r="B261" s="231"/>
      <c r="C261" s="232"/>
      <c r="D261" s="244" t="s">
        <v>193</v>
      </c>
      <c r="E261" s="232"/>
      <c r="F261" s="255" t="s">
        <v>933</v>
      </c>
      <c r="G261" s="232"/>
      <c r="H261" s="256">
        <v>0.27600000000000002</v>
      </c>
      <c r="I261" s="236"/>
      <c r="J261" s="232"/>
      <c r="K261" s="232"/>
      <c r="L261" s="237"/>
      <c r="M261" s="238"/>
      <c r="N261" s="239"/>
      <c r="O261" s="239"/>
      <c r="P261" s="239"/>
      <c r="Q261" s="239"/>
      <c r="R261" s="239"/>
      <c r="S261" s="239"/>
      <c r="T261" s="240"/>
      <c r="AT261" s="241" t="s">
        <v>193</v>
      </c>
      <c r="AU261" s="241" t="s">
        <v>83</v>
      </c>
      <c r="AV261" s="13" t="s">
        <v>83</v>
      </c>
      <c r="AW261" s="13" t="s">
        <v>6</v>
      </c>
      <c r="AX261" s="13" t="s">
        <v>79</v>
      </c>
      <c r="AY261" s="241" t="s">
        <v>183</v>
      </c>
    </row>
    <row r="262" spans="2:65" s="1" customFormat="1" ht="31.5" customHeight="1">
      <c r="B262" s="42"/>
      <c r="C262" s="205" t="s">
        <v>476</v>
      </c>
      <c r="D262" s="205" t="s">
        <v>185</v>
      </c>
      <c r="E262" s="206" t="s">
        <v>934</v>
      </c>
      <c r="F262" s="207" t="s">
        <v>935</v>
      </c>
      <c r="G262" s="208" t="s">
        <v>498</v>
      </c>
      <c r="H262" s="209">
        <v>2.6469999999999998</v>
      </c>
      <c r="I262" s="210"/>
      <c r="J262" s="211">
        <f>ROUND(I262*H262,2)</f>
        <v>0</v>
      </c>
      <c r="K262" s="207" t="s">
        <v>200</v>
      </c>
      <c r="L262" s="62"/>
      <c r="M262" s="212" t="s">
        <v>21</v>
      </c>
      <c r="N262" s="213" t="s">
        <v>46</v>
      </c>
      <c r="O262" s="43"/>
      <c r="P262" s="214">
        <f>O262*H262</f>
        <v>0</v>
      </c>
      <c r="Q262" s="214">
        <v>0</v>
      </c>
      <c r="R262" s="214">
        <f>Q262*H262</f>
        <v>0</v>
      </c>
      <c r="S262" s="214">
        <v>0</v>
      </c>
      <c r="T262" s="215">
        <f>S262*H262</f>
        <v>0</v>
      </c>
      <c r="AR262" s="25" t="s">
        <v>292</v>
      </c>
      <c r="AT262" s="25" t="s">
        <v>185</v>
      </c>
      <c r="AU262" s="25" t="s">
        <v>83</v>
      </c>
      <c r="AY262" s="25" t="s">
        <v>183</v>
      </c>
      <c r="BE262" s="216">
        <f>IF(N262="základní",J262,0)</f>
        <v>0</v>
      </c>
      <c r="BF262" s="216">
        <f>IF(N262="snížená",J262,0)</f>
        <v>0</v>
      </c>
      <c r="BG262" s="216">
        <f>IF(N262="zákl. přenesená",J262,0)</f>
        <v>0</v>
      </c>
      <c r="BH262" s="216">
        <f>IF(N262="sníž. přenesená",J262,0)</f>
        <v>0</v>
      </c>
      <c r="BI262" s="216">
        <f>IF(N262="nulová",J262,0)</f>
        <v>0</v>
      </c>
      <c r="BJ262" s="25" t="s">
        <v>79</v>
      </c>
      <c r="BK262" s="216">
        <f>ROUND(I262*H262,2)</f>
        <v>0</v>
      </c>
      <c r="BL262" s="25" t="s">
        <v>292</v>
      </c>
      <c r="BM262" s="25" t="s">
        <v>936</v>
      </c>
    </row>
    <row r="263" spans="2:65" s="11" customFormat="1" ht="29.85" customHeight="1">
      <c r="B263" s="188"/>
      <c r="C263" s="189"/>
      <c r="D263" s="202" t="s">
        <v>74</v>
      </c>
      <c r="E263" s="203" t="s">
        <v>937</v>
      </c>
      <c r="F263" s="203" t="s">
        <v>938</v>
      </c>
      <c r="G263" s="189"/>
      <c r="H263" s="189"/>
      <c r="I263" s="192"/>
      <c r="J263" s="204">
        <f>BK263</f>
        <v>0</v>
      </c>
      <c r="K263" s="189"/>
      <c r="L263" s="194"/>
      <c r="M263" s="195"/>
      <c r="N263" s="196"/>
      <c r="O263" s="196"/>
      <c r="P263" s="197">
        <f>SUM(P264:P271)</f>
        <v>0</v>
      </c>
      <c r="Q263" s="196"/>
      <c r="R263" s="197">
        <f>SUM(R264:R271)</f>
        <v>5.5199999999999997E-3</v>
      </c>
      <c r="S263" s="196"/>
      <c r="T263" s="198">
        <f>SUM(T264:T271)</f>
        <v>3.4099999999999998E-2</v>
      </c>
      <c r="AR263" s="199" t="s">
        <v>83</v>
      </c>
      <c r="AT263" s="200" t="s">
        <v>74</v>
      </c>
      <c r="AU263" s="200" t="s">
        <v>79</v>
      </c>
      <c r="AY263" s="199" t="s">
        <v>183</v>
      </c>
      <c r="BK263" s="201">
        <f>SUM(BK264:BK271)</f>
        <v>0</v>
      </c>
    </row>
    <row r="264" spans="2:65" s="1" customFormat="1" ht="22.5" customHeight="1">
      <c r="B264" s="42"/>
      <c r="C264" s="205" t="s">
        <v>480</v>
      </c>
      <c r="D264" s="205" t="s">
        <v>185</v>
      </c>
      <c r="E264" s="206" t="s">
        <v>939</v>
      </c>
      <c r="F264" s="207" t="s">
        <v>940</v>
      </c>
      <c r="G264" s="208" t="s">
        <v>626</v>
      </c>
      <c r="H264" s="209">
        <v>2</v>
      </c>
      <c r="I264" s="210"/>
      <c r="J264" s="211">
        <f>ROUND(I264*H264,2)</f>
        <v>0</v>
      </c>
      <c r="K264" s="207" t="s">
        <v>21</v>
      </c>
      <c r="L264" s="62"/>
      <c r="M264" s="212" t="s">
        <v>21</v>
      </c>
      <c r="N264" s="213" t="s">
        <v>46</v>
      </c>
      <c r="O264" s="43"/>
      <c r="P264" s="214">
        <f>O264*H264</f>
        <v>0</v>
      </c>
      <c r="Q264" s="214">
        <v>2.1199999999999999E-3</v>
      </c>
      <c r="R264" s="214">
        <f>Q264*H264</f>
        <v>4.2399999999999998E-3</v>
      </c>
      <c r="S264" s="214">
        <v>0</v>
      </c>
      <c r="T264" s="215">
        <f>S264*H264</f>
        <v>0</v>
      </c>
      <c r="AR264" s="25" t="s">
        <v>292</v>
      </c>
      <c r="AT264" s="25" t="s">
        <v>185</v>
      </c>
      <c r="AU264" s="25" t="s">
        <v>83</v>
      </c>
      <c r="AY264" s="25" t="s">
        <v>183</v>
      </c>
      <c r="BE264" s="216">
        <f>IF(N264="základní",J264,0)</f>
        <v>0</v>
      </c>
      <c r="BF264" s="216">
        <f>IF(N264="snížená",J264,0)</f>
        <v>0</v>
      </c>
      <c r="BG264" s="216">
        <f>IF(N264="zákl. přenesená",J264,0)</f>
        <v>0</v>
      </c>
      <c r="BH264" s="216">
        <f>IF(N264="sníž. přenesená",J264,0)</f>
        <v>0</v>
      </c>
      <c r="BI264" s="216">
        <f>IF(N264="nulová",J264,0)</f>
        <v>0</v>
      </c>
      <c r="BJ264" s="25" t="s">
        <v>79</v>
      </c>
      <c r="BK264" s="216">
        <f>ROUND(I264*H264,2)</f>
        <v>0</v>
      </c>
      <c r="BL264" s="25" t="s">
        <v>292</v>
      </c>
      <c r="BM264" s="25" t="s">
        <v>941</v>
      </c>
    </row>
    <row r="265" spans="2:65" s="1" customFormat="1" ht="31.5" customHeight="1">
      <c r="B265" s="42"/>
      <c r="C265" s="257" t="s">
        <v>485</v>
      </c>
      <c r="D265" s="257" t="s">
        <v>223</v>
      </c>
      <c r="E265" s="258" t="s">
        <v>942</v>
      </c>
      <c r="F265" s="259" t="s">
        <v>943</v>
      </c>
      <c r="G265" s="260" t="s">
        <v>626</v>
      </c>
      <c r="H265" s="261">
        <v>2</v>
      </c>
      <c r="I265" s="262"/>
      <c r="J265" s="263">
        <f>ROUND(I265*H265,2)</f>
        <v>0</v>
      </c>
      <c r="K265" s="259" t="s">
        <v>21</v>
      </c>
      <c r="L265" s="264"/>
      <c r="M265" s="265" t="s">
        <v>21</v>
      </c>
      <c r="N265" s="266" t="s">
        <v>46</v>
      </c>
      <c r="O265" s="43"/>
      <c r="P265" s="214">
        <f>O265*H265</f>
        <v>0</v>
      </c>
      <c r="Q265" s="214">
        <v>3.2000000000000003E-4</v>
      </c>
      <c r="R265" s="214">
        <f>Q265*H265</f>
        <v>6.4000000000000005E-4</v>
      </c>
      <c r="S265" s="214">
        <v>0</v>
      </c>
      <c r="T265" s="215">
        <f>S265*H265</f>
        <v>0</v>
      </c>
      <c r="AR265" s="25" t="s">
        <v>393</v>
      </c>
      <c r="AT265" s="25" t="s">
        <v>223</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292</v>
      </c>
      <c r="BM265" s="25" t="s">
        <v>944</v>
      </c>
    </row>
    <row r="266" spans="2:65" s="1" customFormat="1" ht="31.5" customHeight="1">
      <c r="B266" s="42"/>
      <c r="C266" s="257" t="s">
        <v>489</v>
      </c>
      <c r="D266" s="257" t="s">
        <v>223</v>
      </c>
      <c r="E266" s="258" t="s">
        <v>945</v>
      </c>
      <c r="F266" s="259" t="s">
        <v>946</v>
      </c>
      <c r="G266" s="260" t="s">
        <v>626</v>
      </c>
      <c r="H266" s="261">
        <v>2</v>
      </c>
      <c r="I266" s="262"/>
      <c r="J266" s="263">
        <f>ROUND(I266*H266,2)</f>
        <v>0</v>
      </c>
      <c r="K266" s="259" t="s">
        <v>21</v>
      </c>
      <c r="L266" s="264"/>
      <c r="M266" s="265" t="s">
        <v>21</v>
      </c>
      <c r="N266" s="266" t="s">
        <v>46</v>
      </c>
      <c r="O266" s="43"/>
      <c r="P266" s="214">
        <f>O266*H266</f>
        <v>0</v>
      </c>
      <c r="Q266" s="214">
        <v>3.2000000000000003E-4</v>
      </c>
      <c r="R266" s="214">
        <f>Q266*H266</f>
        <v>6.4000000000000005E-4</v>
      </c>
      <c r="S266" s="214">
        <v>0</v>
      </c>
      <c r="T266" s="215">
        <f>S266*H266</f>
        <v>0</v>
      </c>
      <c r="AR266" s="25" t="s">
        <v>393</v>
      </c>
      <c r="AT266" s="25" t="s">
        <v>223</v>
      </c>
      <c r="AU266" s="25" t="s">
        <v>83</v>
      </c>
      <c r="AY266" s="25" t="s">
        <v>183</v>
      </c>
      <c r="BE266" s="216">
        <f>IF(N266="základní",J266,0)</f>
        <v>0</v>
      </c>
      <c r="BF266" s="216">
        <f>IF(N266="snížená",J266,0)</f>
        <v>0</v>
      </c>
      <c r="BG266" s="216">
        <f>IF(N266="zákl. přenesená",J266,0)</f>
        <v>0</v>
      </c>
      <c r="BH266" s="216">
        <f>IF(N266="sníž. přenesená",J266,0)</f>
        <v>0</v>
      </c>
      <c r="BI266" s="216">
        <f>IF(N266="nulová",J266,0)</f>
        <v>0</v>
      </c>
      <c r="BJ266" s="25" t="s">
        <v>79</v>
      </c>
      <c r="BK266" s="216">
        <f>ROUND(I266*H266,2)</f>
        <v>0</v>
      </c>
      <c r="BL266" s="25" t="s">
        <v>292</v>
      </c>
      <c r="BM266" s="25" t="s">
        <v>947</v>
      </c>
    </row>
    <row r="267" spans="2:65" s="1" customFormat="1" ht="22.5" customHeight="1">
      <c r="B267" s="42"/>
      <c r="C267" s="205" t="s">
        <v>495</v>
      </c>
      <c r="D267" s="205" t="s">
        <v>185</v>
      </c>
      <c r="E267" s="206" t="s">
        <v>948</v>
      </c>
      <c r="F267" s="207" t="s">
        <v>949</v>
      </c>
      <c r="G267" s="208" t="s">
        <v>626</v>
      </c>
      <c r="H267" s="209">
        <v>2</v>
      </c>
      <c r="I267" s="210"/>
      <c r="J267" s="211">
        <f>ROUND(I267*H267,2)</f>
        <v>0</v>
      </c>
      <c r="K267" s="207" t="s">
        <v>200</v>
      </c>
      <c r="L267" s="62"/>
      <c r="M267" s="212" t="s">
        <v>21</v>
      </c>
      <c r="N267" s="213" t="s">
        <v>46</v>
      </c>
      <c r="O267" s="43"/>
      <c r="P267" s="214">
        <f>O267*H267</f>
        <v>0</v>
      </c>
      <c r="Q267" s="214">
        <v>0</v>
      </c>
      <c r="R267" s="214">
        <f>Q267*H267</f>
        <v>0</v>
      </c>
      <c r="S267" s="214">
        <v>1.7049999999999999E-2</v>
      </c>
      <c r="T267" s="215">
        <f>S267*H267</f>
        <v>3.4099999999999998E-2</v>
      </c>
      <c r="AR267" s="25" t="s">
        <v>292</v>
      </c>
      <c r="AT267" s="25" t="s">
        <v>185</v>
      </c>
      <c r="AU267" s="25" t="s">
        <v>83</v>
      </c>
      <c r="AY267" s="25" t="s">
        <v>183</v>
      </c>
      <c r="BE267" s="216">
        <f>IF(N267="základní",J267,0)</f>
        <v>0</v>
      </c>
      <c r="BF267" s="216">
        <f>IF(N267="snížená",J267,0)</f>
        <v>0</v>
      </c>
      <c r="BG267" s="216">
        <f>IF(N267="zákl. přenesená",J267,0)</f>
        <v>0</v>
      </c>
      <c r="BH267" s="216">
        <f>IF(N267="sníž. přenesená",J267,0)</f>
        <v>0</v>
      </c>
      <c r="BI267" s="216">
        <f>IF(N267="nulová",J267,0)</f>
        <v>0</v>
      </c>
      <c r="BJ267" s="25" t="s">
        <v>79</v>
      </c>
      <c r="BK267" s="216">
        <f>ROUND(I267*H267,2)</f>
        <v>0</v>
      </c>
      <c r="BL267" s="25" t="s">
        <v>292</v>
      </c>
      <c r="BM267" s="25" t="s">
        <v>950</v>
      </c>
    </row>
    <row r="268" spans="2:65" s="12" customFormat="1" ht="13.5">
      <c r="B268" s="220"/>
      <c r="C268" s="221"/>
      <c r="D268" s="217" t="s">
        <v>193</v>
      </c>
      <c r="E268" s="222" t="s">
        <v>21</v>
      </c>
      <c r="F268" s="223" t="s">
        <v>785</v>
      </c>
      <c r="G268" s="221"/>
      <c r="H268" s="224" t="s">
        <v>21</v>
      </c>
      <c r="I268" s="225"/>
      <c r="J268" s="221"/>
      <c r="K268" s="221"/>
      <c r="L268" s="226"/>
      <c r="M268" s="227"/>
      <c r="N268" s="228"/>
      <c r="O268" s="228"/>
      <c r="P268" s="228"/>
      <c r="Q268" s="228"/>
      <c r="R268" s="228"/>
      <c r="S268" s="228"/>
      <c r="T268" s="229"/>
      <c r="AT268" s="230" t="s">
        <v>193</v>
      </c>
      <c r="AU268" s="230" t="s">
        <v>83</v>
      </c>
      <c r="AV268" s="12" t="s">
        <v>79</v>
      </c>
      <c r="AW268" s="12" t="s">
        <v>39</v>
      </c>
      <c r="AX268" s="12" t="s">
        <v>75</v>
      </c>
      <c r="AY268" s="230" t="s">
        <v>183</v>
      </c>
    </row>
    <row r="269" spans="2:65" s="13" customFormat="1" ht="13.5">
      <c r="B269" s="231"/>
      <c r="C269" s="232"/>
      <c r="D269" s="217" t="s">
        <v>193</v>
      </c>
      <c r="E269" s="233" t="s">
        <v>21</v>
      </c>
      <c r="F269" s="234" t="s">
        <v>83</v>
      </c>
      <c r="G269" s="232"/>
      <c r="H269" s="235">
        <v>2</v>
      </c>
      <c r="I269" s="236"/>
      <c r="J269" s="232"/>
      <c r="K269" s="232"/>
      <c r="L269" s="237"/>
      <c r="M269" s="238"/>
      <c r="N269" s="239"/>
      <c r="O269" s="239"/>
      <c r="P269" s="239"/>
      <c r="Q269" s="239"/>
      <c r="R269" s="239"/>
      <c r="S269" s="239"/>
      <c r="T269" s="240"/>
      <c r="AT269" s="241" t="s">
        <v>193</v>
      </c>
      <c r="AU269" s="241" t="s">
        <v>83</v>
      </c>
      <c r="AV269" s="13" t="s">
        <v>83</v>
      </c>
      <c r="AW269" s="13" t="s">
        <v>39</v>
      </c>
      <c r="AX269" s="13" t="s">
        <v>75</v>
      </c>
      <c r="AY269" s="241" t="s">
        <v>183</v>
      </c>
    </row>
    <row r="270" spans="2:65" s="14" customFormat="1" ht="13.5">
      <c r="B270" s="242"/>
      <c r="C270" s="243"/>
      <c r="D270" s="244" t="s">
        <v>193</v>
      </c>
      <c r="E270" s="245" t="s">
        <v>21</v>
      </c>
      <c r="F270" s="246" t="s">
        <v>212</v>
      </c>
      <c r="G270" s="243"/>
      <c r="H270" s="247">
        <v>2</v>
      </c>
      <c r="I270" s="248"/>
      <c r="J270" s="243"/>
      <c r="K270" s="243"/>
      <c r="L270" s="249"/>
      <c r="M270" s="250"/>
      <c r="N270" s="251"/>
      <c r="O270" s="251"/>
      <c r="P270" s="251"/>
      <c r="Q270" s="251"/>
      <c r="R270" s="251"/>
      <c r="S270" s="251"/>
      <c r="T270" s="252"/>
      <c r="AT270" s="253" t="s">
        <v>193</v>
      </c>
      <c r="AU270" s="253" t="s">
        <v>83</v>
      </c>
      <c r="AV270" s="14" t="s">
        <v>189</v>
      </c>
      <c r="AW270" s="14" t="s">
        <v>39</v>
      </c>
      <c r="AX270" s="14" t="s">
        <v>79</v>
      </c>
      <c r="AY270" s="253" t="s">
        <v>183</v>
      </c>
    </row>
    <row r="271" spans="2:65" s="1" customFormat="1" ht="31.5" customHeight="1">
      <c r="B271" s="42"/>
      <c r="C271" s="205" t="s">
        <v>500</v>
      </c>
      <c r="D271" s="205" t="s">
        <v>185</v>
      </c>
      <c r="E271" s="206" t="s">
        <v>951</v>
      </c>
      <c r="F271" s="207" t="s">
        <v>952</v>
      </c>
      <c r="G271" s="208" t="s">
        <v>645</v>
      </c>
      <c r="H271" s="282"/>
      <c r="I271" s="210"/>
      <c r="J271" s="211">
        <f>ROUND(I271*H271,2)</f>
        <v>0</v>
      </c>
      <c r="K271" s="207" t="s">
        <v>200</v>
      </c>
      <c r="L271" s="62"/>
      <c r="M271" s="212" t="s">
        <v>21</v>
      </c>
      <c r="N271" s="213" t="s">
        <v>46</v>
      </c>
      <c r="O271" s="43"/>
      <c r="P271" s="214">
        <f>O271*H271</f>
        <v>0</v>
      </c>
      <c r="Q271" s="214">
        <v>0</v>
      </c>
      <c r="R271" s="214">
        <f>Q271*H271</f>
        <v>0</v>
      </c>
      <c r="S271" s="214">
        <v>0</v>
      </c>
      <c r="T271" s="215">
        <f>S271*H271</f>
        <v>0</v>
      </c>
      <c r="AR271" s="25" t="s">
        <v>292</v>
      </c>
      <c r="AT271" s="25" t="s">
        <v>185</v>
      </c>
      <c r="AU271" s="25" t="s">
        <v>83</v>
      </c>
      <c r="AY271" s="25" t="s">
        <v>183</v>
      </c>
      <c r="BE271" s="216">
        <f>IF(N271="základní",J271,0)</f>
        <v>0</v>
      </c>
      <c r="BF271" s="216">
        <f>IF(N271="snížená",J271,0)</f>
        <v>0</v>
      </c>
      <c r="BG271" s="216">
        <f>IF(N271="zákl. přenesená",J271,0)</f>
        <v>0</v>
      </c>
      <c r="BH271" s="216">
        <f>IF(N271="sníž. přenesená",J271,0)</f>
        <v>0</v>
      </c>
      <c r="BI271" s="216">
        <f>IF(N271="nulová",J271,0)</f>
        <v>0</v>
      </c>
      <c r="BJ271" s="25" t="s">
        <v>79</v>
      </c>
      <c r="BK271" s="216">
        <f>ROUND(I271*H271,2)</f>
        <v>0</v>
      </c>
      <c r="BL271" s="25" t="s">
        <v>292</v>
      </c>
      <c r="BM271" s="25" t="s">
        <v>953</v>
      </c>
    </row>
    <row r="272" spans="2:65" s="11" customFormat="1" ht="29.85" customHeight="1">
      <c r="B272" s="188"/>
      <c r="C272" s="189"/>
      <c r="D272" s="202" t="s">
        <v>74</v>
      </c>
      <c r="E272" s="203" t="s">
        <v>533</v>
      </c>
      <c r="F272" s="203" t="s">
        <v>534</v>
      </c>
      <c r="G272" s="189"/>
      <c r="H272" s="189"/>
      <c r="I272" s="192"/>
      <c r="J272" s="204">
        <f>BK272</f>
        <v>0</v>
      </c>
      <c r="K272" s="189"/>
      <c r="L272" s="194"/>
      <c r="M272" s="195"/>
      <c r="N272" s="196"/>
      <c r="O272" s="196"/>
      <c r="P272" s="197">
        <f>SUM(P273:P278)</f>
        <v>0</v>
      </c>
      <c r="Q272" s="196"/>
      <c r="R272" s="197">
        <f>SUM(R273:R278)</f>
        <v>0</v>
      </c>
      <c r="S272" s="196"/>
      <c r="T272" s="198">
        <f>SUM(T273:T278)</f>
        <v>0</v>
      </c>
      <c r="AR272" s="199" t="s">
        <v>83</v>
      </c>
      <c r="AT272" s="200" t="s">
        <v>74</v>
      </c>
      <c r="AU272" s="200" t="s">
        <v>79</v>
      </c>
      <c r="AY272" s="199" t="s">
        <v>183</v>
      </c>
      <c r="BK272" s="201">
        <f>SUM(BK273:BK278)</f>
        <v>0</v>
      </c>
    </row>
    <row r="273" spans="2:65" s="1" customFormat="1" ht="22.5" customHeight="1">
      <c r="B273" s="42"/>
      <c r="C273" s="205" t="s">
        <v>504</v>
      </c>
      <c r="D273" s="205" t="s">
        <v>185</v>
      </c>
      <c r="E273" s="206" t="s">
        <v>536</v>
      </c>
      <c r="F273" s="207" t="s">
        <v>954</v>
      </c>
      <c r="G273" s="208" t="s">
        <v>188</v>
      </c>
      <c r="H273" s="209">
        <v>102.2</v>
      </c>
      <c r="I273" s="210"/>
      <c r="J273" s="211">
        <f>ROUND(I273*H273,2)</f>
        <v>0</v>
      </c>
      <c r="K273" s="207" t="s">
        <v>21</v>
      </c>
      <c r="L273" s="62"/>
      <c r="M273" s="212" t="s">
        <v>21</v>
      </c>
      <c r="N273" s="213" t="s">
        <v>46</v>
      </c>
      <c r="O273" s="43"/>
      <c r="P273" s="214">
        <f>O273*H273</f>
        <v>0</v>
      </c>
      <c r="Q273" s="214">
        <v>0</v>
      </c>
      <c r="R273" s="214">
        <f>Q273*H273</f>
        <v>0</v>
      </c>
      <c r="S273" s="214">
        <v>0</v>
      </c>
      <c r="T273" s="215">
        <f>S273*H273</f>
        <v>0</v>
      </c>
      <c r="AR273" s="25" t="s">
        <v>292</v>
      </c>
      <c r="AT273" s="25" t="s">
        <v>185</v>
      </c>
      <c r="AU273" s="25" t="s">
        <v>83</v>
      </c>
      <c r="AY273" s="25" t="s">
        <v>183</v>
      </c>
      <c r="BE273" s="216">
        <f>IF(N273="základní",J273,0)</f>
        <v>0</v>
      </c>
      <c r="BF273" s="216">
        <f>IF(N273="snížená",J273,0)</f>
        <v>0</v>
      </c>
      <c r="BG273" s="216">
        <f>IF(N273="zákl. přenesená",J273,0)</f>
        <v>0</v>
      </c>
      <c r="BH273" s="216">
        <f>IF(N273="sníž. přenesená",J273,0)</f>
        <v>0</v>
      </c>
      <c r="BI273" s="216">
        <f>IF(N273="nulová",J273,0)</f>
        <v>0</v>
      </c>
      <c r="BJ273" s="25" t="s">
        <v>79</v>
      </c>
      <c r="BK273" s="216">
        <f>ROUND(I273*H273,2)</f>
        <v>0</v>
      </c>
      <c r="BL273" s="25" t="s">
        <v>292</v>
      </c>
      <c r="BM273" s="25" t="s">
        <v>538</v>
      </c>
    </row>
    <row r="274" spans="2:65" s="1" customFormat="1" ht="27">
      <c r="B274" s="42"/>
      <c r="C274" s="64"/>
      <c r="D274" s="217" t="s">
        <v>191</v>
      </c>
      <c r="E274" s="64"/>
      <c r="F274" s="218" t="s">
        <v>539</v>
      </c>
      <c r="G274" s="64"/>
      <c r="H274" s="64"/>
      <c r="I274" s="173"/>
      <c r="J274" s="64"/>
      <c r="K274" s="64"/>
      <c r="L274" s="62"/>
      <c r="M274" s="219"/>
      <c r="N274" s="43"/>
      <c r="O274" s="43"/>
      <c r="P274" s="43"/>
      <c r="Q274" s="43"/>
      <c r="R274" s="43"/>
      <c r="S274" s="43"/>
      <c r="T274" s="79"/>
      <c r="AT274" s="25" t="s">
        <v>191</v>
      </c>
      <c r="AU274" s="25" t="s">
        <v>83</v>
      </c>
    </row>
    <row r="275" spans="2:65" s="12" customFormat="1" ht="13.5">
      <c r="B275" s="220"/>
      <c r="C275" s="221"/>
      <c r="D275" s="217" t="s">
        <v>193</v>
      </c>
      <c r="E275" s="222" t="s">
        <v>21</v>
      </c>
      <c r="F275" s="223" t="s">
        <v>542</v>
      </c>
      <c r="G275" s="221"/>
      <c r="H275" s="224" t="s">
        <v>21</v>
      </c>
      <c r="I275" s="225"/>
      <c r="J275" s="221"/>
      <c r="K275" s="221"/>
      <c r="L275" s="226"/>
      <c r="M275" s="227"/>
      <c r="N275" s="228"/>
      <c r="O275" s="228"/>
      <c r="P275" s="228"/>
      <c r="Q275" s="228"/>
      <c r="R275" s="228"/>
      <c r="S275" s="228"/>
      <c r="T275" s="229"/>
      <c r="AT275" s="230" t="s">
        <v>193</v>
      </c>
      <c r="AU275" s="230" t="s">
        <v>83</v>
      </c>
      <c r="AV275" s="12" t="s">
        <v>79</v>
      </c>
      <c r="AW275" s="12" t="s">
        <v>39</v>
      </c>
      <c r="AX275" s="12" t="s">
        <v>75</v>
      </c>
      <c r="AY275" s="230" t="s">
        <v>183</v>
      </c>
    </row>
    <row r="276" spans="2:65" s="12" customFormat="1" ht="13.5">
      <c r="B276" s="220"/>
      <c r="C276" s="221"/>
      <c r="D276" s="217" t="s">
        <v>193</v>
      </c>
      <c r="E276" s="222" t="s">
        <v>21</v>
      </c>
      <c r="F276" s="223" t="s">
        <v>955</v>
      </c>
      <c r="G276" s="221"/>
      <c r="H276" s="224" t="s">
        <v>21</v>
      </c>
      <c r="I276" s="225"/>
      <c r="J276" s="221"/>
      <c r="K276" s="221"/>
      <c r="L276" s="226"/>
      <c r="M276" s="227"/>
      <c r="N276" s="228"/>
      <c r="O276" s="228"/>
      <c r="P276" s="228"/>
      <c r="Q276" s="228"/>
      <c r="R276" s="228"/>
      <c r="S276" s="228"/>
      <c r="T276" s="229"/>
      <c r="AT276" s="230" t="s">
        <v>193</v>
      </c>
      <c r="AU276" s="230" t="s">
        <v>83</v>
      </c>
      <c r="AV276" s="12" t="s">
        <v>79</v>
      </c>
      <c r="AW276" s="12" t="s">
        <v>39</v>
      </c>
      <c r="AX276" s="12" t="s">
        <v>75</v>
      </c>
      <c r="AY276" s="230" t="s">
        <v>183</v>
      </c>
    </row>
    <row r="277" spans="2:65" s="13" customFormat="1" ht="13.5">
      <c r="B277" s="231"/>
      <c r="C277" s="232"/>
      <c r="D277" s="217" t="s">
        <v>193</v>
      </c>
      <c r="E277" s="233" t="s">
        <v>21</v>
      </c>
      <c r="F277" s="234" t="s">
        <v>956</v>
      </c>
      <c r="G277" s="232"/>
      <c r="H277" s="235">
        <v>102.2</v>
      </c>
      <c r="I277" s="236"/>
      <c r="J277" s="232"/>
      <c r="K277" s="232"/>
      <c r="L277" s="237"/>
      <c r="M277" s="238"/>
      <c r="N277" s="239"/>
      <c r="O277" s="239"/>
      <c r="P277" s="239"/>
      <c r="Q277" s="239"/>
      <c r="R277" s="239"/>
      <c r="S277" s="239"/>
      <c r="T277" s="240"/>
      <c r="AT277" s="241" t="s">
        <v>193</v>
      </c>
      <c r="AU277" s="241" t="s">
        <v>83</v>
      </c>
      <c r="AV277" s="13" t="s">
        <v>83</v>
      </c>
      <c r="AW277" s="13" t="s">
        <v>39</v>
      </c>
      <c r="AX277" s="13" t="s">
        <v>75</v>
      </c>
      <c r="AY277" s="241" t="s">
        <v>183</v>
      </c>
    </row>
    <row r="278" spans="2:65" s="14" customFormat="1" ht="13.5">
      <c r="B278" s="242"/>
      <c r="C278" s="243"/>
      <c r="D278" s="217" t="s">
        <v>193</v>
      </c>
      <c r="E278" s="279" t="s">
        <v>21</v>
      </c>
      <c r="F278" s="280" t="s">
        <v>212</v>
      </c>
      <c r="G278" s="243"/>
      <c r="H278" s="281">
        <v>102.2</v>
      </c>
      <c r="I278" s="248"/>
      <c r="J278" s="243"/>
      <c r="K278" s="243"/>
      <c r="L278" s="249"/>
      <c r="M278" s="250"/>
      <c r="N278" s="251"/>
      <c r="O278" s="251"/>
      <c r="P278" s="251"/>
      <c r="Q278" s="251"/>
      <c r="R278" s="251"/>
      <c r="S278" s="251"/>
      <c r="T278" s="252"/>
      <c r="AT278" s="253" t="s">
        <v>193</v>
      </c>
      <c r="AU278" s="253" t="s">
        <v>83</v>
      </c>
      <c r="AV278" s="14" t="s">
        <v>189</v>
      </c>
      <c r="AW278" s="14" t="s">
        <v>39</v>
      </c>
      <c r="AX278" s="14" t="s">
        <v>79</v>
      </c>
      <c r="AY278" s="253" t="s">
        <v>183</v>
      </c>
    </row>
    <row r="279" spans="2:65" s="11" customFormat="1" ht="29.85" customHeight="1">
      <c r="B279" s="188"/>
      <c r="C279" s="189"/>
      <c r="D279" s="202" t="s">
        <v>74</v>
      </c>
      <c r="E279" s="203" t="s">
        <v>957</v>
      </c>
      <c r="F279" s="203" t="s">
        <v>958</v>
      </c>
      <c r="G279" s="189"/>
      <c r="H279" s="189"/>
      <c r="I279" s="192"/>
      <c r="J279" s="204">
        <f>BK279</f>
        <v>0</v>
      </c>
      <c r="K279" s="189"/>
      <c r="L279" s="194"/>
      <c r="M279" s="195"/>
      <c r="N279" s="196"/>
      <c r="O279" s="196"/>
      <c r="P279" s="197">
        <f>SUM(P280:P281)</f>
        <v>0</v>
      </c>
      <c r="Q279" s="196"/>
      <c r="R279" s="197">
        <f>SUM(R280:R281)</f>
        <v>0</v>
      </c>
      <c r="S279" s="196"/>
      <c r="T279" s="198">
        <f>SUM(T280:T281)</f>
        <v>0</v>
      </c>
      <c r="AR279" s="199" t="s">
        <v>83</v>
      </c>
      <c r="AT279" s="200" t="s">
        <v>74</v>
      </c>
      <c r="AU279" s="200" t="s">
        <v>79</v>
      </c>
      <c r="AY279" s="199" t="s">
        <v>183</v>
      </c>
      <c r="BK279" s="201">
        <f>SUM(BK280:BK281)</f>
        <v>0</v>
      </c>
    </row>
    <row r="280" spans="2:65" s="1" customFormat="1" ht="22.5" customHeight="1">
      <c r="B280" s="42"/>
      <c r="C280" s="205" t="s">
        <v>509</v>
      </c>
      <c r="D280" s="205" t="s">
        <v>185</v>
      </c>
      <c r="E280" s="206" t="s">
        <v>957</v>
      </c>
      <c r="F280" s="207" t="s">
        <v>959</v>
      </c>
      <c r="G280" s="208" t="s">
        <v>626</v>
      </c>
      <c r="H280" s="209">
        <v>1</v>
      </c>
      <c r="I280" s="210"/>
      <c r="J280" s="211">
        <f>ROUND(I280*H280,2)</f>
        <v>0</v>
      </c>
      <c r="K280" s="207" t="s">
        <v>21</v>
      </c>
      <c r="L280" s="62"/>
      <c r="M280" s="212" t="s">
        <v>21</v>
      </c>
      <c r="N280" s="213" t="s">
        <v>46</v>
      </c>
      <c r="O280" s="43"/>
      <c r="P280" s="214">
        <f>O280*H280</f>
        <v>0</v>
      </c>
      <c r="Q280" s="214">
        <v>0</v>
      </c>
      <c r="R280" s="214">
        <f>Q280*H280</f>
        <v>0</v>
      </c>
      <c r="S280" s="214">
        <v>0</v>
      </c>
      <c r="T280" s="215">
        <f>S280*H280</f>
        <v>0</v>
      </c>
      <c r="AR280" s="25" t="s">
        <v>292</v>
      </c>
      <c r="AT280" s="25" t="s">
        <v>185</v>
      </c>
      <c r="AU280" s="25" t="s">
        <v>83</v>
      </c>
      <c r="AY280" s="25" t="s">
        <v>183</v>
      </c>
      <c r="BE280" s="216">
        <f>IF(N280="základní",J280,0)</f>
        <v>0</v>
      </c>
      <c r="BF280" s="216">
        <f>IF(N280="snížená",J280,0)</f>
        <v>0</v>
      </c>
      <c r="BG280" s="216">
        <f>IF(N280="zákl. přenesená",J280,0)</f>
        <v>0</v>
      </c>
      <c r="BH280" s="216">
        <f>IF(N280="sníž. přenesená",J280,0)</f>
        <v>0</v>
      </c>
      <c r="BI280" s="216">
        <f>IF(N280="nulová",J280,0)</f>
        <v>0</v>
      </c>
      <c r="BJ280" s="25" t="s">
        <v>79</v>
      </c>
      <c r="BK280" s="216">
        <f>ROUND(I280*H280,2)</f>
        <v>0</v>
      </c>
      <c r="BL280" s="25" t="s">
        <v>292</v>
      </c>
      <c r="BM280" s="25" t="s">
        <v>960</v>
      </c>
    </row>
    <row r="281" spans="2:65" s="1" customFormat="1" ht="27">
      <c r="B281" s="42"/>
      <c r="C281" s="64"/>
      <c r="D281" s="217" t="s">
        <v>540</v>
      </c>
      <c r="E281" s="64"/>
      <c r="F281" s="218" t="s">
        <v>961</v>
      </c>
      <c r="G281" s="64"/>
      <c r="H281" s="64"/>
      <c r="I281" s="173"/>
      <c r="J281" s="64"/>
      <c r="K281" s="64"/>
      <c r="L281" s="62"/>
      <c r="M281" s="219"/>
      <c r="N281" s="43"/>
      <c r="O281" s="43"/>
      <c r="P281" s="43"/>
      <c r="Q281" s="43"/>
      <c r="R281" s="43"/>
      <c r="S281" s="43"/>
      <c r="T281" s="79"/>
      <c r="AT281" s="25" t="s">
        <v>540</v>
      </c>
      <c r="AU281" s="25" t="s">
        <v>83</v>
      </c>
    </row>
    <row r="282" spans="2:65" s="11" customFormat="1" ht="29.85" customHeight="1">
      <c r="B282" s="188"/>
      <c r="C282" s="189"/>
      <c r="D282" s="202" t="s">
        <v>74</v>
      </c>
      <c r="E282" s="203" t="s">
        <v>962</v>
      </c>
      <c r="F282" s="203" t="s">
        <v>963</v>
      </c>
      <c r="G282" s="189"/>
      <c r="H282" s="189"/>
      <c r="I282" s="192"/>
      <c r="J282" s="204">
        <f>BK282</f>
        <v>0</v>
      </c>
      <c r="K282" s="189"/>
      <c r="L282" s="194"/>
      <c r="M282" s="195"/>
      <c r="N282" s="196"/>
      <c r="O282" s="196"/>
      <c r="P282" s="197">
        <f>SUM(P283:P294)</f>
        <v>0</v>
      </c>
      <c r="Q282" s="196"/>
      <c r="R282" s="197">
        <f>SUM(R283:R294)</f>
        <v>0.58098310000000009</v>
      </c>
      <c r="S282" s="196"/>
      <c r="T282" s="198">
        <f>SUM(T283:T294)</f>
        <v>0.48720000000000002</v>
      </c>
      <c r="AR282" s="199" t="s">
        <v>83</v>
      </c>
      <c r="AT282" s="200" t="s">
        <v>74</v>
      </c>
      <c r="AU282" s="200" t="s">
        <v>79</v>
      </c>
      <c r="AY282" s="199" t="s">
        <v>183</v>
      </c>
      <c r="BK282" s="201">
        <f>SUM(BK283:BK294)</f>
        <v>0</v>
      </c>
    </row>
    <row r="283" spans="2:65" s="1" customFormat="1" ht="31.5" customHeight="1">
      <c r="B283" s="42"/>
      <c r="C283" s="205" t="s">
        <v>514</v>
      </c>
      <c r="D283" s="205" t="s">
        <v>185</v>
      </c>
      <c r="E283" s="206" t="s">
        <v>964</v>
      </c>
      <c r="F283" s="207" t="s">
        <v>965</v>
      </c>
      <c r="G283" s="208" t="s">
        <v>188</v>
      </c>
      <c r="H283" s="209">
        <v>81.2</v>
      </c>
      <c r="I283" s="210"/>
      <c r="J283" s="211">
        <f>ROUND(I283*H283,2)</f>
        <v>0</v>
      </c>
      <c r="K283" s="207" t="s">
        <v>200</v>
      </c>
      <c r="L283" s="62"/>
      <c r="M283" s="212" t="s">
        <v>21</v>
      </c>
      <c r="N283" s="213" t="s">
        <v>46</v>
      </c>
      <c r="O283" s="43"/>
      <c r="P283" s="214">
        <f>O283*H283</f>
        <v>0</v>
      </c>
      <c r="Q283" s="214">
        <v>0</v>
      </c>
      <c r="R283" s="214">
        <f>Q283*H283</f>
        <v>0</v>
      </c>
      <c r="S283" s="214">
        <v>6.0000000000000001E-3</v>
      </c>
      <c r="T283" s="215">
        <f>S283*H283</f>
        <v>0.48720000000000002</v>
      </c>
      <c r="AR283" s="25" t="s">
        <v>292</v>
      </c>
      <c r="AT283" s="25" t="s">
        <v>185</v>
      </c>
      <c r="AU283" s="25" t="s">
        <v>83</v>
      </c>
      <c r="AY283" s="25" t="s">
        <v>183</v>
      </c>
      <c r="BE283" s="216">
        <f>IF(N283="základní",J283,0)</f>
        <v>0</v>
      </c>
      <c r="BF283" s="216">
        <f>IF(N283="snížená",J283,0)</f>
        <v>0</v>
      </c>
      <c r="BG283" s="216">
        <f>IF(N283="zákl. přenesená",J283,0)</f>
        <v>0</v>
      </c>
      <c r="BH283" s="216">
        <f>IF(N283="sníž. přenesená",J283,0)</f>
        <v>0</v>
      </c>
      <c r="BI283" s="216">
        <f>IF(N283="nulová",J283,0)</f>
        <v>0</v>
      </c>
      <c r="BJ283" s="25" t="s">
        <v>79</v>
      </c>
      <c r="BK283" s="216">
        <f>ROUND(I283*H283,2)</f>
        <v>0</v>
      </c>
      <c r="BL283" s="25" t="s">
        <v>292</v>
      </c>
      <c r="BM283" s="25" t="s">
        <v>966</v>
      </c>
    </row>
    <row r="284" spans="2:65" s="12" customFormat="1" ht="13.5">
      <c r="B284" s="220"/>
      <c r="C284" s="221"/>
      <c r="D284" s="217" t="s">
        <v>193</v>
      </c>
      <c r="E284" s="222" t="s">
        <v>21</v>
      </c>
      <c r="F284" s="223" t="s">
        <v>854</v>
      </c>
      <c r="G284" s="221"/>
      <c r="H284" s="224" t="s">
        <v>21</v>
      </c>
      <c r="I284" s="225"/>
      <c r="J284" s="221"/>
      <c r="K284" s="221"/>
      <c r="L284" s="226"/>
      <c r="M284" s="227"/>
      <c r="N284" s="228"/>
      <c r="O284" s="228"/>
      <c r="P284" s="228"/>
      <c r="Q284" s="228"/>
      <c r="R284" s="228"/>
      <c r="S284" s="228"/>
      <c r="T284" s="229"/>
      <c r="AT284" s="230" t="s">
        <v>193</v>
      </c>
      <c r="AU284" s="230" t="s">
        <v>83</v>
      </c>
      <c r="AV284" s="12" t="s">
        <v>79</v>
      </c>
      <c r="AW284" s="12" t="s">
        <v>39</v>
      </c>
      <c r="AX284" s="12" t="s">
        <v>75</v>
      </c>
      <c r="AY284" s="230" t="s">
        <v>183</v>
      </c>
    </row>
    <row r="285" spans="2:65" s="13" customFormat="1" ht="13.5">
      <c r="B285" s="231"/>
      <c r="C285" s="232"/>
      <c r="D285" s="217" t="s">
        <v>193</v>
      </c>
      <c r="E285" s="233" t="s">
        <v>21</v>
      </c>
      <c r="F285" s="234" t="s">
        <v>967</v>
      </c>
      <c r="G285" s="232"/>
      <c r="H285" s="235">
        <v>81.2</v>
      </c>
      <c r="I285" s="236"/>
      <c r="J285" s="232"/>
      <c r="K285" s="232"/>
      <c r="L285" s="237"/>
      <c r="M285" s="238"/>
      <c r="N285" s="239"/>
      <c r="O285" s="239"/>
      <c r="P285" s="239"/>
      <c r="Q285" s="239"/>
      <c r="R285" s="239"/>
      <c r="S285" s="239"/>
      <c r="T285" s="240"/>
      <c r="AT285" s="241" t="s">
        <v>193</v>
      </c>
      <c r="AU285" s="241" t="s">
        <v>83</v>
      </c>
      <c r="AV285" s="13" t="s">
        <v>83</v>
      </c>
      <c r="AW285" s="13" t="s">
        <v>39</v>
      </c>
      <c r="AX285" s="13" t="s">
        <v>75</v>
      </c>
      <c r="AY285" s="241" t="s">
        <v>183</v>
      </c>
    </row>
    <row r="286" spans="2:65" s="14" customFormat="1" ht="13.5">
      <c r="B286" s="242"/>
      <c r="C286" s="243"/>
      <c r="D286" s="244" t="s">
        <v>193</v>
      </c>
      <c r="E286" s="245" t="s">
        <v>21</v>
      </c>
      <c r="F286" s="246" t="s">
        <v>212</v>
      </c>
      <c r="G286" s="243"/>
      <c r="H286" s="247">
        <v>81.2</v>
      </c>
      <c r="I286" s="248"/>
      <c r="J286" s="243"/>
      <c r="K286" s="243"/>
      <c r="L286" s="249"/>
      <c r="M286" s="250"/>
      <c r="N286" s="251"/>
      <c r="O286" s="251"/>
      <c r="P286" s="251"/>
      <c r="Q286" s="251"/>
      <c r="R286" s="251"/>
      <c r="S286" s="251"/>
      <c r="T286" s="252"/>
      <c r="AT286" s="253" t="s">
        <v>193</v>
      </c>
      <c r="AU286" s="253" t="s">
        <v>83</v>
      </c>
      <c r="AV286" s="14" t="s">
        <v>189</v>
      </c>
      <c r="AW286" s="14" t="s">
        <v>39</v>
      </c>
      <c r="AX286" s="14" t="s">
        <v>79</v>
      </c>
      <c r="AY286" s="253" t="s">
        <v>183</v>
      </c>
    </row>
    <row r="287" spans="2:65" s="1" customFormat="1" ht="31.5" customHeight="1">
      <c r="B287" s="42"/>
      <c r="C287" s="205" t="s">
        <v>519</v>
      </c>
      <c r="D287" s="205" t="s">
        <v>185</v>
      </c>
      <c r="E287" s="206" t="s">
        <v>968</v>
      </c>
      <c r="F287" s="207" t="s">
        <v>969</v>
      </c>
      <c r="G287" s="208" t="s">
        <v>199</v>
      </c>
      <c r="H287" s="209">
        <v>36.54</v>
      </c>
      <c r="I287" s="210"/>
      <c r="J287" s="211">
        <f>ROUND(I287*H287,2)</f>
        <v>0</v>
      </c>
      <c r="K287" s="207" t="s">
        <v>200</v>
      </c>
      <c r="L287" s="62"/>
      <c r="M287" s="212" t="s">
        <v>21</v>
      </c>
      <c r="N287" s="213" t="s">
        <v>46</v>
      </c>
      <c r="O287" s="43"/>
      <c r="P287" s="214">
        <f>O287*H287</f>
        <v>0</v>
      </c>
      <c r="Q287" s="214">
        <v>5.0000000000000002E-5</v>
      </c>
      <c r="R287" s="214">
        <f>Q287*H287</f>
        <v>1.8270000000000001E-3</v>
      </c>
      <c r="S287" s="214">
        <v>0</v>
      </c>
      <c r="T287" s="215">
        <f>S287*H287</f>
        <v>0</v>
      </c>
      <c r="AR287" s="25" t="s">
        <v>292</v>
      </c>
      <c r="AT287" s="25" t="s">
        <v>185</v>
      </c>
      <c r="AU287" s="25" t="s">
        <v>83</v>
      </c>
      <c r="AY287" s="25" t="s">
        <v>183</v>
      </c>
      <c r="BE287" s="216">
        <f>IF(N287="základní",J287,0)</f>
        <v>0</v>
      </c>
      <c r="BF287" s="216">
        <f>IF(N287="snížená",J287,0)</f>
        <v>0</v>
      </c>
      <c r="BG287" s="216">
        <f>IF(N287="zákl. přenesená",J287,0)</f>
        <v>0</v>
      </c>
      <c r="BH287" s="216">
        <f>IF(N287="sníž. přenesená",J287,0)</f>
        <v>0</v>
      </c>
      <c r="BI287" s="216">
        <f>IF(N287="nulová",J287,0)</f>
        <v>0</v>
      </c>
      <c r="BJ287" s="25" t="s">
        <v>79</v>
      </c>
      <c r="BK287" s="216">
        <f>ROUND(I287*H287,2)</f>
        <v>0</v>
      </c>
      <c r="BL287" s="25" t="s">
        <v>292</v>
      </c>
      <c r="BM287" s="25" t="s">
        <v>970</v>
      </c>
    </row>
    <row r="288" spans="2:65" s="12" customFormat="1" ht="13.5">
      <c r="B288" s="220"/>
      <c r="C288" s="221"/>
      <c r="D288" s="217" t="s">
        <v>193</v>
      </c>
      <c r="E288" s="222" t="s">
        <v>21</v>
      </c>
      <c r="F288" s="223" t="s">
        <v>854</v>
      </c>
      <c r="G288" s="221"/>
      <c r="H288" s="224" t="s">
        <v>21</v>
      </c>
      <c r="I288" s="225"/>
      <c r="J288" s="221"/>
      <c r="K288" s="221"/>
      <c r="L288" s="226"/>
      <c r="M288" s="227"/>
      <c r="N288" s="228"/>
      <c r="O288" s="228"/>
      <c r="P288" s="228"/>
      <c r="Q288" s="228"/>
      <c r="R288" s="228"/>
      <c r="S288" s="228"/>
      <c r="T288" s="229"/>
      <c r="AT288" s="230" t="s">
        <v>193</v>
      </c>
      <c r="AU288" s="230" t="s">
        <v>83</v>
      </c>
      <c r="AV288" s="12" t="s">
        <v>79</v>
      </c>
      <c r="AW288" s="12" t="s">
        <v>39</v>
      </c>
      <c r="AX288" s="12" t="s">
        <v>75</v>
      </c>
      <c r="AY288" s="230" t="s">
        <v>183</v>
      </c>
    </row>
    <row r="289" spans="2:65" s="13" customFormat="1" ht="13.5">
      <c r="B289" s="231"/>
      <c r="C289" s="232"/>
      <c r="D289" s="217" t="s">
        <v>193</v>
      </c>
      <c r="E289" s="233" t="s">
        <v>21</v>
      </c>
      <c r="F289" s="234" t="s">
        <v>971</v>
      </c>
      <c r="G289" s="232"/>
      <c r="H289" s="235">
        <v>36.54</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65" s="14" customFormat="1" ht="13.5">
      <c r="B290" s="242"/>
      <c r="C290" s="243"/>
      <c r="D290" s="244" t="s">
        <v>193</v>
      </c>
      <c r="E290" s="245" t="s">
        <v>21</v>
      </c>
      <c r="F290" s="246" t="s">
        <v>212</v>
      </c>
      <c r="G290" s="243"/>
      <c r="H290" s="247">
        <v>36.54</v>
      </c>
      <c r="I290" s="248"/>
      <c r="J290" s="243"/>
      <c r="K290" s="243"/>
      <c r="L290" s="249"/>
      <c r="M290" s="250"/>
      <c r="N290" s="251"/>
      <c r="O290" s="251"/>
      <c r="P290" s="251"/>
      <c r="Q290" s="251"/>
      <c r="R290" s="251"/>
      <c r="S290" s="251"/>
      <c r="T290" s="252"/>
      <c r="AT290" s="253" t="s">
        <v>193</v>
      </c>
      <c r="AU290" s="253" t="s">
        <v>83</v>
      </c>
      <c r="AV290" s="14" t="s">
        <v>189</v>
      </c>
      <c r="AW290" s="14" t="s">
        <v>39</v>
      </c>
      <c r="AX290" s="14" t="s">
        <v>79</v>
      </c>
      <c r="AY290" s="253" t="s">
        <v>183</v>
      </c>
    </row>
    <row r="291" spans="2:65" s="1" customFormat="1" ht="22.5" customHeight="1">
      <c r="B291" s="42"/>
      <c r="C291" s="257" t="s">
        <v>526</v>
      </c>
      <c r="D291" s="257" t="s">
        <v>223</v>
      </c>
      <c r="E291" s="258" t="s">
        <v>972</v>
      </c>
      <c r="F291" s="259" t="s">
        <v>973</v>
      </c>
      <c r="G291" s="260" t="s">
        <v>199</v>
      </c>
      <c r="H291" s="261">
        <v>39.463000000000001</v>
      </c>
      <c r="I291" s="262"/>
      <c r="J291" s="263">
        <f>ROUND(I291*H291,2)</f>
        <v>0</v>
      </c>
      <c r="K291" s="259" t="s">
        <v>200</v>
      </c>
      <c r="L291" s="264"/>
      <c r="M291" s="265" t="s">
        <v>21</v>
      </c>
      <c r="N291" s="266" t="s">
        <v>46</v>
      </c>
      <c r="O291" s="43"/>
      <c r="P291" s="214">
        <f>O291*H291</f>
        <v>0</v>
      </c>
      <c r="Q291" s="214">
        <v>1.4500000000000001E-2</v>
      </c>
      <c r="R291" s="214">
        <f>Q291*H291</f>
        <v>0.57221350000000004</v>
      </c>
      <c r="S291" s="214">
        <v>0</v>
      </c>
      <c r="T291" s="215">
        <f>S291*H291</f>
        <v>0</v>
      </c>
      <c r="AR291" s="25" t="s">
        <v>393</v>
      </c>
      <c r="AT291" s="25" t="s">
        <v>223</v>
      </c>
      <c r="AU291" s="25" t="s">
        <v>83</v>
      </c>
      <c r="AY291" s="25" t="s">
        <v>183</v>
      </c>
      <c r="BE291" s="216">
        <f>IF(N291="základní",J291,0)</f>
        <v>0</v>
      </c>
      <c r="BF291" s="216">
        <f>IF(N291="snížená",J291,0)</f>
        <v>0</v>
      </c>
      <c r="BG291" s="216">
        <f>IF(N291="zákl. přenesená",J291,0)</f>
        <v>0</v>
      </c>
      <c r="BH291" s="216">
        <f>IF(N291="sníž. přenesená",J291,0)</f>
        <v>0</v>
      </c>
      <c r="BI291" s="216">
        <f>IF(N291="nulová",J291,0)</f>
        <v>0</v>
      </c>
      <c r="BJ291" s="25" t="s">
        <v>79</v>
      </c>
      <c r="BK291" s="216">
        <f>ROUND(I291*H291,2)</f>
        <v>0</v>
      </c>
      <c r="BL291" s="25" t="s">
        <v>292</v>
      </c>
      <c r="BM291" s="25" t="s">
        <v>974</v>
      </c>
    </row>
    <row r="292" spans="2:65" s="13" customFormat="1" ht="13.5">
      <c r="B292" s="231"/>
      <c r="C292" s="232"/>
      <c r="D292" s="244" t="s">
        <v>193</v>
      </c>
      <c r="E292" s="232"/>
      <c r="F292" s="255" t="s">
        <v>975</v>
      </c>
      <c r="G292" s="232"/>
      <c r="H292" s="256">
        <v>39.463000000000001</v>
      </c>
      <c r="I292" s="236"/>
      <c r="J292" s="232"/>
      <c r="K292" s="232"/>
      <c r="L292" s="237"/>
      <c r="M292" s="238"/>
      <c r="N292" s="239"/>
      <c r="O292" s="239"/>
      <c r="P292" s="239"/>
      <c r="Q292" s="239"/>
      <c r="R292" s="239"/>
      <c r="S292" s="239"/>
      <c r="T292" s="240"/>
      <c r="AT292" s="241" t="s">
        <v>193</v>
      </c>
      <c r="AU292" s="241" t="s">
        <v>83</v>
      </c>
      <c r="AV292" s="13" t="s">
        <v>83</v>
      </c>
      <c r="AW292" s="13" t="s">
        <v>6</v>
      </c>
      <c r="AX292" s="13" t="s">
        <v>79</v>
      </c>
      <c r="AY292" s="241" t="s">
        <v>183</v>
      </c>
    </row>
    <row r="293" spans="2:65" s="1" customFormat="1" ht="22.5" customHeight="1">
      <c r="B293" s="42"/>
      <c r="C293" s="205" t="s">
        <v>535</v>
      </c>
      <c r="D293" s="205" t="s">
        <v>185</v>
      </c>
      <c r="E293" s="206" t="s">
        <v>976</v>
      </c>
      <c r="F293" s="207" t="s">
        <v>977</v>
      </c>
      <c r="G293" s="208" t="s">
        <v>199</v>
      </c>
      <c r="H293" s="209">
        <v>36.54</v>
      </c>
      <c r="I293" s="210"/>
      <c r="J293" s="211">
        <f>ROUND(I293*H293,2)</f>
        <v>0</v>
      </c>
      <c r="K293" s="207" t="s">
        <v>200</v>
      </c>
      <c r="L293" s="62"/>
      <c r="M293" s="212" t="s">
        <v>21</v>
      </c>
      <c r="N293" s="213" t="s">
        <v>46</v>
      </c>
      <c r="O293" s="43"/>
      <c r="P293" s="214">
        <f>O293*H293</f>
        <v>0</v>
      </c>
      <c r="Q293" s="214">
        <v>1.9000000000000001E-4</v>
      </c>
      <c r="R293" s="214">
        <f>Q293*H293</f>
        <v>6.9426000000000002E-3</v>
      </c>
      <c r="S293" s="214">
        <v>0</v>
      </c>
      <c r="T293" s="215">
        <f>S293*H293</f>
        <v>0</v>
      </c>
      <c r="AR293" s="25" t="s">
        <v>292</v>
      </c>
      <c r="AT293" s="25" t="s">
        <v>185</v>
      </c>
      <c r="AU293" s="25" t="s">
        <v>83</v>
      </c>
      <c r="AY293" s="25" t="s">
        <v>183</v>
      </c>
      <c r="BE293" s="216">
        <f>IF(N293="základní",J293,0)</f>
        <v>0</v>
      </c>
      <c r="BF293" s="216">
        <f>IF(N293="snížená",J293,0)</f>
        <v>0</v>
      </c>
      <c r="BG293" s="216">
        <f>IF(N293="zákl. přenesená",J293,0)</f>
        <v>0</v>
      </c>
      <c r="BH293" s="216">
        <f>IF(N293="sníž. přenesená",J293,0)</f>
        <v>0</v>
      </c>
      <c r="BI293" s="216">
        <f>IF(N293="nulová",J293,0)</f>
        <v>0</v>
      </c>
      <c r="BJ293" s="25" t="s">
        <v>79</v>
      </c>
      <c r="BK293" s="216">
        <f>ROUND(I293*H293,2)</f>
        <v>0</v>
      </c>
      <c r="BL293" s="25" t="s">
        <v>292</v>
      </c>
      <c r="BM293" s="25" t="s">
        <v>978</v>
      </c>
    </row>
    <row r="294" spans="2:65" s="1" customFormat="1" ht="31.5" customHeight="1">
      <c r="B294" s="42"/>
      <c r="C294" s="205" t="s">
        <v>545</v>
      </c>
      <c r="D294" s="205" t="s">
        <v>185</v>
      </c>
      <c r="E294" s="206" t="s">
        <v>979</v>
      </c>
      <c r="F294" s="207" t="s">
        <v>980</v>
      </c>
      <c r="G294" s="208" t="s">
        <v>498</v>
      </c>
      <c r="H294" s="209">
        <v>0.58099999999999996</v>
      </c>
      <c r="I294" s="210"/>
      <c r="J294" s="211">
        <f>ROUND(I294*H294,2)</f>
        <v>0</v>
      </c>
      <c r="K294" s="207" t="s">
        <v>200</v>
      </c>
      <c r="L294" s="62"/>
      <c r="M294" s="212" t="s">
        <v>21</v>
      </c>
      <c r="N294" s="213" t="s">
        <v>46</v>
      </c>
      <c r="O294" s="43"/>
      <c r="P294" s="214">
        <f>O294*H294</f>
        <v>0</v>
      </c>
      <c r="Q294" s="214">
        <v>0</v>
      </c>
      <c r="R294" s="214">
        <f>Q294*H294</f>
        <v>0</v>
      </c>
      <c r="S294" s="214">
        <v>0</v>
      </c>
      <c r="T294" s="215">
        <f>S294*H294</f>
        <v>0</v>
      </c>
      <c r="AR294" s="25" t="s">
        <v>292</v>
      </c>
      <c r="AT294" s="25" t="s">
        <v>185</v>
      </c>
      <c r="AU294" s="25" t="s">
        <v>83</v>
      </c>
      <c r="AY294" s="25" t="s">
        <v>183</v>
      </c>
      <c r="BE294" s="216">
        <f>IF(N294="základní",J294,0)</f>
        <v>0</v>
      </c>
      <c r="BF294" s="216">
        <f>IF(N294="snížená",J294,0)</f>
        <v>0</v>
      </c>
      <c r="BG294" s="216">
        <f>IF(N294="zákl. přenesená",J294,0)</f>
        <v>0</v>
      </c>
      <c r="BH294" s="216">
        <f>IF(N294="sníž. přenesená",J294,0)</f>
        <v>0</v>
      </c>
      <c r="BI294" s="216">
        <f>IF(N294="nulová",J294,0)</f>
        <v>0</v>
      </c>
      <c r="BJ294" s="25" t="s">
        <v>79</v>
      </c>
      <c r="BK294" s="216">
        <f>ROUND(I294*H294,2)</f>
        <v>0</v>
      </c>
      <c r="BL294" s="25" t="s">
        <v>292</v>
      </c>
      <c r="BM294" s="25" t="s">
        <v>981</v>
      </c>
    </row>
    <row r="295" spans="2:65" s="11" customFormat="1" ht="29.85" customHeight="1">
      <c r="B295" s="188"/>
      <c r="C295" s="189"/>
      <c r="D295" s="202" t="s">
        <v>74</v>
      </c>
      <c r="E295" s="203" t="s">
        <v>553</v>
      </c>
      <c r="F295" s="203" t="s">
        <v>554</v>
      </c>
      <c r="G295" s="189"/>
      <c r="H295" s="189"/>
      <c r="I295" s="192"/>
      <c r="J295" s="204">
        <f>BK295</f>
        <v>0</v>
      </c>
      <c r="K295" s="189"/>
      <c r="L295" s="194"/>
      <c r="M295" s="195"/>
      <c r="N295" s="196"/>
      <c r="O295" s="196"/>
      <c r="P295" s="197">
        <f>SUM(P296:P326)</f>
        <v>0</v>
      </c>
      <c r="Q295" s="196"/>
      <c r="R295" s="197">
        <f>SUM(R296:R326)</f>
        <v>0.19430459999999999</v>
      </c>
      <c r="S295" s="196"/>
      <c r="T295" s="198">
        <f>SUM(T296:T326)</f>
        <v>0.15509200000000001</v>
      </c>
      <c r="AR295" s="199" t="s">
        <v>83</v>
      </c>
      <c r="AT295" s="200" t="s">
        <v>74</v>
      </c>
      <c r="AU295" s="200" t="s">
        <v>79</v>
      </c>
      <c r="AY295" s="199" t="s">
        <v>183</v>
      </c>
      <c r="BK295" s="201">
        <f>SUM(BK296:BK326)</f>
        <v>0</v>
      </c>
    </row>
    <row r="296" spans="2:65" s="1" customFormat="1" ht="31.5" customHeight="1">
      <c r="B296" s="42"/>
      <c r="C296" s="205" t="s">
        <v>549</v>
      </c>
      <c r="D296" s="205" t="s">
        <v>185</v>
      </c>
      <c r="E296" s="206" t="s">
        <v>982</v>
      </c>
      <c r="F296" s="207" t="s">
        <v>983</v>
      </c>
      <c r="G296" s="208" t="s">
        <v>626</v>
      </c>
      <c r="H296" s="209">
        <v>8</v>
      </c>
      <c r="I296" s="210"/>
      <c r="J296" s="211">
        <f>ROUND(I296*H296,2)</f>
        <v>0</v>
      </c>
      <c r="K296" s="207" t="s">
        <v>200</v>
      </c>
      <c r="L296" s="62"/>
      <c r="M296" s="212" t="s">
        <v>21</v>
      </c>
      <c r="N296" s="213" t="s">
        <v>46</v>
      </c>
      <c r="O296" s="43"/>
      <c r="P296" s="214">
        <f>O296*H296</f>
        <v>0</v>
      </c>
      <c r="Q296" s="214">
        <v>2.5400000000000002E-3</v>
      </c>
      <c r="R296" s="214">
        <f>Q296*H296</f>
        <v>2.0320000000000001E-2</v>
      </c>
      <c r="S296" s="214">
        <v>0</v>
      </c>
      <c r="T296" s="215">
        <f>S296*H296</f>
        <v>0</v>
      </c>
      <c r="AR296" s="25" t="s">
        <v>292</v>
      </c>
      <c r="AT296" s="25" t="s">
        <v>185</v>
      </c>
      <c r="AU296" s="25" t="s">
        <v>83</v>
      </c>
      <c r="AY296" s="25" t="s">
        <v>183</v>
      </c>
      <c r="BE296" s="216">
        <f>IF(N296="základní",J296,0)</f>
        <v>0</v>
      </c>
      <c r="BF296" s="216">
        <f>IF(N296="snížená",J296,0)</f>
        <v>0</v>
      </c>
      <c r="BG296" s="216">
        <f>IF(N296="zákl. přenesená",J296,0)</f>
        <v>0</v>
      </c>
      <c r="BH296" s="216">
        <f>IF(N296="sníž. přenesená",J296,0)</f>
        <v>0</v>
      </c>
      <c r="BI296" s="216">
        <f>IF(N296="nulová",J296,0)</f>
        <v>0</v>
      </c>
      <c r="BJ296" s="25" t="s">
        <v>79</v>
      </c>
      <c r="BK296" s="216">
        <f>ROUND(I296*H296,2)</f>
        <v>0</v>
      </c>
      <c r="BL296" s="25" t="s">
        <v>292</v>
      </c>
      <c r="BM296" s="25" t="s">
        <v>984</v>
      </c>
    </row>
    <row r="297" spans="2:65" s="12" customFormat="1" ht="13.5">
      <c r="B297" s="220"/>
      <c r="C297" s="221"/>
      <c r="D297" s="217" t="s">
        <v>193</v>
      </c>
      <c r="E297" s="222" t="s">
        <v>21</v>
      </c>
      <c r="F297" s="223" t="s">
        <v>985</v>
      </c>
      <c r="G297" s="221"/>
      <c r="H297" s="224" t="s">
        <v>21</v>
      </c>
      <c r="I297" s="225"/>
      <c r="J297" s="221"/>
      <c r="K297" s="221"/>
      <c r="L297" s="226"/>
      <c r="M297" s="227"/>
      <c r="N297" s="228"/>
      <c r="O297" s="228"/>
      <c r="P297" s="228"/>
      <c r="Q297" s="228"/>
      <c r="R297" s="228"/>
      <c r="S297" s="228"/>
      <c r="T297" s="229"/>
      <c r="AT297" s="230" t="s">
        <v>193</v>
      </c>
      <c r="AU297" s="230" t="s">
        <v>83</v>
      </c>
      <c r="AV297" s="12" t="s">
        <v>79</v>
      </c>
      <c r="AW297" s="12" t="s">
        <v>39</v>
      </c>
      <c r="AX297" s="12" t="s">
        <v>75</v>
      </c>
      <c r="AY297" s="230" t="s">
        <v>183</v>
      </c>
    </row>
    <row r="298" spans="2:65" s="13" customFormat="1" ht="13.5">
      <c r="B298" s="231"/>
      <c r="C298" s="232"/>
      <c r="D298" s="217" t="s">
        <v>193</v>
      </c>
      <c r="E298" s="233" t="s">
        <v>21</v>
      </c>
      <c r="F298" s="234" t="s">
        <v>986</v>
      </c>
      <c r="G298" s="232"/>
      <c r="H298" s="235">
        <v>8</v>
      </c>
      <c r="I298" s="236"/>
      <c r="J298" s="232"/>
      <c r="K298" s="232"/>
      <c r="L298" s="237"/>
      <c r="M298" s="238"/>
      <c r="N298" s="239"/>
      <c r="O298" s="239"/>
      <c r="P298" s="239"/>
      <c r="Q298" s="239"/>
      <c r="R298" s="239"/>
      <c r="S298" s="239"/>
      <c r="T298" s="240"/>
      <c r="AT298" s="241" t="s">
        <v>193</v>
      </c>
      <c r="AU298" s="241" t="s">
        <v>83</v>
      </c>
      <c r="AV298" s="13" t="s">
        <v>83</v>
      </c>
      <c r="AW298" s="13" t="s">
        <v>39</v>
      </c>
      <c r="AX298" s="13" t="s">
        <v>75</v>
      </c>
      <c r="AY298" s="241" t="s">
        <v>183</v>
      </c>
    </row>
    <row r="299" spans="2:65" s="14" customFormat="1" ht="13.5">
      <c r="B299" s="242"/>
      <c r="C299" s="243"/>
      <c r="D299" s="244" t="s">
        <v>193</v>
      </c>
      <c r="E299" s="245" t="s">
        <v>21</v>
      </c>
      <c r="F299" s="246" t="s">
        <v>212</v>
      </c>
      <c r="G299" s="243"/>
      <c r="H299" s="247">
        <v>8</v>
      </c>
      <c r="I299" s="248"/>
      <c r="J299" s="243"/>
      <c r="K299" s="243"/>
      <c r="L299" s="249"/>
      <c r="M299" s="250"/>
      <c r="N299" s="251"/>
      <c r="O299" s="251"/>
      <c r="P299" s="251"/>
      <c r="Q299" s="251"/>
      <c r="R299" s="251"/>
      <c r="S299" s="251"/>
      <c r="T299" s="252"/>
      <c r="AT299" s="253" t="s">
        <v>193</v>
      </c>
      <c r="AU299" s="253" t="s">
        <v>83</v>
      </c>
      <c r="AV299" s="14" t="s">
        <v>189</v>
      </c>
      <c r="AW299" s="14" t="s">
        <v>39</v>
      </c>
      <c r="AX299" s="14" t="s">
        <v>79</v>
      </c>
      <c r="AY299" s="253" t="s">
        <v>183</v>
      </c>
    </row>
    <row r="300" spans="2:65" s="1" customFormat="1" ht="31.5" customHeight="1">
      <c r="B300" s="42"/>
      <c r="C300" s="205" t="s">
        <v>555</v>
      </c>
      <c r="D300" s="205" t="s">
        <v>185</v>
      </c>
      <c r="E300" s="206" t="s">
        <v>987</v>
      </c>
      <c r="F300" s="207" t="s">
        <v>988</v>
      </c>
      <c r="G300" s="208" t="s">
        <v>626</v>
      </c>
      <c r="H300" s="209">
        <v>1</v>
      </c>
      <c r="I300" s="210"/>
      <c r="J300" s="211">
        <f>ROUND(I300*H300,2)</f>
        <v>0</v>
      </c>
      <c r="K300" s="207" t="s">
        <v>21</v>
      </c>
      <c r="L300" s="62"/>
      <c r="M300" s="212" t="s">
        <v>21</v>
      </c>
      <c r="N300" s="213" t="s">
        <v>46</v>
      </c>
      <c r="O300" s="43"/>
      <c r="P300" s="214">
        <f>O300*H300</f>
        <v>0</v>
      </c>
      <c r="Q300" s="214">
        <v>4.62E-3</v>
      </c>
      <c r="R300" s="214">
        <f>Q300*H300</f>
        <v>4.62E-3</v>
      </c>
      <c r="S300" s="214">
        <v>0</v>
      </c>
      <c r="T300" s="215">
        <f>S300*H300</f>
        <v>0</v>
      </c>
      <c r="AR300" s="25" t="s">
        <v>292</v>
      </c>
      <c r="AT300" s="25" t="s">
        <v>185</v>
      </c>
      <c r="AU300" s="25" t="s">
        <v>83</v>
      </c>
      <c r="AY300" s="25" t="s">
        <v>183</v>
      </c>
      <c r="BE300" s="216">
        <f>IF(N300="základní",J300,0)</f>
        <v>0</v>
      </c>
      <c r="BF300" s="216">
        <f>IF(N300="snížená",J300,0)</f>
        <v>0</v>
      </c>
      <c r="BG300" s="216">
        <f>IF(N300="zákl. přenesená",J300,0)</f>
        <v>0</v>
      </c>
      <c r="BH300" s="216">
        <f>IF(N300="sníž. přenesená",J300,0)</f>
        <v>0</v>
      </c>
      <c r="BI300" s="216">
        <f>IF(N300="nulová",J300,0)</f>
        <v>0</v>
      </c>
      <c r="BJ300" s="25" t="s">
        <v>79</v>
      </c>
      <c r="BK300" s="216">
        <f>ROUND(I300*H300,2)</f>
        <v>0</v>
      </c>
      <c r="BL300" s="25" t="s">
        <v>292</v>
      </c>
      <c r="BM300" s="25" t="s">
        <v>989</v>
      </c>
    </row>
    <row r="301" spans="2:65" s="12" customFormat="1" ht="13.5">
      <c r="B301" s="220"/>
      <c r="C301" s="221"/>
      <c r="D301" s="217" t="s">
        <v>193</v>
      </c>
      <c r="E301" s="222" t="s">
        <v>21</v>
      </c>
      <c r="F301" s="223" t="s">
        <v>990</v>
      </c>
      <c r="G301" s="221"/>
      <c r="H301" s="224" t="s">
        <v>21</v>
      </c>
      <c r="I301" s="225"/>
      <c r="J301" s="221"/>
      <c r="K301" s="221"/>
      <c r="L301" s="226"/>
      <c r="M301" s="227"/>
      <c r="N301" s="228"/>
      <c r="O301" s="228"/>
      <c r="P301" s="228"/>
      <c r="Q301" s="228"/>
      <c r="R301" s="228"/>
      <c r="S301" s="228"/>
      <c r="T301" s="229"/>
      <c r="AT301" s="230" t="s">
        <v>193</v>
      </c>
      <c r="AU301" s="230" t="s">
        <v>83</v>
      </c>
      <c r="AV301" s="12" t="s">
        <v>79</v>
      </c>
      <c r="AW301" s="12" t="s">
        <v>39</v>
      </c>
      <c r="AX301" s="12" t="s">
        <v>75</v>
      </c>
      <c r="AY301" s="230" t="s">
        <v>183</v>
      </c>
    </row>
    <row r="302" spans="2:65" s="13" customFormat="1" ht="13.5">
      <c r="B302" s="231"/>
      <c r="C302" s="232"/>
      <c r="D302" s="217" t="s">
        <v>193</v>
      </c>
      <c r="E302" s="233" t="s">
        <v>21</v>
      </c>
      <c r="F302" s="234" t="s">
        <v>991</v>
      </c>
      <c r="G302" s="232"/>
      <c r="H302" s="235">
        <v>1</v>
      </c>
      <c r="I302" s="236"/>
      <c r="J302" s="232"/>
      <c r="K302" s="232"/>
      <c r="L302" s="237"/>
      <c r="M302" s="238"/>
      <c r="N302" s="239"/>
      <c r="O302" s="239"/>
      <c r="P302" s="239"/>
      <c r="Q302" s="239"/>
      <c r="R302" s="239"/>
      <c r="S302" s="239"/>
      <c r="T302" s="240"/>
      <c r="AT302" s="241" t="s">
        <v>193</v>
      </c>
      <c r="AU302" s="241" t="s">
        <v>83</v>
      </c>
      <c r="AV302" s="13" t="s">
        <v>83</v>
      </c>
      <c r="AW302" s="13" t="s">
        <v>39</v>
      </c>
      <c r="AX302" s="13" t="s">
        <v>75</v>
      </c>
      <c r="AY302" s="241" t="s">
        <v>183</v>
      </c>
    </row>
    <row r="303" spans="2:65" s="14" customFormat="1" ht="13.5">
      <c r="B303" s="242"/>
      <c r="C303" s="243"/>
      <c r="D303" s="244" t="s">
        <v>193</v>
      </c>
      <c r="E303" s="245" t="s">
        <v>21</v>
      </c>
      <c r="F303" s="246" t="s">
        <v>212</v>
      </c>
      <c r="G303" s="243"/>
      <c r="H303" s="247">
        <v>1</v>
      </c>
      <c r="I303" s="248"/>
      <c r="J303" s="243"/>
      <c r="K303" s="243"/>
      <c r="L303" s="249"/>
      <c r="M303" s="250"/>
      <c r="N303" s="251"/>
      <c r="O303" s="251"/>
      <c r="P303" s="251"/>
      <c r="Q303" s="251"/>
      <c r="R303" s="251"/>
      <c r="S303" s="251"/>
      <c r="T303" s="252"/>
      <c r="AT303" s="253" t="s">
        <v>193</v>
      </c>
      <c r="AU303" s="253" t="s">
        <v>83</v>
      </c>
      <c r="AV303" s="14" t="s">
        <v>189</v>
      </c>
      <c r="AW303" s="14" t="s">
        <v>39</v>
      </c>
      <c r="AX303" s="14" t="s">
        <v>79</v>
      </c>
      <c r="AY303" s="253" t="s">
        <v>183</v>
      </c>
    </row>
    <row r="304" spans="2:65" s="1" customFormat="1" ht="22.5" customHeight="1">
      <c r="B304" s="42"/>
      <c r="C304" s="205" t="s">
        <v>563</v>
      </c>
      <c r="D304" s="205" t="s">
        <v>185</v>
      </c>
      <c r="E304" s="206" t="s">
        <v>564</v>
      </c>
      <c r="F304" s="207" t="s">
        <v>565</v>
      </c>
      <c r="G304" s="208" t="s">
        <v>188</v>
      </c>
      <c r="H304" s="209">
        <v>81.2</v>
      </c>
      <c r="I304" s="210"/>
      <c r="J304" s="211">
        <f>ROUND(I304*H304,2)</f>
        <v>0</v>
      </c>
      <c r="K304" s="207" t="s">
        <v>200</v>
      </c>
      <c r="L304" s="62"/>
      <c r="M304" s="212" t="s">
        <v>21</v>
      </c>
      <c r="N304" s="213" t="s">
        <v>46</v>
      </c>
      <c r="O304" s="43"/>
      <c r="P304" s="214">
        <f>O304*H304</f>
        <v>0</v>
      </c>
      <c r="Q304" s="214">
        <v>0</v>
      </c>
      <c r="R304" s="214">
        <f>Q304*H304</f>
        <v>0</v>
      </c>
      <c r="S304" s="214">
        <v>1.91E-3</v>
      </c>
      <c r="T304" s="215">
        <f>S304*H304</f>
        <v>0.15509200000000001</v>
      </c>
      <c r="AR304" s="25" t="s">
        <v>292</v>
      </c>
      <c r="AT304" s="25" t="s">
        <v>185</v>
      </c>
      <c r="AU304" s="25" t="s">
        <v>83</v>
      </c>
      <c r="AY304" s="25" t="s">
        <v>183</v>
      </c>
      <c r="BE304" s="216">
        <f>IF(N304="základní",J304,0)</f>
        <v>0</v>
      </c>
      <c r="BF304" s="216">
        <f>IF(N304="snížená",J304,0)</f>
        <v>0</v>
      </c>
      <c r="BG304" s="216">
        <f>IF(N304="zákl. přenesená",J304,0)</f>
        <v>0</v>
      </c>
      <c r="BH304" s="216">
        <f>IF(N304="sníž. přenesená",J304,0)</f>
        <v>0</v>
      </c>
      <c r="BI304" s="216">
        <f>IF(N304="nulová",J304,0)</f>
        <v>0</v>
      </c>
      <c r="BJ304" s="25" t="s">
        <v>79</v>
      </c>
      <c r="BK304" s="216">
        <f>ROUND(I304*H304,2)</f>
        <v>0</v>
      </c>
      <c r="BL304" s="25" t="s">
        <v>292</v>
      </c>
      <c r="BM304" s="25" t="s">
        <v>566</v>
      </c>
    </row>
    <row r="305" spans="2:65" s="12" customFormat="1" ht="13.5">
      <c r="B305" s="220"/>
      <c r="C305" s="221"/>
      <c r="D305" s="217" t="s">
        <v>193</v>
      </c>
      <c r="E305" s="222" t="s">
        <v>21</v>
      </c>
      <c r="F305" s="223" t="s">
        <v>854</v>
      </c>
      <c r="G305" s="221"/>
      <c r="H305" s="224" t="s">
        <v>21</v>
      </c>
      <c r="I305" s="225"/>
      <c r="J305" s="221"/>
      <c r="K305" s="221"/>
      <c r="L305" s="226"/>
      <c r="M305" s="227"/>
      <c r="N305" s="228"/>
      <c r="O305" s="228"/>
      <c r="P305" s="228"/>
      <c r="Q305" s="228"/>
      <c r="R305" s="228"/>
      <c r="S305" s="228"/>
      <c r="T305" s="229"/>
      <c r="AT305" s="230" t="s">
        <v>193</v>
      </c>
      <c r="AU305" s="230" t="s">
        <v>83</v>
      </c>
      <c r="AV305" s="12" t="s">
        <v>79</v>
      </c>
      <c r="AW305" s="12" t="s">
        <v>39</v>
      </c>
      <c r="AX305" s="12" t="s">
        <v>75</v>
      </c>
      <c r="AY305" s="230" t="s">
        <v>183</v>
      </c>
    </row>
    <row r="306" spans="2:65" s="13" customFormat="1" ht="13.5">
      <c r="B306" s="231"/>
      <c r="C306" s="232"/>
      <c r="D306" s="217" t="s">
        <v>193</v>
      </c>
      <c r="E306" s="233" t="s">
        <v>21</v>
      </c>
      <c r="F306" s="234" t="s">
        <v>967</v>
      </c>
      <c r="G306" s="232"/>
      <c r="H306" s="235">
        <v>81.2</v>
      </c>
      <c r="I306" s="236"/>
      <c r="J306" s="232"/>
      <c r="K306" s="232"/>
      <c r="L306" s="237"/>
      <c r="M306" s="238"/>
      <c r="N306" s="239"/>
      <c r="O306" s="239"/>
      <c r="P306" s="239"/>
      <c r="Q306" s="239"/>
      <c r="R306" s="239"/>
      <c r="S306" s="239"/>
      <c r="T306" s="240"/>
      <c r="AT306" s="241" t="s">
        <v>193</v>
      </c>
      <c r="AU306" s="241" t="s">
        <v>83</v>
      </c>
      <c r="AV306" s="13" t="s">
        <v>83</v>
      </c>
      <c r="AW306" s="13" t="s">
        <v>39</v>
      </c>
      <c r="AX306" s="13" t="s">
        <v>75</v>
      </c>
      <c r="AY306" s="241" t="s">
        <v>183</v>
      </c>
    </row>
    <row r="307" spans="2:65" s="14" customFormat="1" ht="13.5">
      <c r="B307" s="242"/>
      <c r="C307" s="243"/>
      <c r="D307" s="244" t="s">
        <v>193</v>
      </c>
      <c r="E307" s="245" t="s">
        <v>21</v>
      </c>
      <c r="F307" s="246" t="s">
        <v>212</v>
      </c>
      <c r="G307" s="243"/>
      <c r="H307" s="247">
        <v>81.2</v>
      </c>
      <c r="I307" s="248"/>
      <c r="J307" s="243"/>
      <c r="K307" s="243"/>
      <c r="L307" s="249"/>
      <c r="M307" s="250"/>
      <c r="N307" s="251"/>
      <c r="O307" s="251"/>
      <c r="P307" s="251"/>
      <c r="Q307" s="251"/>
      <c r="R307" s="251"/>
      <c r="S307" s="251"/>
      <c r="T307" s="252"/>
      <c r="AT307" s="253" t="s">
        <v>193</v>
      </c>
      <c r="AU307" s="253" t="s">
        <v>83</v>
      </c>
      <c r="AV307" s="14" t="s">
        <v>189</v>
      </c>
      <c r="AW307" s="14" t="s">
        <v>39</v>
      </c>
      <c r="AX307" s="14" t="s">
        <v>79</v>
      </c>
      <c r="AY307" s="253" t="s">
        <v>183</v>
      </c>
    </row>
    <row r="308" spans="2:65" s="1" customFormat="1" ht="44.25" customHeight="1">
      <c r="B308" s="42"/>
      <c r="C308" s="205" t="s">
        <v>568</v>
      </c>
      <c r="D308" s="205" t="s">
        <v>185</v>
      </c>
      <c r="E308" s="206" t="s">
        <v>575</v>
      </c>
      <c r="F308" s="207" t="s">
        <v>576</v>
      </c>
      <c r="G308" s="208" t="s">
        <v>199</v>
      </c>
      <c r="H308" s="209">
        <v>0.4</v>
      </c>
      <c r="I308" s="210"/>
      <c r="J308" s="211">
        <f>ROUND(I308*H308,2)</f>
        <v>0</v>
      </c>
      <c r="K308" s="207" t="s">
        <v>200</v>
      </c>
      <c r="L308" s="62"/>
      <c r="M308" s="212" t="s">
        <v>21</v>
      </c>
      <c r="N308" s="213" t="s">
        <v>46</v>
      </c>
      <c r="O308" s="43"/>
      <c r="P308" s="214">
        <f>O308*H308</f>
        <v>0</v>
      </c>
      <c r="Q308" s="214">
        <v>6.8399999999999997E-3</v>
      </c>
      <c r="R308" s="214">
        <f>Q308*H308</f>
        <v>2.7360000000000002E-3</v>
      </c>
      <c r="S308" s="214">
        <v>0</v>
      </c>
      <c r="T308" s="215">
        <f>S308*H308</f>
        <v>0</v>
      </c>
      <c r="AR308" s="25" t="s">
        <v>292</v>
      </c>
      <c r="AT308" s="25" t="s">
        <v>185</v>
      </c>
      <c r="AU308" s="25" t="s">
        <v>83</v>
      </c>
      <c r="AY308" s="25" t="s">
        <v>183</v>
      </c>
      <c r="BE308" s="216">
        <f>IF(N308="základní",J308,0)</f>
        <v>0</v>
      </c>
      <c r="BF308" s="216">
        <f>IF(N308="snížená",J308,0)</f>
        <v>0</v>
      </c>
      <c r="BG308" s="216">
        <f>IF(N308="zákl. přenesená",J308,0)</f>
        <v>0</v>
      </c>
      <c r="BH308" s="216">
        <f>IF(N308="sníž. přenesená",J308,0)</f>
        <v>0</v>
      </c>
      <c r="BI308" s="216">
        <f>IF(N308="nulová",J308,0)</f>
        <v>0</v>
      </c>
      <c r="BJ308" s="25" t="s">
        <v>79</v>
      </c>
      <c r="BK308" s="216">
        <f>ROUND(I308*H308,2)</f>
        <v>0</v>
      </c>
      <c r="BL308" s="25" t="s">
        <v>292</v>
      </c>
      <c r="BM308" s="25" t="s">
        <v>992</v>
      </c>
    </row>
    <row r="309" spans="2:65" s="12" customFormat="1" ht="13.5">
      <c r="B309" s="220"/>
      <c r="C309" s="221"/>
      <c r="D309" s="217" t="s">
        <v>193</v>
      </c>
      <c r="E309" s="222" t="s">
        <v>21</v>
      </c>
      <c r="F309" s="223" t="s">
        <v>993</v>
      </c>
      <c r="G309" s="221"/>
      <c r="H309" s="224" t="s">
        <v>21</v>
      </c>
      <c r="I309" s="225"/>
      <c r="J309" s="221"/>
      <c r="K309" s="221"/>
      <c r="L309" s="226"/>
      <c r="M309" s="227"/>
      <c r="N309" s="228"/>
      <c r="O309" s="228"/>
      <c r="P309" s="228"/>
      <c r="Q309" s="228"/>
      <c r="R309" s="228"/>
      <c r="S309" s="228"/>
      <c r="T309" s="229"/>
      <c r="AT309" s="230" t="s">
        <v>193</v>
      </c>
      <c r="AU309" s="230" t="s">
        <v>83</v>
      </c>
      <c r="AV309" s="12" t="s">
        <v>79</v>
      </c>
      <c r="AW309" s="12" t="s">
        <v>39</v>
      </c>
      <c r="AX309" s="12" t="s">
        <v>75</v>
      </c>
      <c r="AY309" s="230" t="s">
        <v>183</v>
      </c>
    </row>
    <row r="310" spans="2:65" s="13" customFormat="1" ht="13.5">
      <c r="B310" s="231"/>
      <c r="C310" s="232"/>
      <c r="D310" s="217" t="s">
        <v>193</v>
      </c>
      <c r="E310" s="233" t="s">
        <v>21</v>
      </c>
      <c r="F310" s="234" t="s">
        <v>994</v>
      </c>
      <c r="G310" s="232"/>
      <c r="H310" s="235">
        <v>0.4</v>
      </c>
      <c r="I310" s="236"/>
      <c r="J310" s="232"/>
      <c r="K310" s="232"/>
      <c r="L310" s="237"/>
      <c r="M310" s="238"/>
      <c r="N310" s="239"/>
      <c r="O310" s="239"/>
      <c r="P310" s="239"/>
      <c r="Q310" s="239"/>
      <c r="R310" s="239"/>
      <c r="S310" s="239"/>
      <c r="T310" s="240"/>
      <c r="AT310" s="241" t="s">
        <v>193</v>
      </c>
      <c r="AU310" s="241" t="s">
        <v>83</v>
      </c>
      <c r="AV310" s="13" t="s">
        <v>83</v>
      </c>
      <c r="AW310" s="13" t="s">
        <v>39</v>
      </c>
      <c r="AX310" s="13" t="s">
        <v>75</v>
      </c>
      <c r="AY310" s="241" t="s">
        <v>183</v>
      </c>
    </row>
    <row r="311" spans="2:65" s="14" customFormat="1" ht="13.5">
      <c r="B311" s="242"/>
      <c r="C311" s="243"/>
      <c r="D311" s="244" t="s">
        <v>193</v>
      </c>
      <c r="E311" s="245" t="s">
        <v>21</v>
      </c>
      <c r="F311" s="246" t="s">
        <v>212</v>
      </c>
      <c r="G311" s="243"/>
      <c r="H311" s="247">
        <v>0.4</v>
      </c>
      <c r="I311" s="248"/>
      <c r="J311" s="243"/>
      <c r="K311" s="243"/>
      <c r="L311" s="249"/>
      <c r="M311" s="250"/>
      <c r="N311" s="251"/>
      <c r="O311" s="251"/>
      <c r="P311" s="251"/>
      <c r="Q311" s="251"/>
      <c r="R311" s="251"/>
      <c r="S311" s="251"/>
      <c r="T311" s="252"/>
      <c r="AT311" s="253" t="s">
        <v>193</v>
      </c>
      <c r="AU311" s="253" t="s">
        <v>83</v>
      </c>
      <c r="AV311" s="14" t="s">
        <v>189</v>
      </c>
      <c r="AW311" s="14" t="s">
        <v>39</v>
      </c>
      <c r="AX311" s="14" t="s">
        <v>79</v>
      </c>
      <c r="AY311" s="253" t="s">
        <v>183</v>
      </c>
    </row>
    <row r="312" spans="2:65" s="1" customFormat="1" ht="44.25" customHeight="1">
      <c r="B312" s="42"/>
      <c r="C312" s="205" t="s">
        <v>574</v>
      </c>
      <c r="D312" s="205" t="s">
        <v>185</v>
      </c>
      <c r="E312" s="206" t="s">
        <v>995</v>
      </c>
      <c r="F312" s="207" t="s">
        <v>996</v>
      </c>
      <c r="G312" s="208" t="s">
        <v>199</v>
      </c>
      <c r="H312" s="209">
        <v>0.36</v>
      </c>
      <c r="I312" s="210"/>
      <c r="J312" s="211">
        <f>ROUND(I312*H312,2)</f>
        <v>0</v>
      </c>
      <c r="K312" s="207" t="s">
        <v>200</v>
      </c>
      <c r="L312" s="62"/>
      <c r="M312" s="212" t="s">
        <v>21</v>
      </c>
      <c r="N312" s="213" t="s">
        <v>46</v>
      </c>
      <c r="O312" s="43"/>
      <c r="P312" s="214">
        <f>O312*H312</f>
        <v>0</v>
      </c>
      <c r="Q312" s="214">
        <v>6.8199999999999997E-3</v>
      </c>
      <c r="R312" s="214">
        <f>Q312*H312</f>
        <v>2.4551999999999998E-3</v>
      </c>
      <c r="S312" s="214">
        <v>0</v>
      </c>
      <c r="T312" s="215">
        <f>S312*H312</f>
        <v>0</v>
      </c>
      <c r="AR312" s="25" t="s">
        <v>292</v>
      </c>
      <c r="AT312" s="25" t="s">
        <v>185</v>
      </c>
      <c r="AU312" s="25" t="s">
        <v>83</v>
      </c>
      <c r="AY312" s="25" t="s">
        <v>183</v>
      </c>
      <c r="BE312" s="216">
        <f>IF(N312="základní",J312,0)</f>
        <v>0</v>
      </c>
      <c r="BF312" s="216">
        <f>IF(N312="snížená",J312,0)</f>
        <v>0</v>
      </c>
      <c r="BG312" s="216">
        <f>IF(N312="zákl. přenesená",J312,0)</f>
        <v>0</v>
      </c>
      <c r="BH312" s="216">
        <f>IF(N312="sníž. přenesená",J312,0)</f>
        <v>0</v>
      </c>
      <c r="BI312" s="216">
        <f>IF(N312="nulová",J312,0)</f>
        <v>0</v>
      </c>
      <c r="BJ312" s="25" t="s">
        <v>79</v>
      </c>
      <c r="BK312" s="216">
        <f>ROUND(I312*H312,2)</f>
        <v>0</v>
      </c>
      <c r="BL312" s="25" t="s">
        <v>292</v>
      </c>
      <c r="BM312" s="25" t="s">
        <v>997</v>
      </c>
    </row>
    <row r="313" spans="2:65" s="12" customFormat="1" ht="13.5">
      <c r="B313" s="220"/>
      <c r="C313" s="221"/>
      <c r="D313" s="217" t="s">
        <v>193</v>
      </c>
      <c r="E313" s="222" t="s">
        <v>21</v>
      </c>
      <c r="F313" s="223" t="s">
        <v>993</v>
      </c>
      <c r="G313" s="221"/>
      <c r="H313" s="224" t="s">
        <v>21</v>
      </c>
      <c r="I313" s="225"/>
      <c r="J313" s="221"/>
      <c r="K313" s="221"/>
      <c r="L313" s="226"/>
      <c r="M313" s="227"/>
      <c r="N313" s="228"/>
      <c r="O313" s="228"/>
      <c r="P313" s="228"/>
      <c r="Q313" s="228"/>
      <c r="R313" s="228"/>
      <c r="S313" s="228"/>
      <c r="T313" s="229"/>
      <c r="AT313" s="230" t="s">
        <v>193</v>
      </c>
      <c r="AU313" s="230" t="s">
        <v>83</v>
      </c>
      <c r="AV313" s="12" t="s">
        <v>79</v>
      </c>
      <c r="AW313" s="12" t="s">
        <v>39</v>
      </c>
      <c r="AX313" s="12" t="s">
        <v>75</v>
      </c>
      <c r="AY313" s="230" t="s">
        <v>183</v>
      </c>
    </row>
    <row r="314" spans="2:65" s="13" customFormat="1" ht="13.5">
      <c r="B314" s="231"/>
      <c r="C314" s="232"/>
      <c r="D314" s="217" t="s">
        <v>193</v>
      </c>
      <c r="E314" s="233" t="s">
        <v>21</v>
      </c>
      <c r="F314" s="234" t="s">
        <v>998</v>
      </c>
      <c r="G314" s="232"/>
      <c r="H314" s="235">
        <v>0.36</v>
      </c>
      <c r="I314" s="236"/>
      <c r="J314" s="232"/>
      <c r="K314" s="232"/>
      <c r="L314" s="237"/>
      <c r="M314" s="238"/>
      <c r="N314" s="239"/>
      <c r="O314" s="239"/>
      <c r="P314" s="239"/>
      <c r="Q314" s="239"/>
      <c r="R314" s="239"/>
      <c r="S314" s="239"/>
      <c r="T314" s="240"/>
      <c r="AT314" s="241" t="s">
        <v>193</v>
      </c>
      <c r="AU314" s="241" t="s">
        <v>83</v>
      </c>
      <c r="AV314" s="13" t="s">
        <v>83</v>
      </c>
      <c r="AW314" s="13" t="s">
        <v>39</v>
      </c>
      <c r="AX314" s="13" t="s">
        <v>75</v>
      </c>
      <c r="AY314" s="241" t="s">
        <v>183</v>
      </c>
    </row>
    <row r="315" spans="2:65" s="14" customFormat="1" ht="13.5">
      <c r="B315" s="242"/>
      <c r="C315" s="243"/>
      <c r="D315" s="244" t="s">
        <v>193</v>
      </c>
      <c r="E315" s="245" t="s">
        <v>21</v>
      </c>
      <c r="F315" s="246" t="s">
        <v>212</v>
      </c>
      <c r="G315" s="243"/>
      <c r="H315" s="247">
        <v>0.36</v>
      </c>
      <c r="I315" s="248"/>
      <c r="J315" s="243"/>
      <c r="K315" s="243"/>
      <c r="L315" s="249"/>
      <c r="M315" s="250"/>
      <c r="N315" s="251"/>
      <c r="O315" s="251"/>
      <c r="P315" s="251"/>
      <c r="Q315" s="251"/>
      <c r="R315" s="251"/>
      <c r="S315" s="251"/>
      <c r="T315" s="252"/>
      <c r="AT315" s="253" t="s">
        <v>193</v>
      </c>
      <c r="AU315" s="253" t="s">
        <v>83</v>
      </c>
      <c r="AV315" s="14" t="s">
        <v>189</v>
      </c>
      <c r="AW315" s="14" t="s">
        <v>39</v>
      </c>
      <c r="AX315" s="14" t="s">
        <v>79</v>
      </c>
      <c r="AY315" s="253" t="s">
        <v>183</v>
      </c>
    </row>
    <row r="316" spans="2:65" s="1" customFormat="1" ht="31.5" customHeight="1">
      <c r="B316" s="42"/>
      <c r="C316" s="205" t="s">
        <v>578</v>
      </c>
      <c r="D316" s="205" t="s">
        <v>185</v>
      </c>
      <c r="E316" s="206" t="s">
        <v>999</v>
      </c>
      <c r="F316" s="207" t="s">
        <v>1000</v>
      </c>
      <c r="G316" s="208" t="s">
        <v>188</v>
      </c>
      <c r="H316" s="209">
        <v>81.2</v>
      </c>
      <c r="I316" s="210"/>
      <c r="J316" s="211">
        <f>ROUND(I316*H316,2)</f>
        <v>0</v>
      </c>
      <c r="K316" s="207" t="s">
        <v>200</v>
      </c>
      <c r="L316" s="62"/>
      <c r="M316" s="212" t="s">
        <v>21</v>
      </c>
      <c r="N316" s="213" t="s">
        <v>46</v>
      </c>
      <c r="O316" s="43"/>
      <c r="P316" s="214">
        <f>O316*H316</f>
        <v>0</v>
      </c>
      <c r="Q316" s="214">
        <v>1.9400000000000001E-3</v>
      </c>
      <c r="R316" s="214">
        <f>Q316*H316</f>
        <v>0.157528</v>
      </c>
      <c r="S316" s="214">
        <v>0</v>
      </c>
      <c r="T316" s="215">
        <f>S316*H316</f>
        <v>0</v>
      </c>
      <c r="AR316" s="25" t="s">
        <v>292</v>
      </c>
      <c r="AT316" s="25" t="s">
        <v>185</v>
      </c>
      <c r="AU316" s="25" t="s">
        <v>83</v>
      </c>
      <c r="AY316" s="25" t="s">
        <v>183</v>
      </c>
      <c r="BE316" s="216">
        <f>IF(N316="základní",J316,0)</f>
        <v>0</v>
      </c>
      <c r="BF316" s="216">
        <f>IF(N316="snížená",J316,0)</f>
        <v>0</v>
      </c>
      <c r="BG316" s="216">
        <f>IF(N316="zákl. přenesená",J316,0)</f>
        <v>0</v>
      </c>
      <c r="BH316" s="216">
        <f>IF(N316="sníž. přenesená",J316,0)</f>
        <v>0</v>
      </c>
      <c r="BI316" s="216">
        <f>IF(N316="nulová",J316,0)</f>
        <v>0</v>
      </c>
      <c r="BJ316" s="25" t="s">
        <v>79</v>
      </c>
      <c r="BK316" s="216">
        <f>ROUND(I316*H316,2)</f>
        <v>0</v>
      </c>
      <c r="BL316" s="25" t="s">
        <v>292</v>
      </c>
      <c r="BM316" s="25" t="s">
        <v>1001</v>
      </c>
    </row>
    <row r="317" spans="2:65" s="12" customFormat="1" ht="13.5">
      <c r="B317" s="220"/>
      <c r="C317" s="221"/>
      <c r="D317" s="217" t="s">
        <v>193</v>
      </c>
      <c r="E317" s="222" t="s">
        <v>21</v>
      </c>
      <c r="F317" s="223" t="s">
        <v>854</v>
      </c>
      <c r="G317" s="221"/>
      <c r="H317" s="224" t="s">
        <v>21</v>
      </c>
      <c r="I317" s="225"/>
      <c r="J317" s="221"/>
      <c r="K317" s="221"/>
      <c r="L317" s="226"/>
      <c r="M317" s="227"/>
      <c r="N317" s="228"/>
      <c r="O317" s="228"/>
      <c r="P317" s="228"/>
      <c r="Q317" s="228"/>
      <c r="R317" s="228"/>
      <c r="S317" s="228"/>
      <c r="T317" s="229"/>
      <c r="AT317" s="230" t="s">
        <v>193</v>
      </c>
      <c r="AU317" s="230" t="s">
        <v>83</v>
      </c>
      <c r="AV317" s="12" t="s">
        <v>79</v>
      </c>
      <c r="AW317" s="12" t="s">
        <v>39</v>
      </c>
      <c r="AX317" s="12" t="s">
        <v>75</v>
      </c>
      <c r="AY317" s="230" t="s">
        <v>183</v>
      </c>
    </row>
    <row r="318" spans="2:65" s="13" customFormat="1" ht="13.5">
      <c r="B318" s="231"/>
      <c r="C318" s="232"/>
      <c r="D318" s="217" t="s">
        <v>193</v>
      </c>
      <c r="E318" s="233" t="s">
        <v>21</v>
      </c>
      <c r="F318" s="234" t="s">
        <v>1002</v>
      </c>
      <c r="G318" s="232"/>
      <c r="H318" s="235">
        <v>81.2</v>
      </c>
      <c r="I318" s="236"/>
      <c r="J318" s="232"/>
      <c r="K318" s="232"/>
      <c r="L318" s="237"/>
      <c r="M318" s="238"/>
      <c r="N318" s="239"/>
      <c r="O318" s="239"/>
      <c r="P318" s="239"/>
      <c r="Q318" s="239"/>
      <c r="R318" s="239"/>
      <c r="S318" s="239"/>
      <c r="T318" s="240"/>
      <c r="AT318" s="241" t="s">
        <v>193</v>
      </c>
      <c r="AU318" s="241" t="s">
        <v>83</v>
      </c>
      <c r="AV318" s="13" t="s">
        <v>83</v>
      </c>
      <c r="AW318" s="13" t="s">
        <v>39</v>
      </c>
      <c r="AX318" s="13" t="s">
        <v>75</v>
      </c>
      <c r="AY318" s="241" t="s">
        <v>183</v>
      </c>
    </row>
    <row r="319" spans="2:65" s="14" customFormat="1" ht="13.5">
      <c r="B319" s="242"/>
      <c r="C319" s="243"/>
      <c r="D319" s="244" t="s">
        <v>193</v>
      </c>
      <c r="E319" s="245" t="s">
        <v>21</v>
      </c>
      <c r="F319" s="246" t="s">
        <v>212</v>
      </c>
      <c r="G319" s="243"/>
      <c r="H319" s="247">
        <v>81.2</v>
      </c>
      <c r="I319" s="248"/>
      <c r="J319" s="243"/>
      <c r="K319" s="243"/>
      <c r="L319" s="249"/>
      <c r="M319" s="250"/>
      <c r="N319" s="251"/>
      <c r="O319" s="251"/>
      <c r="P319" s="251"/>
      <c r="Q319" s="251"/>
      <c r="R319" s="251"/>
      <c r="S319" s="251"/>
      <c r="T319" s="252"/>
      <c r="AT319" s="253" t="s">
        <v>193</v>
      </c>
      <c r="AU319" s="253" t="s">
        <v>83</v>
      </c>
      <c r="AV319" s="14" t="s">
        <v>189</v>
      </c>
      <c r="AW319" s="14" t="s">
        <v>39</v>
      </c>
      <c r="AX319" s="14" t="s">
        <v>79</v>
      </c>
      <c r="AY319" s="253" t="s">
        <v>183</v>
      </c>
    </row>
    <row r="320" spans="2:65" s="1" customFormat="1" ht="31.5" customHeight="1">
      <c r="B320" s="42"/>
      <c r="C320" s="205" t="s">
        <v>584</v>
      </c>
      <c r="D320" s="205" t="s">
        <v>185</v>
      </c>
      <c r="E320" s="206" t="s">
        <v>1003</v>
      </c>
      <c r="F320" s="207" t="s">
        <v>1004</v>
      </c>
      <c r="G320" s="208" t="s">
        <v>188</v>
      </c>
      <c r="H320" s="209">
        <v>4.46</v>
      </c>
      <c r="I320" s="210"/>
      <c r="J320" s="211">
        <f>ROUND(I320*H320,2)</f>
        <v>0</v>
      </c>
      <c r="K320" s="207" t="s">
        <v>200</v>
      </c>
      <c r="L320" s="62"/>
      <c r="M320" s="212" t="s">
        <v>21</v>
      </c>
      <c r="N320" s="213" t="s">
        <v>46</v>
      </c>
      <c r="O320" s="43"/>
      <c r="P320" s="214">
        <f>O320*H320</f>
        <v>0</v>
      </c>
      <c r="Q320" s="214">
        <v>1.49E-3</v>
      </c>
      <c r="R320" s="214">
        <f>Q320*H320</f>
        <v>6.6454000000000001E-3</v>
      </c>
      <c r="S320" s="214">
        <v>0</v>
      </c>
      <c r="T320" s="215">
        <f>S320*H320</f>
        <v>0</v>
      </c>
      <c r="AR320" s="25" t="s">
        <v>292</v>
      </c>
      <c r="AT320" s="25" t="s">
        <v>185</v>
      </c>
      <c r="AU320" s="25" t="s">
        <v>83</v>
      </c>
      <c r="AY320" s="25" t="s">
        <v>183</v>
      </c>
      <c r="BE320" s="216">
        <f>IF(N320="základní",J320,0)</f>
        <v>0</v>
      </c>
      <c r="BF320" s="216">
        <f>IF(N320="snížená",J320,0)</f>
        <v>0</v>
      </c>
      <c r="BG320" s="216">
        <f>IF(N320="zákl. přenesená",J320,0)</f>
        <v>0</v>
      </c>
      <c r="BH320" s="216">
        <f>IF(N320="sníž. přenesená",J320,0)</f>
        <v>0</v>
      </c>
      <c r="BI320" s="216">
        <f>IF(N320="nulová",J320,0)</f>
        <v>0</v>
      </c>
      <c r="BJ320" s="25" t="s">
        <v>79</v>
      </c>
      <c r="BK320" s="216">
        <f>ROUND(I320*H320,2)</f>
        <v>0</v>
      </c>
      <c r="BL320" s="25" t="s">
        <v>292</v>
      </c>
      <c r="BM320" s="25" t="s">
        <v>1005</v>
      </c>
    </row>
    <row r="321" spans="2:65" s="12" customFormat="1" ht="13.5">
      <c r="B321" s="220"/>
      <c r="C321" s="221"/>
      <c r="D321" s="217" t="s">
        <v>193</v>
      </c>
      <c r="E321" s="222" t="s">
        <v>21</v>
      </c>
      <c r="F321" s="223" t="s">
        <v>1006</v>
      </c>
      <c r="G321" s="221"/>
      <c r="H321" s="224" t="s">
        <v>21</v>
      </c>
      <c r="I321" s="225"/>
      <c r="J321" s="221"/>
      <c r="K321" s="221"/>
      <c r="L321" s="226"/>
      <c r="M321" s="227"/>
      <c r="N321" s="228"/>
      <c r="O321" s="228"/>
      <c r="P321" s="228"/>
      <c r="Q321" s="228"/>
      <c r="R321" s="228"/>
      <c r="S321" s="228"/>
      <c r="T321" s="229"/>
      <c r="AT321" s="230" t="s">
        <v>193</v>
      </c>
      <c r="AU321" s="230" t="s">
        <v>83</v>
      </c>
      <c r="AV321" s="12" t="s">
        <v>79</v>
      </c>
      <c r="AW321" s="12" t="s">
        <v>39</v>
      </c>
      <c r="AX321" s="12" t="s">
        <v>75</v>
      </c>
      <c r="AY321" s="230" t="s">
        <v>183</v>
      </c>
    </row>
    <row r="322" spans="2:65" s="13" customFormat="1" ht="13.5">
      <c r="B322" s="231"/>
      <c r="C322" s="232"/>
      <c r="D322" s="217" t="s">
        <v>193</v>
      </c>
      <c r="E322" s="233" t="s">
        <v>21</v>
      </c>
      <c r="F322" s="234" t="s">
        <v>1007</v>
      </c>
      <c r="G322" s="232"/>
      <c r="H322" s="235">
        <v>2.2999999999999998</v>
      </c>
      <c r="I322" s="236"/>
      <c r="J322" s="232"/>
      <c r="K322" s="232"/>
      <c r="L322" s="237"/>
      <c r="M322" s="238"/>
      <c r="N322" s="239"/>
      <c r="O322" s="239"/>
      <c r="P322" s="239"/>
      <c r="Q322" s="239"/>
      <c r="R322" s="239"/>
      <c r="S322" s="239"/>
      <c r="T322" s="240"/>
      <c r="AT322" s="241" t="s">
        <v>193</v>
      </c>
      <c r="AU322" s="241" t="s">
        <v>83</v>
      </c>
      <c r="AV322" s="13" t="s">
        <v>83</v>
      </c>
      <c r="AW322" s="13" t="s">
        <v>39</v>
      </c>
      <c r="AX322" s="13" t="s">
        <v>75</v>
      </c>
      <c r="AY322" s="241" t="s">
        <v>183</v>
      </c>
    </row>
    <row r="323" spans="2:65" s="13" customFormat="1" ht="13.5">
      <c r="B323" s="231"/>
      <c r="C323" s="232"/>
      <c r="D323" s="217" t="s">
        <v>193</v>
      </c>
      <c r="E323" s="233" t="s">
        <v>21</v>
      </c>
      <c r="F323" s="234" t="s">
        <v>1008</v>
      </c>
      <c r="G323" s="232"/>
      <c r="H323" s="235">
        <v>2.16</v>
      </c>
      <c r="I323" s="236"/>
      <c r="J323" s="232"/>
      <c r="K323" s="232"/>
      <c r="L323" s="237"/>
      <c r="M323" s="238"/>
      <c r="N323" s="239"/>
      <c r="O323" s="239"/>
      <c r="P323" s="239"/>
      <c r="Q323" s="239"/>
      <c r="R323" s="239"/>
      <c r="S323" s="239"/>
      <c r="T323" s="240"/>
      <c r="AT323" s="241" t="s">
        <v>193</v>
      </c>
      <c r="AU323" s="241" t="s">
        <v>83</v>
      </c>
      <c r="AV323" s="13" t="s">
        <v>83</v>
      </c>
      <c r="AW323" s="13" t="s">
        <v>39</v>
      </c>
      <c r="AX323" s="13" t="s">
        <v>75</v>
      </c>
      <c r="AY323" s="241" t="s">
        <v>183</v>
      </c>
    </row>
    <row r="324" spans="2:65" s="14" customFormat="1" ht="13.5">
      <c r="B324" s="242"/>
      <c r="C324" s="243"/>
      <c r="D324" s="244" t="s">
        <v>193</v>
      </c>
      <c r="E324" s="245" t="s">
        <v>21</v>
      </c>
      <c r="F324" s="246" t="s">
        <v>212</v>
      </c>
      <c r="G324" s="243"/>
      <c r="H324" s="247">
        <v>4.46</v>
      </c>
      <c r="I324" s="248"/>
      <c r="J324" s="243"/>
      <c r="K324" s="243"/>
      <c r="L324" s="249"/>
      <c r="M324" s="250"/>
      <c r="N324" s="251"/>
      <c r="O324" s="251"/>
      <c r="P324" s="251"/>
      <c r="Q324" s="251"/>
      <c r="R324" s="251"/>
      <c r="S324" s="251"/>
      <c r="T324" s="252"/>
      <c r="AT324" s="253" t="s">
        <v>193</v>
      </c>
      <c r="AU324" s="253" t="s">
        <v>83</v>
      </c>
      <c r="AV324" s="14" t="s">
        <v>189</v>
      </c>
      <c r="AW324" s="14" t="s">
        <v>39</v>
      </c>
      <c r="AX324" s="14" t="s">
        <v>79</v>
      </c>
      <c r="AY324" s="253" t="s">
        <v>183</v>
      </c>
    </row>
    <row r="325" spans="2:65" s="1" customFormat="1" ht="31.5" customHeight="1">
      <c r="B325" s="42"/>
      <c r="C325" s="205" t="s">
        <v>590</v>
      </c>
      <c r="D325" s="205" t="s">
        <v>185</v>
      </c>
      <c r="E325" s="206" t="s">
        <v>617</v>
      </c>
      <c r="F325" s="207" t="s">
        <v>618</v>
      </c>
      <c r="G325" s="208" t="s">
        <v>498</v>
      </c>
      <c r="H325" s="209">
        <v>0.19400000000000001</v>
      </c>
      <c r="I325" s="210"/>
      <c r="J325" s="211">
        <f>ROUND(I325*H325,2)</f>
        <v>0</v>
      </c>
      <c r="K325" s="207" t="s">
        <v>200</v>
      </c>
      <c r="L325" s="62"/>
      <c r="M325" s="212" t="s">
        <v>21</v>
      </c>
      <c r="N325" s="213" t="s">
        <v>46</v>
      </c>
      <c r="O325" s="43"/>
      <c r="P325" s="214">
        <f>O325*H325</f>
        <v>0</v>
      </c>
      <c r="Q325" s="214">
        <v>0</v>
      </c>
      <c r="R325" s="214">
        <f>Q325*H325</f>
        <v>0</v>
      </c>
      <c r="S325" s="214">
        <v>0</v>
      </c>
      <c r="T325" s="215">
        <f>S325*H325</f>
        <v>0</v>
      </c>
      <c r="AR325" s="25" t="s">
        <v>292</v>
      </c>
      <c r="AT325" s="25" t="s">
        <v>185</v>
      </c>
      <c r="AU325" s="25" t="s">
        <v>83</v>
      </c>
      <c r="AY325" s="25" t="s">
        <v>183</v>
      </c>
      <c r="BE325" s="216">
        <f>IF(N325="základní",J325,0)</f>
        <v>0</v>
      </c>
      <c r="BF325" s="216">
        <f>IF(N325="snížená",J325,0)</f>
        <v>0</v>
      </c>
      <c r="BG325" s="216">
        <f>IF(N325="zákl. přenesená",J325,0)</f>
        <v>0</v>
      </c>
      <c r="BH325" s="216">
        <f>IF(N325="sníž. přenesená",J325,0)</f>
        <v>0</v>
      </c>
      <c r="BI325" s="216">
        <f>IF(N325="nulová",J325,0)</f>
        <v>0</v>
      </c>
      <c r="BJ325" s="25" t="s">
        <v>79</v>
      </c>
      <c r="BK325" s="216">
        <f>ROUND(I325*H325,2)</f>
        <v>0</v>
      </c>
      <c r="BL325" s="25" t="s">
        <v>292</v>
      </c>
      <c r="BM325" s="25" t="s">
        <v>619</v>
      </c>
    </row>
    <row r="326" spans="2:65" s="1" customFormat="1" ht="121.5">
      <c r="B326" s="42"/>
      <c r="C326" s="64"/>
      <c r="D326" s="217" t="s">
        <v>191</v>
      </c>
      <c r="E326" s="64"/>
      <c r="F326" s="218" t="s">
        <v>620</v>
      </c>
      <c r="G326" s="64"/>
      <c r="H326" s="64"/>
      <c r="I326" s="173"/>
      <c r="J326" s="64"/>
      <c r="K326" s="64"/>
      <c r="L326" s="62"/>
      <c r="M326" s="219"/>
      <c r="N326" s="43"/>
      <c r="O326" s="43"/>
      <c r="P326" s="43"/>
      <c r="Q326" s="43"/>
      <c r="R326" s="43"/>
      <c r="S326" s="43"/>
      <c r="T326" s="79"/>
      <c r="AT326" s="25" t="s">
        <v>191</v>
      </c>
      <c r="AU326" s="25" t="s">
        <v>83</v>
      </c>
    </row>
    <row r="327" spans="2:65" s="11" customFormat="1" ht="29.85" customHeight="1">
      <c r="B327" s="188"/>
      <c r="C327" s="189"/>
      <c r="D327" s="202" t="s">
        <v>74</v>
      </c>
      <c r="E327" s="203" t="s">
        <v>648</v>
      </c>
      <c r="F327" s="203" t="s">
        <v>649</v>
      </c>
      <c r="G327" s="189"/>
      <c r="H327" s="189"/>
      <c r="I327" s="192"/>
      <c r="J327" s="204">
        <f>BK327</f>
        <v>0</v>
      </c>
      <c r="K327" s="189"/>
      <c r="L327" s="194"/>
      <c r="M327" s="195"/>
      <c r="N327" s="196"/>
      <c r="O327" s="196"/>
      <c r="P327" s="197">
        <f>SUM(P328:P334)</f>
        <v>0</v>
      </c>
      <c r="Q327" s="196"/>
      <c r="R327" s="197">
        <f>SUM(R328:R334)</f>
        <v>0</v>
      </c>
      <c r="S327" s="196"/>
      <c r="T327" s="198">
        <f>SUM(T328:T334)</f>
        <v>0</v>
      </c>
      <c r="AR327" s="199" t="s">
        <v>83</v>
      </c>
      <c r="AT327" s="200" t="s">
        <v>74</v>
      </c>
      <c r="AU327" s="200" t="s">
        <v>79</v>
      </c>
      <c r="AY327" s="199" t="s">
        <v>183</v>
      </c>
      <c r="BK327" s="201">
        <f>SUM(BK328:BK334)</f>
        <v>0</v>
      </c>
    </row>
    <row r="328" spans="2:65" s="1" customFormat="1" ht="44.25" customHeight="1">
      <c r="B328" s="42"/>
      <c r="C328" s="205" t="s">
        <v>595</v>
      </c>
      <c r="D328" s="205" t="s">
        <v>185</v>
      </c>
      <c r="E328" s="206" t="s">
        <v>651</v>
      </c>
      <c r="F328" s="207" t="s">
        <v>652</v>
      </c>
      <c r="G328" s="208" t="s">
        <v>547</v>
      </c>
      <c r="H328" s="209">
        <v>1</v>
      </c>
      <c r="I328" s="210"/>
      <c r="J328" s="211">
        <f>ROUND(I328*H328,2)</f>
        <v>0</v>
      </c>
      <c r="K328" s="207" t="s">
        <v>21</v>
      </c>
      <c r="L328" s="62"/>
      <c r="M328" s="212" t="s">
        <v>21</v>
      </c>
      <c r="N328" s="213" t="s">
        <v>46</v>
      </c>
      <c r="O328" s="43"/>
      <c r="P328" s="214">
        <f>O328*H328</f>
        <v>0</v>
      </c>
      <c r="Q328" s="214">
        <v>0</v>
      </c>
      <c r="R328" s="214">
        <f>Q328*H328</f>
        <v>0</v>
      </c>
      <c r="S328" s="214">
        <v>0</v>
      </c>
      <c r="T328" s="215">
        <f>S328*H328</f>
        <v>0</v>
      </c>
      <c r="AR328" s="25" t="s">
        <v>292</v>
      </c>
      <c r="AT328" s="25" t="s">
        <v>185</v>
      </c>
      <c r="AU328" s="25" t="s">
        <v>83</v>
      </c>
      <c r="AY328" s="25" t="s">
        <v>183</v>
      </c>
      <c r="BE328" s="216">
        <f>IF(N328="základní",J328,0)</f>
        <v>0</v>
      </c>
      <c r="BF328" s="216">
        <f>IF(N328="snížená",J328,0)</f>
        <v>0</v>
      </c>
      <c r="BG328" s="216">
        <f>IF(N328="zákl. přenesená",J328,0)</f>
        <v>0</v>
      </c>
      <c r="BH328" s="216">
        <f>IF(N328="sníž. přenesená",J328,0)</f>
        <v>0</v>
      </c>
      <c r="BI328" s="216">
        <f>IF(N328="nulová",J328,0)</f>
        <v>0</v>
      </c>
      <c r="BJ328" s="25" t="s">
        <v>79</v>
      </c>
      <c r="BK328" s="216">
        <f>ROUND(I328*H328,2)</f>
        <v>0</v>
      </c>
      <c r="BL328" s="25" t="s">
        <v>292</v>
      </c>
      <c r="BM328" s="25" t="s">
        <v>1009</v>
      </c>
    </row>
    <row r="329" spans="2:65" s="1" customFormat="1" ht="67.5">
      <c r="B329" s="42"/>
      <c r="C329" s="64"/>
      <c r="D329" s="217" t="s">
        <v>540</v>
      </c>
      <c r="E329" s="64"/>
      <c r="F329" s="218" t="s">
        <v>654</v>
      </c>
      <c r="G329" s="64"/>
      <c r="H329" s="64"/>
      <c r="I329" s="173"/>
      <c r="J329" s="64"/>
      <c r="K329" s="64"/>
      <c r="L329" s="62"/>
      <c r="M329" s="219"/>
      <c r="N329" s="43"/>
      <c r="O329" s="43"/>
      <c r="P329" s="43"/>
      <c r="Q329" s="43"/>
      <c r="R329" s="43"/>
      <c r="S329" s="43"/>
      <c r="T329" s="79"/>
      <c r="AT329" s="25" t="s">
        <v>540</v>
      </c>
      <c r="AU329" s="25" t="s">
        <v>83</v>
      </c>
    </row>
    <row r="330" spans="2:65" s="12" customFormat="1" ht="13.5">
      <c r="B330" s="220"/>
      <c r="C330" s="221"/>
      <c r="D330" s="217" t="s">
        <v>193</v>
      </c>
      <c r="E330" s="222" t="s">
        <v>21</v>
      </c>
      <c r="F330" s="223" t="s">
        <v>655</v>
      </c>
      <c r="G330" s="221"/>
      <c r="H330" s="224" t="s">
        <v>21</v>
      </c>
      <c r="I330" s="225"/>
      <c r="J330" s="221"/>
      <c r="K330" s="221"/>
      <c r="L330" s="226"/>
      <c r="M330" s="227"/>
      <c r="N330" s="228"/>
      <c r="O330" s="228"/>
      <c r="P330" s="228"/>
      <c r="Q330" s="228"/>
      <c r="R330" s="228"/>
      <c r="S330" s="228"/>
      <c r="T330" s="229"/>
      <c r="AT330" s="230" t="s">
        <v>193</v>
      </c>
      <c r="AU330" s="230" t="s">
        <v>83</v>
      </c>
      <c r="AV330" s="12" t="s">
        <v>79</v>
      </c>
      <c r="AW330" s="12" t="s">
        <v>39</v>
      </c>
      <c r="AX330" s="12" t="s">
        <v>75</v>
      </c>
      <c r="AY330" s="230" t="s">
        <v>183</v>
      </c>
    </row>
    <row r="331" spans="2:65" s="13" customFormat="1" ht="13.5">
      <c r="B331" s="231"/>
      <c r="C331" s="232"/>
      <c r="D331" s="217" t="s">
        <v>193</v>
      </c>
      <c r="E331" s="233" t="s">
        <v>21</v>
      </c>
      <c r="F331" s="234" t="s">
        <v>1010</v>
      </c>
      <c r="G331" s="232"/>
      <c r="H331" s="235">
        <v>1</v>
      </c>
      <c r="I331" s="236"/>
      <c r="J331" s="232"/>
      <c r="K331" s="232"/>
      <c r="L331" s="237"/>
      <c r="M331" s="238"/>
      <c r="N331" s="239"/>
      <c r="O331" s="239"/>
      <c r="P331" s="239"/>
      <c r="Q331" s="239"/>
      <c r="R331" s="239"/>
      <c r="S331" s="239"/>
      <c r="T331" s="240"/>
      <c r="AT331" s="241" t="s">
        <v>193</v>
      </c>
      <c r="AU331" s="241" t="s">
        <v>83</v>
      </c>
      <c r="AV331" s="13" t="s">
        <v>83</v>
      </c>
      <c r="AW331" s="13" t="s">
        <v>39</v>
      </c>
      <c r="AX331" s="13" t="s">
        <v>75</v>
      </c>
      <c r="AY331" s="241" t="s">
        <v>183</v>
      </c>
    </row>
    <row r="332" spans="2:65" s="14" customFormat="1" ht="13.5">
      <c r="B332" s="242"/>
      <c r="C332" s="243"/>
      <c r="D332" s="244" t="s">
        <v>193</v>
      </c>
      <c r="E332" s="245" t="s">
        <v>21</v>
      </c>
      <c r="F332" s="246" t="s">
        <v>212</v>
      </c>
      <c r="G332" s="243"/>
      <c r="H332" s="247">
        <v>1</v>
      </c>
      <c r="I332" s="248"/>
      <c r="J332" s="243"/>
      <c r="K332" s="243"/>
      <c r="L332" s="249"/>
      <c r="M332" s="250"/>
      <c r="N332" s="251"/>
      <c r="O332" s="251"/>
      <c r="P332" s="251"/>
      <c r="Q332" s="251"/>
      <c r="R332" s="251"/>
      <c r="S332" s="251"/>
      <c r="T332" s="252"/>
      <c r="AT332" s="253" t="s">
        <v>193</v>
      </c>
      <c r="AU332" s="253" t="s">
        <v>83</v>
      </c>
      <c r="AV332" s="14" t="s">
        <v>189</v>
      </c>
      <c r="AW332" s="14" t="s">
        <v>39</v>
      </c>
      <c r="AX332" s="14" t="s">
        <v>79</v>
      </c>
      <c r="AY332" s="253" t="s">
        <v>183</v>
      </c>
    </row>
    <row r="333" spans="2:65" s="1" customFormat="1" ht="31.5" customHeight="1">
      <c r="B333" s="42"/>
      <c r="C333" s="205" t="s">
        <v>601</v>
      </c>
      <c r="D333" s="205" t="s">
        <v>185</v>
      </c>
      <c r="E333" s="206" t="s">
        <v>686</v>
      </c>
      <c r="F333" s="207" t="s">
        <v>687</v>
      </c>
      <c r="G333" s="208" t="s">
        <v>645</v>
      </c>
      <c r="H333" s="282"/>
      <c r="I333" s="210"/>
      <c r="J333" s="211">
        <f>ROUND(I333*H333,2)</f>
        <v>0</v>
      </c>
      <c r="K333" s="207" t="s">
        <v>200</v>
      </c>
      <c r="L333" s="62"/>
      <c r="M333" s="212" t="s">
        <v>21</v>
      </c>
      <c r="N333" s="213" t="s">
        <v>46</v>
      </c>
      <c r="O333" s="43"/>
      <c r="P333" s="214">
        <f>O333*H333</f>
        <v>0</v>
      </c>
      <c r="Q333" s="214">
        <v>0</v>
      </c>
      <c r="R333" s="214">
        <f>Q333*H333</f>
        <v>0</v>
      </c>
      <c r="S333" s="214">
        <v>0</v>
      </c>
      <c r="T333" s="215">
        <f>S333*H333</f>
        <v>0</v>
      </c>
      <c r="AR333" s="25" t="s">
        <v>292</v>
      </c>
      <c r="AT333" s="25" t="s">
        <v>185</v>
      </c>
      <c r="AU333" s="25" t="s">
        <v>83</v>
      </c>
      <c r="AY333" s="25" t="s">
        <v>183</v>
      </c>
      <c r="BE333" s="216">
        <f>IF(N333="základní",J333,0)</f>
        <v>0</v>
      </c>
      <c r="BF333" s="216">
        <f>IF(N333="snížená",J333,0)</f>
        <v>0</v>
      </c>
      <c r="BG333" s="216">
        <f>IF(N333="zákl. přenesená",J333,0)</f>
        <v>0</v>
      </c>
      <c r="BH333" s="216">
        <f>IF(N333="sníž. přenesená",J333,0)</f>
        <v>0</v>
      </c>
      <c r="BI333" s="216">
        <f>IF(N333="nulová",J333,0)</f>
        <v>0</v>
      </c>
      <c r="BJ333" s="25" t="s">
        <v>79</v>
      </c>
      <c r="BK333" s="216">
        <f>ROUND(I333*H333,2)</f>
        <v>0</v>
      </c>
      <c r="BL333" s="25" t="s">
        <v>292</v>
      </c>
      <c r="BM333" s="25" t="s">
        <v>1011</v>
      </c>
    </row>
    <row r="334" spans="2:65" s="1" customFormat="1" ht="121.5">
      <c r="B334" s="42"/>
      <c r="C334" s="64"/>
      <c r="D334" s="217" t="s">
        <v>191</v>
      </c>
      <c r="E334" s="64"/>
      <c r="F334" s="218" t="s">
        <v>689</v>
      </c>
      <c r="G334" s="64"/>
      <c r="H334" s="64"/>
      <c r="I334" s="173"/>
      <c r="J334" s="64"/>
      <c r="K334" s="64"/>
      <c r="L334" s="62"/>
      <c r="M334" s="287"/>
      <c r="N334" s="284"/>
      <c r="O334" s="284"/>
      <c r="P334" s="284"/>
      <c r="Q334" s="284"/>
      <c r="R334" s="284"/>
      <c r="S334" s="284"/>
      <c r="T334" s="288"/>
      <c r="AT334" s="25" t="s">
        <v>191</v>
      </c>
      <c r="AU334" s="25" t="s">
        <v>83</v>
      </c>
    </row>
    <row r="335" spans="2:65" s="1" customFormat="1" ht="6.95" customHeight="1">
      <c r="B335" s="57"/>
      <c r="C335" s="58"/>
      <c r="D335" s="58"/>
      <c r="E335" s="58"/>
      <c r="F335" s="58"/>
      <c r="G335" s="58"/>
      <c r="H335" s="58"/>
      <c r="I335" s="149"/>
      <c r="J335" s="58"/>
      <c r="K335" s="58"/>
      <c r="L335" s="62"/>
    </row>
  </sheetData>
  <sheetProtection password="CC35" sheet="1" objects="1" scenarios="1" formatCells="0" formatColumns="0" formatRows="0" sort="0" autoFilter="0"/>
  <autoFilter ref="C101:K334"/>
  <mergeCells count="15">
    <mergeCell ref="E92:H92"/>
    <mergeCell ref="E90:H90"/>
    <mergeCell ref="E94:H94"/>
    <mergeCell ref="G1:H1"/>
    <mergeCell ref="L2:V2"/>
    <mergeCell ref="E49:H49"/>
    <mergeCell ref="E53:H53"/>
    <mergeCell ref="E51:H51"/>
    <mergeCell ref="E55:H55"/>
    <mergeCell ref="E88:H88"/>
    <mergeCell ref="E7:H7"/>
    <mergeCell ref="E11:H11"/>
    <mergeCell ref="E9:H9"/>
    <mergeCell ref="E13:H13"/>
    <mergeCell ref="E28:H28"/>
  </mergeCells>
  <hyperlinks>
    <hyperlink ref="F1:G1" location="C2" display="1) Krycí list soupisu"/>
    <hyperlink ref="G1:H1" location="C62" display="2) Rekapitulace"/>
    <hyperlink ref="J1" location="C10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98</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145</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1012</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ROUND(SUM(BE93:BE103), 2)</f>
        <v>0</v>
      </c>
      <c r="G34" s="43"/>
      <c r="H34" s="43"/>
      <c r="I34" s="141">
        <v>0.21</v>
      </c>
      <c r="J34" s="140">
        <f>ROUND(ROUND((SUM(BE93:BE103)), 2)*I34, 2)</f>
        <v>0</v>
      </c>
      <c r="K34" s="46"/>
    </row>
    <row r="35" spans="2:11" s="1" customFormat="1" ht="14.45" customHeight="1">
      <c r="B35" s="42"/>
      <c r="C35" s="43"/>
      <c r="D35" s="43"/>
      <c r="E35" s="50" t="s">
        <v>47</v>
      </c>
      <c r="F35" s="140">
        <f>ROUND(SUM(BF93:BF103), 2)</f>
        <v>0</v>
      </c>
      <c r="G35" s="43"/>
      <c r="H35" s="43"/>
      <c r="I35" s="141">
        <v>0.15</v>
      </c>
      <c r="J35" s="140">
        <f>ROUND(ROUND((SUM(BF93:BF103)), 2)*I35, 2)</f>
        <v>0</v>
      </c>
      <c r="K35" s="46"/>
    </row>
    <row r="36" spans="2:11" s="1" customFormat="1" ht="14.45" hidden="1" customHeight="1">
      <c r="B36" s="42"/>
      <c r="C36" s="43"/>
      <c r="D36" s="43"/>
      <c r="E36" s="50" t="s">
        <v>48</v>
      </c>
      <c r="F36" s="140">
        <f>ROUND(SUM(BG93:BG103), 2)</f>
        <v>0</v>
      </c>
      <c r="G36" s="43"/>
      <c r="H36" s="43"/>
      <c r="I36" s="141">
        <v>0.21</v>
      </c>
      <c r="J36" s="140">
        <v>0</v>
      </c>
      <c r="K36" s="46"/>
    </row>
    <row r="37" spans="2:11" s="1" customFormat="1" ht="14.45" hidden="1" customHeight="1">
      <c r="B37" s="42"/>
      <c r="C37" s="43"/>
      <c r="D37" s="43"/>
      <c r="E37" s="50" t="s">
        <v>49</v>
      </c>
      <c r="F37" s="140">
        <f>ROUND(SUM(BH93:BH103), 2)</f>
        <v>0</v>
      </c>
      <c r="G37" s="43"/>
      <c r="H37" s="43"/>
      <c r="I37" s="141">
        <v>0.15</v>
      </c>
      <c r="J37" s="140">
        <v>0</v>
      </c>
      <c r="K37" s="46"/>
    </row>
    <row r="38" spans="2:11" s="1" customFormat="1" ht="14.45" hidden="1" customHeight="1">
      <c r="B38" s="42"/>
      <c r="C38" s="43"/>
      <c r="D38" s="43"/>
      <c r="E38" s="50" t="s">
        <v>50</v>
      </c>
      <c r="F38" s="140">
        <f>ROUND(SUM(BI93:BI103),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145</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99_01 - Vedlejší a ostatní náklady - hospodářský pavilon</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1013</v>
      </c>
      <c r="E65" s="162"/>
      <c r="F65" s="162"/>
      <c r="G65" s="162"/>
      <c r="H65" s="162"/>
      <c r="I65" s="163"/>
      <c r="J65" s="164">
        <f>J94</f>
        <v>0</v>
      </c>
      <c r="K65" s="165"/>
    </row>
    <row r="66" spans="2:12" s="9" customFormat="1" ht="19.899999999999999" customHeight="1">
      <c r="B66" s="166"/>
      <c r="C66" s="167"/>
      <c r="D66" s="168" t="s">
        <v>1014</v>
      </c>
      <c r="E66" s="169"/>
      <c r="F66" s="169"/>
      <c r="G66" s="169"/>
      <c r="H66" s="169"/>
      <c r="I66" s="170"/>
      <c r="J66" s="171">
        <f>J95</f>
        <v>0</v>
      </c>
      <c r="K66" s="172"/>
    </row>
    <row r="67" spans="2:12" s="9" customFormat="1" ht="19.899999999999999" customHeight="1">
      <c r="B67" s="166"/>
      <c r="C67" s="167"/>
      <c r="D67" s="168" t="s">
        <v>1015</v>
      </c>
      <c r="E67" s="169"/>
      <c r="F67" s="169"/>
      <c r="G67" s="169"/>
      <c r="H67" s="169"/>
      <c r="I67" s="170"/>
      <c r="J67" s="171">
        <f>J97</f>
        <v>0</v>
      </c>
      <c r="K67" s="172"/>
    </row>
    <row r="68" spans="2:12" s="9" customFormat="1" ht="19.899999999999999" customHeight="1">
      <c r="B68" s="166"/>
      <c r="C68" s="167"/>
      <c r="D68" s="168" t="s">
        <v>1016</v>
      </c>
      <c r="E68" s="169"/>
      <c r="F68" s="169"/>
      <c r="G68" s="169"/>
      <c r="H68" s="169"/>
      <c r="I68" s="170"/>
      <c r="J68" s="171">
        <f>J99</f>
        <v>0</v>
      </c>
      <c r="K68" s="172"/>
    </row>
    <row r="69" spans="2:12" s="9" customFormat="1" ht="19.899999999999999" customHeight="1">
      <c r="B69" s="166"/>
      <c r="C69" s="167"/>
      <c r="D69" s="168" t="s">
        <v>1017</v>
      </c>
      <c r="E69" s="169"/>
      <c r="F69" s="169"/>
      <c r="G69" s="169"/>
      <c r="H69" s="169"/>
      <c r="I69" s="170"/>
      <c r="J69" s="171">
        <f>J102</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145</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99_01 - Vedlejší a ostatní náklady - hospodářský pavilon</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11.09.2017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1018</v>
      </c>
      <c r="F94" s="191" t="s">
        <v>1019</v>
      </c>
      <c r="G94" s="189"/>
      <c r="H94" s="189"/>
      <c r="I94" s="192"/>
      <c r="J94" s="193">
        <f>BK94</f>
        <v>0</v>
      </c>
      <c r="K94" s="189"/>
      <c r="L94" s="194"/>
      <c r="M94" s="195"/>
      <c r="N94" s="196"/>
      <c r="O94" s="196"/>
      <c r="P94" s="197">
        <f>P95+P97+P99+P102</f>
        <v>0</v>
      </c>
      <c r="Q94" s="196"/>
      <c r="R94" s="197">
        <f>R95+R97+R99+R102</f>
        <v>0</v>
      </c>
      <c r="S94" s="196"/>
      <c r="T94" s="198">
        <f>T95+T97+T99+T102</f>
        <v>0</v>
      </c>
      <c r="AR94" s="199" t="s">
        <v>222</v>
      </c>
      <c r="AT94" s="200" t="s">
        <v>74</v>
      </c>
      <c r="AU94" s="200" t="s">
        <v>75</v>
      </c>
      <c r="AY94" s="199" t="s">
        <v>183</v>
      </c>
      <c r="BK94" s="201">
        <f>BK95+BK97+BK99+BK102</f>
        <v>0</v>
      </c>
    </row>
    <row r="95" spans="2:65" s="11" customFormat="1" ht="19.899999999999999" customHeight="1">
      <c r="B95" s="188"/>
      <c r="C95" s="189"/>
      <c r="D95" s="202" t="s">
        <v>74</v>
      </c>
      <c r="E95" s="203" t="s">
        <v>1020</v>
      </c>
      <c r="F95" s="203" t="s">
        <v>1021</v>
      </c>
      <c r="G95" s="189"/>
      <c r="H95" s="189"/>
      <c r="I95" s="192"/>
      <c r="J95" s="204">
        <f>BK95</f>
        <v>0</v>
      </c>
      <c r="K95" s="189"/>
      <c r="L95" s="194"/>
      <c r="M95" s="195"/>
      <c r="N95" s="196"/>
      <c r="O95" s="196"/>
      <c r="P95" s="197">
        <f>P96</f>
        <v>0</v>
      </c>
      <c r="Q95" s="196"/>
      <c r="R95" s="197">
        <f>R96</f>
        <v>0</v>
      </c>
      <c r="S95" s="196"/>
      <c r="T95" s="198">
        <f>T96</f>
        <v>0</v>
      </c>
      <c r="AR95" s="199" t="s">
        <v>222</v>
      </c>
      <c r="AT95" s="200" t="s">
        <v>74</v>
      </c>
      <c r="AU95" s="200" t="s">
        <v>79</v>
      </c>
      <c r="AY95" s="199" t="s">
        <v>183</v>
      </c>
      <c r="BK95" s="201">
        <f>BK96</f>
        <v>0</v>
      </c>
    </row>
    <row r="96" spans="2:65" s="1" customFormat="1" ht="22.5" customHeight="1">
      <c r="B96" s="42"/>
      <c r="C96" s="205" t="s">
        <v>79</v>
      </c>
      <c r="D96" s="205" t="s">
        <v>185</v>
      </c>
      <c r="E96" s="206" t="s">
        <v>1022</v>
      </c>
      <c r="F96" s="207" t="s">
        <v>1023</v>
      </c>
      <c r="G96" s="208" t="s">
        <v>547</v>
      </c>
      <c r="H96" s="209">
        <v>1</v>
      </c>
      <c r="I96" s="210"/>
      <c r="J96" s="211">
        <f>ROUND(I96*H96,2)</f>
        <v>0</v>
      </c>
      <c r="K96" s="207" t="s">
        <v>1024</v>
      </c>
      <c r="L96" s="62"/>
      <c r="M96" s="212" t="s">
        <v>21</v>
      </c>
      <c r="N96" s="213" t="s">
        <v>46</v>
      </c>
      <c r="O96" s="43"/>
      <c r="P96" s="214">
        <f>O96*H96</f>
        <v>0</v>
      </c>
      <c r="Q96" s="214">
        <v>0</v>
      </c>
      <c r="R96" s="214">
        <f>Q96*H96</f>
        <v>0</v>
      </c>
      <c r="S96" s="214">
        <v>0</v>
      </c>
      <c r="T96" s="215">
        <f>S96*H96</f>
        <v>0</v>
      </c>
      <c r="AR96" s="25" t="s">
        <v>1025</v>
      </c>
      <c r="AT96" s="25" t="s">
        <v>185</v>
      </c>
      <c r="AU96" s="25" t="s">
        <v>83</v>
      </c>
      <c r="AY96" s="25" t="s">
        <v>183</v>
      </c>
      <c r="BE96" s="216">
        <f>IF(N96="základní",J96,0)</f>
        <v>0</v>
      </c>
      <c r="BF96" s="216">
        <f>IF(N96="snížená",J96,0)</f>
        <v>0</v>
      </c>
      <c r="BG96" s="216">
        <f>IF(N96="zákl. přenesená",J96,0)</f>
        <v>0</v>
      </c>
      <c r="BH96" s="216">
        <f>IF(N96="sníž. přenesená",J96,0)</f>
        <v>0</v>
      </c>
      <c r="BI96" s="216">
        <f>IF(N96="nulová",J96,0)</f>
        <v>0</v>
      </c>
      <c r="BJ96" s="25" t="s">
        <v>79</v>
      </c>
      <c r="BK96" s="216">
        <f>ROUND(I96*H96,2)</f>
        <v>0</v>
      </c>
      <c r="BL96" s="25" t="s">
        <v>1025</v>
      </c>
      <c r="BM96" s="25" t="s">
        <v>1026</v>
      </c>
    </row>
    <row r="97" spans="2:65" s="11" customFormat="1" ht="29.85" customHeight="1">
      <c r="B97" s="188"/>
      <c r="C97" s="189"/>
      <c r="D97" s="202" t="s">
        <v>74</v>
      </c>
      <c r="E97" s="203" t="s">
        <v>1027</v>
      </c>
      <c r="F97" s="203" t="s">
        <v>1028</v>
      </c>
      <c r="G97" s="189"/>
      <c r="H97" s="189"/>
      <c r="I97" s="192"/>
      <c r="J97" s="204">
        <f>BK97</f>
        <v>0</v>
      </c>
      <c r="K97" s="189"/>
      <c r="L97" s="194"/>
      <c r="M97" s="195"/>
      <c r="N97" s="196"/>
      <c r="O97" s="196"/>
      <c r="P97" s="197">
        <f>P98</f>
        <v>0</v>
      </c>
      <c r="Q97" s="196"/>
      <c r="R97" s="197">
        <f>R98</f>
        <v>0</v>
      </c>
      <c r="S97" s="196"/>
      <c r="T97" s="198">
        <f>T98</f>
        <v>0</v>
      </c>
      <c r="AR97" s="199" t="s">
        <v>222</v>
      </c>
      <c r="AT97" s="200" t="s">
        <v>74</v>
      </c>
      <c r="AU97" s="200" t="s">
        <v>79</v>
      </c>
      <c r="AY97" s="199" t="s">
        <v>183</v>
      </c>
      <c r="BK97" s="201">
        <f>BK98</f>
        <v>0</v>
      </c>
    </row>
    <row r="98" spans="2:65" s="1" customFormat="1" ht="22.5" customHeight="1">
      <c r="B98" s="42"/>
      <c r="C98" s="205" t="s">
        <v>83</v>
      </c>
      <c r="D98" s="205" t="s">
        <v>185</v>
      </c>
      <c r="E98" s="206" t="s">
        <v>1029</v>
      </c>
      <c r="F98" s="207" t="s">
        <v>1030</v>
      </c>
      <c r="G98" s="208" t="s">
        <v>645</v>
      </c>
      <c r="H98" s="282"/>
      <c r="I98" s="210"/>
      <c r="J98" s="211">
        <f>ROUND(I98*H98,2)</f>
        <v>0</v>
      </c>
      <c r="K98" s="207" t="s">
        <v>200</v>
      </c>
      <c r="L98" s="62"/>
      <c r="M98" s="212" t="s">
        <v>21</v>
      </c>
      <c r="N98" s="213" t="s">
        <v>46</v>
      </c>
      <c r="O98" s="43"/>
      <c r="P98" s="214">
        <f>O98*H98</f>
        <v>0</v>
      </c>
      <c r="Q98" s="214">
        <v>0</v>
      </c>
      <c r="R98" s="214">
        <f>Q98*H98</f>
        <v>0</v>
      </c>
      <c r="S98" s="214">
        <v>0</v>
      </c>
      <c r="T98" s="215">
        <f>S98*H98</f>
        <v>0</v>
      </c>
      <c r="AR98" s="25" t="s">
        <v>1025</v>
      </c>
      <c r="AT98" s="25" t="s">
        <v>185</v>
      </c>
      <c r="AU98" s="25" t="s">
        <v>83</v>
      </c>
      <c r="AY98" s="25" t="s">
        <v>183</v>
      </c>
      <c r="BE98" s="216">
        <f>IF(N98="základní",J98,0)</f>
        <v>0</v>
      </c>
      <c r="BF98" s="216">
        <f>IF(N98="snížená",J98,0)</f>
        <v>0</v>
      </c>
      <c r="BG98" s="216">
        <f>IF(N98="zákl. přenesená",J98,0)</f>
        <v>0</v>
      </c>
      <c r="BH98" s="216">
        <f>IF(N98="sníž. přenesená",J98,0)</f>
        <v>0</v>
      </c>
      <c r="BI98" s="216">
        <f>IF(N98="nulová",J98,0)</f>
        <v>0</v>
      </c>
      <c r="BJ98" s="25" t="s">
        <v>79</v>
      </c>
      <c r="BK98" s="216">
        <f>ROUND(I98*H98,2)</f>
        <v>0</v>
      </c>
      <c r="BL98" s="25" t="s">
        <v>1025</v>
      </c>
      <c r="BM98" s="25" t="s">
        <v>1031</v>
      </c>
    </row>
    <row r="99" spans="2:65" s="11" customFormat="1" ht="29.85" customHeight="1">
      <c r="B99" s="188"/>
      <c r="C99" s="189"/>
      <c r="D99" s="202" t="s">
        <v>74</v>
      </c>
      <c r="E99" s="203" t="s">
        <v>1032</v>
      </c>
      <c r="F99" s="203" t="s">
        <v>1033</v>
      </c>
      <c r="G99" s="189"/>
      <c r="H99" s="189"/>
      <c r="I99" s="192"/>
      <c r="J99" s="204">
        <f>BK99</f>
        <v>0</v>
      </c>
      <c r="K99" s="189"/>
      <c r="L99" s="194"/>
      <c r="M99" s="195"/>
      <c r="N99" s="196"/>
      <c r="O99" s="196"/>
      <c r="P99" s="197">
        <f>SUM(P100:P101)</f>
        <v>0</v>
      </c>
      <c r="Q99" s="196"/>
      <c r="R99" s="197">
        <f>SUM(R100:R101)</f>
        <v>0</v>
      </c>
      <c r="S99" s="196"/>
      <c r="T99" s="198">
        <f>SUM(T100:T101)</f>
        <v>0</v>
      </c>
      <c r="AR99" s="199" t="s">
        <v>222</v>
      </c>
      <c r="AT99" s="200" t="s">
        <v>74</v>
      </c>
      <c r="AU99" s="200" t="s">
        <v>79</v>
      </c>
      <c r="AY99" s="199" t="s">
        <v>183</v>
      </c>
      <c r="BK99" s="201">
        <f>SUM(BK100:BK101)</f>
        <v>0</v>
      </c>
    </row>
    <row r="100" spans="2:65" s="1" customFormat="1" ht="22.5" customHeight="1">
      <c r="B100" s="42"/>
      <c r="C100" s="205" t="s">
        <v>91</v>
      </c>
      <c r="D100" s="205" t="s">
        <v>185</v>
      </c>
      <c r="E100" s="206" t="s">
        <v>1034</v>
      </c>
      <c r="F100" s="207" t="s">
        <v>1035</v>
      </c>
      <c r="G100" s="208" t="s">
        <v>547</v>
      </c>
      <c r="H100" s="209">
        <v>1</v>
      </c>
      <c r="I100" s="210"/>
      <c r="J100" s="211">
        <f>ROUND(I100*H100,2)</f>
        <v>0</v>
      </c>
      <c r="K100" s="207" t="s">
        <v>200</v>
      </c>
      <c r="L100" s="62"/>
      <c r="M100" s="212" t="s">
        <v>21</v>
      </c>
      <c r="N100" s="213" t="s">
        <v>46</v>
      </c>
      <c r="O100" s="43"/>
      <c r="P100" s="214">
        <f>O100*H100</f>
        <v>0</v>
      </c>
      <c r="Q100" s="214">
        <v>0</v>
      </c>
      <c r="R100" s="214">
        <f>Q100*H100</f>
        <v>0</v>
      </c>
      <c r="S100" s="214">
        <v>0</v>
      </c>
      <c r="T100" s="215">
        <f>S100*H100</f>
        <v>0</v>
      </c>
      <c r="AR100" s="25" t="s">
        <v>1025</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1025</v>
      </c>
      <c r="BM100" s="25" t="s">
        <v>1036</v>
      </c>
    </row>
    <row r="101" spans="2:65" s="1" customFormat="1" ht="40.5">
      <c r="B101" s="42"/>
      <c r="C101" s="64"/>
      <c r="D101" s="217" t="s">
        <v>540</v>
      </c>
      <c r="E101" s="64"/>
      <c r="F101" s="218" t="s">
        <v>1037</v>
      </c>
      <c r="G101" s="64"/>
      <c r="H101" s="64"/>
      <c r="I101" s="173"/>
      <c r="J101" s="64"/>
      <c r="K101" s="64"/>
      <c r="L101" s="62"/>
      <c r="M101" s="219"/>
      <c r="N101" s="43"/>
      <c r="O101" s="43"/>
      <c r="P101" s="43"/>
      <c r="Q101" s="43"/>
      <c r="R101" s="43"/>
      <c r="S101" s="43"/>
      <c r="T101" s="79"/>
      <c r="AT101" s="25" t="s">
        <v>540</v>
      </c>
      <c r="AU101" s="25" t="s">
        <v>83</v>
      </c>
    </row>
    <row r="102" spans="2:65" s="11" customFormat="1" ht="29.85" customHeight="1">
      <c r="B102" s="188"/>
      <c r="C102" s="189"/>
      <c r="D102" s="202" t="s">
        <v>74</v>
      </c>
      <c r="E102" s="203" t="s">
        <v>1038</v>
      </c>
      <c r="F102" s="203" t="s">
        <v>1039</v>
      </c>
      <c r="G102" s="189"/>
      <c r="H102" s="189"/>
      <c r="I102" s="192"/>
      <c r="J102" s="204">
        <f>BK102</f>
        <v>0</v>
      </c>
      <c r="K102" s="189"/>
      <c r="L102" s="194"/>
      <c r="M102" s="195"/>
      <c r="N102" s="196"/>
      <c r="O102" s="196"/>
      <c r="P102" s="197">
        <f>P103</f>
        <v>0</v>
      </c>
      <c r="Q102" s="196"/>
      <c r="R102" s="197">
        <f>R103</f>
        <v>0</v>
      </c>
      <c r="S102" s="196"/>
      <c r="T102" s="198">
        <f>T103</f>
        <v>0</v>
      </c>
      <c r="AR102" s="199" t="s">
        <v>222</v>
      </c>
      <c r="AT102" s="200" t="s">
        <v>74</v>
      </c>
      <c r="AU102" s="200" t="s">
        <v>79</v>
      </c>
      <c r="AY102" s="199" t="s">
        <v>183</v>
      </c>
      <c r="BK102" s="201">
        <f>BK103</f>
        <v>0</v>
      </c>
    </row>
    <row r="103" spans="2:65" s="1" customFormat="1" ht="22.5" customHeight="1">
      <c r="B103" s="42"/>
      <c r="C103" s="205" t="s">
        <v>189</v>
      </c>
      <c r="D103" s="205" t="s">
        <v>185</v>
      </c>
      <c r="E103" s="206" t="s">
        <v>1040</v>
      </c>
      <c r="F103" s="207" t="s">
        <v>1041</v>
      </c>
      <c r="G103" s="208" t="s">
        <v>645</v>
      </c>
      <c r="H103" s="282"/>
      <c r="I103" s="210"/>
      <c r="J103" s="211">
        <f>ROUND(I103*H103,2)</f>
        <v>0</v>
      </c>
      <c r="K103" s="207" t="s">
        <v>200</v>
      </c>
      <c r="L103" s="62"/>
      <c r="M103" s="212" t="s">
        <v>21</v>
      </c>
      <c r="N103" s="283" t="s">
        <v>46</v>
      </c>
      <c r="O103" s="284"/>
      <c r="P103" s="285">
        <f>O103*H103</f>
        <v>0</v>
      </c>
      <c r="Q103" s="285">
        <v>0</v>
      </c>
      <c r="R103" s="285">
        <f>Q103*H103</f>
        <v>0</v>
      </c>
      <c r="S103" s="285">
        <v>0</v>
      </c>
      <c r="T103" s="286">
        <f>S103*H103</f>
        <v>0</v>
      </c>
      <c r="AR103" s="25" t="s">
        <v>1025</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1025</v>
      </c>
      <c r="BM103" s="25" t="s">
        <v>1042</v>
      </c>
    </row>
    <row r="104" spans="2:65" s="1" customFormat="1" ht="6.95" customHeight="1">
      <c r="B104" s="57"/>
      <c r="C104" s="58"/>
      <c r="D104" s="58"/>
      <c r="E104" s="58"/>
      <c r="F104" s="58"/>
      <c r="G104" s="58"/>
      <c r="H104" s="58"/>
      <c r="I104" s="149"/>
      <c r="J104" s="58"/>
      <c r="K104" s="58"/>
      <c r="L104" s="62"/>
    </row>
  </sheetData>
  <sheetProtection password="CC35" sheet="1" objects="1" scenarios="1" formatCells="0" formatColumns="0" formatRows="0" sort="0" autoFilter="0"/>
  <autoFilter ref="C92:K103"/>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4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103</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1043</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1044</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ROUND(J105,2)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ROUND(SUM(BE105:BE845), 2)</f>
        <v>0</v>
      </c>
      <c r="G34" s="43"/>
      <c r="H34" s="43"/>
      <c r="I34" s="141">
        <v>0.21</v>
      </c>
      <c r="J34" s="140">
        <f>ROUND(ROUND((SUM(BE105:BE845)), 2)*I34, 2)</f>
        <v>0</v>
      </c>
      <c r="K34" s="46"/>
    </row>
    <row r="35" spans="2:11" s="1" customFormat="1" ht="14.45" customHeight="1">
      <c r="B35" s="42"/>
      <c r="C35" s="43"/>
      <c r="D35" s="43"/>
      <c r="E35" s="50" t="s">
        <v>47</v>
      </c>
      <c r="F35" s="140">
        <f>ROUND(SUM(BF105:BF845), 2)</f>
        <v>0</v>
      </c>
      <c r="G35" s="43"/>
      <c r="H35" s="43"/>
      <c r="I35" s="141">
        <v>0.15</v>
      </c>
      <c r="J35" s="140">
        <f>ROUND(ROUND((SUM(BF105:BF845)), 2)*I35, 2)</f>
        <v>0</v>
      </c>
      <c r="K35" s="46"/>
    </row>
    <row r="36" spans="2:11" s="1" customFormat="1" ht="14.45" hidden="1" customHeight="1">
      <c r="B36" s="42"/>
      <c r="C36" s="43"/>
      <c r="D36" s="43"/>
      <c r="E36" s="50" t="s">
        <v>48</v>
      </c>
      <c r="F36" s="140">
        <f>ROUND(SUM(BG105:BG845), 2)</f>
        <v>0</v>
      </c>
      <c r="G36" s="43"/>
      <c r="H36" s="43"/>
      <c r="I36" s="141">
        <v>0.21</v>
      </c>
      <c r="J36" s="140">
        <v>0</v>
      </c>
      <c r="K36" s="46"/>
    </row>
    <row r="37" spans="2:11" s="1" customFormat="1" ht="14.45" hidden="1" customHeight="1">
      <c r="B37" s="42"/>
      <c r="C37" s="43"/>
      <c r="D37" s="43"/>
      <c r="E37" s="50" t="s">
        <v>49</v>
      </c>
      <c r="F37" s="140">
        <f>ROUND(SUM(BH105:BH845), 2)</f>
        <v>0</v>
      </c>
      <c r="G37" s="43"/>
      <c r="H37" s="43"/>
      <c r="I37" s="141">
        <v>0.15</v>
      </c>
      <c r="J37" s="140">
        <v>0</v>
      </c>
      <c r="K37" s="46"/>
    </row>
    <row r="38" spans="2:11" s="1" customFormat="1" ht="14.45" hidden="1" customHeight="1">
      <c r="B38" s="42"/>
      <c r="C38" s="43"/>
      <c r="D38" s="43"/>
      <c r="E38" s="50" t="s">
        <v>50</v>
      </c>
      <c r="F38" s="140">
        <f>ROUND(SUM(BI105:BI845),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1043</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D.1-02.1.1a - Architektonicko stavební řešení - zateplení</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J105</f>
        <v>0</v>
      </c>
      <c r="K64" s="46"/>
      <c r="AU64" s="25" t="s">
        <v>152</v>
      </c>
    </row>
    <row r="65" spans="2:11" s="8" customFormat="1" ht="24.95" customHeight="1">
      <c r="B65" s="159"/>
      <c r="C65" s="160"/>
      <c r="D65" s="161" t="s">
        <v>153</v>
      </c>
      <c r="E65" s="162"/>
      <c r="F65" s="162"/>
      <c r="G65" s="162"/>
      <c r="H65" s="162"/>
      <c r="I65" s="163"/>
      <c r="J65" s="164">
        <f>J106</f>
        <v>0</v>
      </c>
      <c r="K65" s="165"/>
    </row>
    <row r="66" spans="2:11" s="9" customFormat="1" ht="19.899999999999999" customHeight="1">
      <c r="B66" s="166"/>
      <c r="C66" s="167"/>
      <c r="D66" s="168" t="s">
        <v>1045</v>
      </c>
      <c r="E66" s="169"/>
      <c r="F66" s="169"/>
      <c r="G66" s="169"/>
      <c r="H66" s="169"/>
      <c r="I66" s="170"/>
      <c r="J66" s="171">
        <f>J107</f>
        <v>0</v>
      </c>
      <c r="K66" s="172"/>
    </row>
    <row r="67" spans="2:11" s="9" customFormat="1" ht="19.899999999999999" customHeight="1">
      <c r="B67" s="166"/>
      <c r="C67" s="167"/>
      <c r="D67" s="168" t="s">
        <v>155</v>
      </c>
      <c r="E67" s="169"/>
      <c r="F67" s="169"/>
      <c r="G67" s="169"/>
      <c r="H67" s="169"/>
      <c r="I67" s="170"/>
      <c r="J67" s="171">
        <f>J113</f>
        <v>0</v>
      </c>
      <c r="K67" s="172"/>
    </row>
    <row r="68" spans="2:11" s="9" customFormat="1" ht="19.899999999999999" customHeight="1">
      <c r="B68" s="166"/>
      <c r="C68" s="167"/>
      <c r="D68" s="168" t="s">
        <v>156</v>
      </c>
      <c r="E68" s="169"/>
      <c r="F68" s="169"/>
      <c r="G68" s="169"/>
      <c r="H68" s="169"/>
      <c r="I68" s="170"/>
      <c r="J68" s="171">
        <f>J409</f>
        <v>0</v>
      </c>
      <c r="K68" s="172"/>
    </row>
    <row r="69" spans="2:11" s="9" customFormat="1" ht="19.899999999999999" customHeight="1">
      <c r="B69" s="166"/>
      <c r="C69" s="167"/>
      <c r="D69" s="168" t="s">
        <v>157</v>
      </c>
      <c r="E69" s="169"/>
      <c r="F69" s="169"/>
      <c r="G69" s="169"/>
      <c r="H69" s="169"/>
      <c r="I69" s="170"/>
      <c r="J69" s="171">
        <f>J521</f>
        <v>0</v>
      </c>
      <c r="K69" s="172"/>
    </row>
    <row r="70" spans="2:11" s="9" customFormat="1" ht="19.899999999999999" customHeight="1">
      <c r="B70" s="166"/>
      <c r="C70" s="167"/>
      <c r="D70" s="168" t="s">
        <v>158</v>
      </c>
      <c r="E70" s="169"/>
      <c r="F70" s="169"/>
      <c r="G70" s="169"/>
      <c r="H70" s="169"/>
      <c r="I70" s="170"/>
      <c r="J70" s="171">
        <f>J540</f>
        <v>0</v>
      </c>
      <c r="K70" s="172"/>
    </row>
    <row r="71" spans="2:11" s="8" customFormat="1" ht="24.95" customHeight="1">
      <c r="B71" s="159"/>
      <c r="C71" s="160"/>
      <c r="D71" s="161" t="s">
        <v>159</v>
      </c>
      <c r="E71" s="162"/>
      <c r="F71" s="162"/>
      <c r="G71" s="162"/>
      <c r="H71" s="162"/>
      <c r="I71" s="163"/>
      <c r="J71" s="164">
        <f>J543</f>
        <v>0</v>
      </c>
      <c r="K71" s="165"/>
    </row>
    <row r="72" spans="2:11" s="9" customFormat="1" ht="19.899999999999999" customHeight="1">
      <c r="B72" s="166"/>
      <c r="C72" s="167"/>
      <c r="D72" s="168" t="s">
        <v>769</v>
      </c>
      <c r="E72" s="169"/>
      <c r="F72" s="169"/>
      <c r="G72" s="169"/>
      <c r="H72" s="169"/>
      <c r="I72" s="170"/>
      <c r="J72" s="171">
        <f>J544</f>
        <v>0</v>
      </c>
      <c r="K72" s="172"/>
    </row>
    <row r="73" spans="2:11" s="9" customFormat="1" ht="19.899999999999999" customHeight="1">
      <c r="B73" s="166"/>
      <c r="C73" s="167"/>
      <c r="D73" s="168" t="s">
        <v>770</v>
      </c>
      <c r="E73" s="169"/>
      <c r="F73" s="169"/>
      <c r="G73" s="169"/>
      <c r="H73" s="169"/>
      <c r="I73" s="170"/>
      <c r="J73" s="171">
        <f>J556</f>
        <v>0</v>
      </c>
      <c r="K73" s="172"/>
    </row>
    <row r="74" spans="2:11" s="9" customFormat="1" ht="19.899999999999999" customHeight="1">
      <c r="B74" s="166"/>
      <c r="C74" s="167"/>
      <c r="D74" s="168" t="s">
        <v>160</v>
      </c>
      <c r="E74" s="169"/>
      <c r="F74" s="169"/>
      <c r="G74" s="169"/>
      <c r="H74" s="169"/>
      <c r="I74" s="170"/>
      <c r="J74" s="171">
        <f>J569</f>
        <v>0</v>
      </c>
      <c r="K74" s="172"/>
    </row>
    <row r="75" spans="2:11" s="9" customFormat="1" ht="19.899999999999999" customHeight="1">
      <c r="B75" s="166"/>
      <c r="C75" s="167"/>
      <c r="D75" s="168" t="s">
        <v>161</v>
      </c>
      <c r="E75" s="169"/>
      <c r="F75" s="169"/>
      <c r="G75" s="169"/>
      <c r="H75" s="169"/>
      <c r="I75" s="170"/>
      <c r="J75" s="171">
        <f>J583</f>
        <v>0</v>
      </c>
      <c r="K75" s="172"/>
    </row>
    <row r="76" spans="2:11" s="9" customFormat="1" ht="19.899999999999999" customHeight="1">
      <c r="B76" s="166"/>
      <c r="C76" s="167"/>
      <c r="D76" s="168" t="s">
        <v>162</v>
      </c>
      <c r="E76" s="169"/>
      <c r="F76" s="169"/>
      <c r="G76" s="169"/>
      <c r="H76" s="169"/>
      <c r="I76" s="170"/>
      <c r="J76" s="171">
        <f>J656</f>
        <v>0</v>
      </c>
      <c r="K76" s="172"/>
    </row>
    <row r="77" spans="2:11" s="9" customFormat="1" ht="19.899999999999999" customHeight="1">
      <c r="B77" s="166"/>
      <c r="C77" s="167"/>
      <c r="D77" s="168" t="s">
        <v>163</v>
      </c>
      <c r="E77" s="169"/>
      <c r="F77" s="169"/>
      <c r="G77" s="169"/>
      <c r="H77" s="169"/>
      <c r="I77" s="170"/>
      <c r="J77" s="171">
        <f>J703</f>
        <v>0</v>
      </c>
      <c r="K77" s="172"/>
    </row>
    <row r="78" spans="2:11" s="9" customFormat="1" ht="19.899999999999999" customHeight="1">
      <c r="B78" s="166"/>
      <c r="C78" s="167"/>
      <c r="D78" s="168" t="s">
        <v>164</v>
      </c>
      <c r="E78" s="169"/>
      <c r="F78" s="169"/>
      <c r="G78" s="169"/>
      <c r="H78" s="169"/>
      <c r="I78" s="170"/>
      <c r="J78" s="171">
        <f>J725</f>
        <v>0</v>
      </c>
      <c r="K78" s="172"/>
    </row>
    <row r="79" spans="2:11" s="9" customFormat="1" ht="19.899999999999999" customHeight="1">
      <c r="B79" s="166"/>
      <c r="C79" s="167"/>
      <c r="D79" s="168" t="s">
        <v>165</v>
      </c>
      <c r="E79" s="169"/>
      <c r="F79" s="169"/>
      <c r="G79" s="169"/>
      <c r="H79" s="169"/>
      <c r="I79" s="170"/>
      <c r="J79" s="171">
        <f>J764</f>
        <v>0</v>
      </c>
      <c r="K79" s="172"/>
    </row>
    <row r="80" spans="2:11" s="9" customFormat="1" ht="19.899999999999999" customHeight="1">
      <c r="B80" s="166"/>
      <c r="C80" s="167"/>
      <c r="D80" s="168" t="s">
        <v>1046</v>
      </c>
      <c r="E80" s="169"/>
      <c r="F80" s="169"/>
      <c r="G80" s="169"/>
      <c r="H80" s="169"/>
      <c r="I80" s="170"/>
      <c r="J80" s="171">
        <f>J826</f>
        <v>0</v>
      </c>
      <c r="K80" s="172"/>
    </row>
    <row r="81" spans="2:12" s="9" customFormat="1" ht="19.899999999999999" customHeight="1">
      <c r="B81" s="166"/>
      <c r="C81" s="167"/>
      <c r="D81" s="168" t="s">
        <v>166</v>
      </c>
      <c r="E81" s="169"/>
      <c r="F81" s="169"/>
      <c r="G81" s="169"/>
      <c r="H81" s="169"/>
      <c r="I81" s="170"/>
      <c r="J81" s="171">
        <f>J838</f>
        <v>0</v>
      </c>
      <c r="K81" s="172"/>
    </row>
    <row r="82" spans="2:12" s="1" customFormat="1" ht="21.75" customHeight="1">
      <c r="B82" s="42"/>
      <c r="C82" s="43"/>
      <c r="D82" s="43"/>
      <c r="E82" s="43"/>
      <c r="F82" s="43"/>
      <c r="G82" s="43"/>
      <c r="H82" s="43"/>
      <c r="I82" s="128"/>
      <c r="J82" s="43"/>
      <c r="K82" s="46"/>
    </row>
    <row r="83" spans="2:12" s="1" customFormat="1" ht="6.95" customHeight="1">
      <c r="B83" s="57"/>
      <c r="C83" s="58"/>
      <c r="D83" s="58"/>
      <c r="E83" s="58"/>
      <c r="F83" s="58"/>
      <c r="G83" s="58"/>
      <c r="H83" s="58"/>
      <c r="I83" s="149"/>
      <c r="J83" s="58"/>
      <c r="K83" s="59"/>
    </row>
    <row r="87" spans="2:12" s="1" customFormat="1" ht="6.95" customHeight="1">
      <c r="B87" s="60"/>
      <c r="C87" s="61"/>
      <c r="D87" s="61"/>
      <c r="E87" s="61"/>
      <c r="F87" s="61"/>
      <c r="G87" s="61"/>
      <c r="H87" s="61"/>
      <c r="I87" s="152"/>
      <c r="J87" s="61"/>
      <c r="K87" s="61"/>
      <c r="L87" s="62"/>
    </row>
    <row r="88" spans="2:12" s="1" customFormat="1" ht="36.950000000000003" customHeight="1">
      <c r="B88" s="42"/>
      <c r="C88" s="63" t="s">
        <v>167</v>
      </c>
      <c r="D88" s="64"/>
      <c r="E88" s="64"/>
      <c r="F88" s="64"/>
      <c r="G88" s="64"/>
      <c r="H88" s="64"/>
      <c r="I88" s="173"/>
      <c r="J88" s="64"/>
      <c r="K88" s="64"/>
      <c r="L88" s="62"/>
    </row>
    <row r="89" spans="2:12" s="1" customFormat="1" ht="6.95" customHeight="1">
      <c r="B89" s="42"/>
      <c r="C89" s="64"/>
      <c r="D89" s="64"/>
      <c r="E89" s="64"/>
      <c r="F89" s="64"/>
      <c r="G89" s="64"/>
      <c r="H89" s="64"/>
      <c r="I89" s="173"/>
      <c r="J89" s="64"/>
      <c r="K89" s="64"/>
      <c r="L89" s="62"/>
    </row>
    <row r="90" spans="2:12" s="1" customFormat="1" ht="14.45" customHeight="1">
      <c r="B90" s="42"/>
      <c r="C90" s="66" t="s">
        <v>18</v>
      </c>
      <c r="D90" s="64"/>
      <c r="E90" s="64"/>
      <c r="F90" s="64"/>
      <c r="G90" s="64"/>
      <c r="H90" s="64"/>
      <c r="I90" s="173"/>
      <c r="J90" s="64"/>
      <c r="K90" s="64"/>
      <c r="L90" s="62"/>
    </row>
    <row r="91" spans="2:12" s="1" customFormat="1" ht="22.5" customHeight="1">
      <c r="B91" s="42"/>
      <c r="C91" s="64"/>
      <c r="D91" s="64"/>
      <c r="E91" s="418" t="str">
        <f>E7</f>
        <v>Beroun - MŠ Pod Homolkou - zateplení</v>
      </c>
      <c r="F91" s="419"/>
      <c r="G91" s="419"/>
      <c r="H91" s="419"/>
      <c r="I91" s="173"/>
      <c r="J91" s="64"/>
      <c r="K91" s="64"/>
      <c r="L91" s="62"/>
    </row>
    <row r="92" spans="2:12">
      <c r="B92" s="29"/>
      <c r="C92" s="66" t="s">
        <v>142</v>
      </c>
      <c r="D92" s="174"/>
      <c r="E92" s="174"/>
      <c r="F92" s="174"/>
      <c r="G92" s="174"/>
      <c r="H92" s="174"/>
      <c r="J92" s="174"/>
      <c r="K92" s="174"/>
      <c r="L92" s="175"/>
    </row>
    <row r="93" spans="2:12" ht="22.5" customHeight="1">
      <c r="B93" s="29"/>
      <c r="C93" s="174"/>
      <c r="D93" s="174"/>
      <c r="E93" s="418" t="s">
        <v>143</v>
      </c>
      <c r="F93" s="422"/>
      <c r="G93" s="422"/>
      <c r="H93" s="422"/>
      <c r="J93" s="174"/>
      <c r="K93" s="174"/>
      <c r="L93" s="175"/>
    </row>
    <row r="94" spans="2:12">
      <c r="B94" s="29"/>
      <c r="C94" s="66" t="s">
        <v>144</v>
      </c>
      <c r="D94" s="174"/>
      <c r="E94" s="174"/>
      <c r="F94" s="174"/>
      <c r="G94" s="174"/>
      <c r="H94" s="174"/>
      <c r="J94" s="174"/>
      <c r="K94" s="174"/>
      <c r="L94" s="175"/>
    </row>
    <row r="95" spans="2:12" s="1" customFormat="1" ht="22.5" customHeight="1">
      <c r="B95" s="42"/>
      <c r="C95" s="64"/>
      <c r="D95" s="64"/>
      <c r="E95" s="420" t="s">
        <v>1043</v>
      </c>
      <c r="F95" s="421"/>
      <c r="G95" s="421"/>
      <c r="H95" s="421"/>
      <c r="I95" s="173"/>
      <c r="J95" s="64"/>
      <c r="K95" s="64"/>
      <c r="L95" s="62"/>
    </row>
    <row r="96" spans="2:12" s="1" customFormat="1" ht="14.45" customHeight="1">
      <c r="B96" s="42"/>
      <c r="C96" s="66" t="s">
        <v>146</v>
      </c>
      <c r="D96" s="64"/>
      <c r="E96" s="64"/>
      <c r="F96" s="64"/>
      <c r="G96" s="64"/>
      <c r="H96" s="64"/>
      <c r="I96" s="173"/>
      <c r="J96" s="64"/>
      <c r="K96" s="64"/>
      <c r="L96" s="62"/>
    </row>
    <row r="97" spans="2:65" s="1" customFormat="1" ht="23.25" customHeight="1">
      <c r="B97" s="42"/>
      <c r="C97" s="64"/>
      <c r="D97" s="64"/>
      <c r="E97" s="389" t="str">
        <f>E13</f>
        <v>D.1-02.1.1a - Architektonicko stavební řešení - zateplení</v>
      </c>
      <c r="F97" s="421"/>
      <c r="G97" s="421"/>
      <c r="H97" s="421"/>
      <c r="I97" s="173"/>
      <c r="J97" s="64"/>
      <c r="K97" s="64"/>
      <c r="L97" s="62"/>
    </row>
    <row r="98" spans="2:65" s="1" customFormat="1" ht="6.95" customHeight="1">
      <c r="B98" s="42"/>
      <c r="C98" s="64"/>
      <c r="D98" s="64"/>
      <c r="E98" s="64"/>
      <c r="F98" s="64"/>
      <c r="G98" s="64"/>
      <c r="H98" s="64"/>
      <c r="I98" s="173"/>
      <c r="J98" s="64"/>
      <c r="K98" s="64"/>
      <c r="L98" s="62"/>
    </row>
    <row r="99" spans="2:65" s="1" customFormat="1" ht="18" customHeight="1">
      <c r="B99" s="42"/>
      <c r="C99" s="66" t="s">
        <v>23</v>
      </c>
      <c r="D99" s="64"/>
      <c r="E99" s="64"/>
      <c r="F99" s="176" t="str">
        <f>F16</f>
        <v>Beroun</v>
      </c>
      <c r="G99" s="64"/>
      <c r="H99" s="64"/>
      <c r="I99" s="177" t="s">
        <v>25</v>
      </c>
      <c r="J99" s="74" t="str">
        <f>IF(J16="","",J16)</f>
        <v>11.09.2017</v>
      </c>
      <c r="K99" s="64"/>
      <c r="L99" s="62"/>
    </row>
    <row r="100" spans="2:65" s="1" customFormat="1" ht="6.95" customHeight="1">
      <c r="B100" s="42"/>
      <c r="C100" s="64"/>
      <c r="D100" s="64"/>
      <c r="E100" s="64"/>
      <c r="F100" s="64"/>
      <c r="G100" s="64"/>
      <c r="H100" s="64"/>
      <c r="I100" s="173"/>
      <c r="J100" s="64"/>
      <c r="K100" s="64"/>
      <c r="L100" s="62"/>
    </row>
    <row r="101" spans="2:65" s="1" customFormat="1">
      <c r="B101" s="42"/>
      <c r="C101" s="66" t="s">
        <v>27</v>
      </c>
      <c r="D101" s="64"/>
      <c r="E101" s="64"/>
      <c r="F101" s="176" t="str">
        <f>E19</f>
        <v>Město Beroun</v>
      </c>
      <c r="G101" s="64"/>
      <c r="H101" s="64"/>
      <c r="I101" s="177" t="s">
        <v>35</v>
      </c>
      <c r="J101" s="176" t="str">
        <f>E25</f>
        <v>SPECTA, s.r.o.</v>
      </c>
      <c r="K101" s="64"/>
      <c r="L101" s="62"/>
    </row>
    <row r="102" spans="2:65" s="1" customFormat="1" ht="14.45" customHeight="1">
      <c r="B102" s="42"/>
      <c r="C102" s="66" t="s">
        <v>33</v>
      </c>
      <c r="D102" s="64"/>
      <c r="E102" s="64"/>
      <c r="F102" s="176" t="str">
        <f>IF(E22="","",E22)</f>
        <v/>
      </c>
      <c r="G102" s="64"/>
      <c r="H102" s="64"/>
      <c r="I102" s="173"/>
      <c r="J102" s="64"/>
      <c r="K102" s="64"/>
      <c r="L102" s="62"/>
    </row>
    <row r="103" spans="2:65" s="1" customFormat="1" ht="10.35" customHeight="1">
      <c r="B103" s="42"/>
      <c r="C103" s="64"/>
      <c r="D103" s="64"/>
      <c r="E103" s="64"/>
      <c r="F103" s="64"/>
      <c r="G103" s="64"/>
      <c r="H103" s="64"/>
      <c r="I103" s="173"/>
      <c r="J103" s="64"/>
      <c r="K103" s="64"/>
      <c r="L103" s="62"/>
    </row>
    <row r="104" spans="2:65" s="10" customFormat="1" ht="29.25" customHeight="1">
      <c r="B104" s="178"/>
      <c r="C104" s="179" t="s">
        <v>168</v>
      </c>
      <c r="D104" s="180" t="s">
        <v>60</v>
      </c>
      <c r="E104" s="180" t="s">
        <v>56</v>
      </c>
      <c r="F104" s="180" t="s">
        <v>169</v>
      </c>
      <c r="G104" s="180" t="s">
        <v>170</v>
      </c>
      <c r="H104" s="180" t="s">
        <v>171</v>
      </c>
      <c r="I104" s="181" t="s">
        <v>172</v>
      </c>
      <c r="J104" s="180" t="s">
        <v>150</v>
      </c>
      <c r="K104" s="182" t="s">
        <v>173</v>
      </c>
      <c r="L104" s="183"/>
      <c r="M104" s="82" t="s">
        <v>174</v>
      </c>
      <c r="N104" s="83" t="s">
        <v>45</v>
      </c>
      <c r="O104" s="83" t="s">
        <v>175</v>
      </c>
      <c r="P104" s="83" t="s">
        <v>176</v>
      </c>
      <c r="Q104" s="83" t="s">
        <v>177</v>
      </c>
      <c r="R104" s="83" t="s">
        <v>178</v>
      </c>
      <c r="S104" s="83" t="s">
        <v>179</v>
      </c>
      <c r="T104" s="84" t="s">
        <v>180</v>
      </c>
    </row>
    <row r="105" spans="2:65" s="1" customFormat="1" ht="29.25" customHeight="1">
      <c r="B105" s="42"/>
      <c r="C105" s="88" t="s">
        <v>151</v>
      </c>
      <c r="D105" s="64"/>
      <c r="E105" s="64"/>
      <c r="F105" s="64"/>
      <c r="G105" s="64"/>
      <c r="H105" s="64"/>
      <c r="I105" s="173"/>
      <c r="J105" s="184">
        <f>BK105</f>
        <v>0</v>
      </c>
      <c r="K105" s="64"/>
      <c r="L105" s="62"/>
      <c r="M105" s="85"/>
      <c r="N105" s="86"/>
      <c r="O105" s="86"/>
      <c r="P105" s="185">
        <f>P106+P543</f>
        <v>0</v>
      </c>
      <c r="Q105" s="86"/>
      <c r="R105" s="185">
        <f>R106+R543</f>
        <v>101.0696179</v>
      </c>
      <c r="S105" s="86"/>
      <c r="T105" s="186">
        <f>T106+T543</f>
        <v>91.94441224000002</v>
      </c>
      <c r="AT105" s="25" t="s">
        <v>74</v>
      </c>
      <c r="AU105" s="25" t="s">
        <v>152</v>
      </c>
      <c r="BK105" s="187">
        <f>BK106+BK543</f>
        <v>0</v>
      </c>
    </row>
    <row r="106" spans="2:65" s="11" customFormat="1" ht="37.35" customHeight="1">
      <c r="B106" s="188"/>
      <c r="C106" s="189"/>
      <c r="D106" s="190" t="s">
        <v>74</v>
      </c>
      <c r="E106" s="191" t="s">
        <v>181</v>
      </c>
      <c r="F106" s="191" t="s">
        <v>182</v>
      </c>
      <c r="G106" s="189"/>
      <c r="H106" s="189"/>
      <c r="I106" s="192"/>
      <c r="J106" s="193">
        <f>BK106</f>
        <v>0</v>
      </c>
      <c r="K106" s="189"/>
      <c r="L106" s="194"/>
      <c r="M106" s="195"/>
      <c r="N106" s="196"/>
      <c r="O106" s="196"/>
      <c r="P106" s="197">
        <f>P107+P113+P409+P521+P540</f>
        <v>0</v>
      </c>
      <c r="Q106" s="196"/>
      <c r="R106" s="197">
        <f>R107+R113+R409+R521+R540</f>
        <v>95.069223829999999</v>
      </c>
      <c r="S106" s="196"/>
      <c r="T106" s="198">
        <f>T107+T113+T409+T521+T540</f>
        <v>89.848128000000017</v>
      </c>
      <c r="AR106" s="199" t="s">
        <v>79</v>
      </c>
      <c r="AT106" s="200" t="s">
        <v>74</v>
      </c>
      <c r="AU106" s="200" t="s">
        <v>75</v>
      </c>
      <c r="AY106" s="199" t="s">
        <v>183</v>
      </c>
      <c r="BK106" s="201">
        <f>BK107+BK113+BK409+BK521+BK540</f>
        <v>0</v>
      </c>
    </row>
    <row r="107" spans="2:65" s="11" customFormat="1" ht="19.899999999999999" customHeight="1">
      <c r="B107" s="188"/>
      <c r="C107" s="189"/>
      <c r="D107" s="202" t="s">
        <v>74</v>
      </c>
      <c r="E107" s="203" t="s">
        <v>79</v>
      </c>
      <c r="F107" s="203" t="s">
        <v>1047</v>
      </c>
      <c r="G107" s="189"/>
      <c r="H107" s="189"/>
      <c r="I107" s="192"/>
      <c r="J107" s="204">
        <f>BK107</f>
        <v>0</v>
      </c>
      <c r="K107" s="189"/>
      <c r="L107" s="194"/>
      <c r="M107" s="195"/>
      <c r="N107" s="196"/>
      <c r="O107" s="196"/>
      <c r="P107" s="197">
        <f>SUM(P108:P112)</f>
        <v>0</v>
      </c>
      <c r="Q107" s="196"/>
      <c r="R107" s="197">
        <f>SUM(R108:R112)</f>
        <v>1.6200000000000001E-3</v>
      </c>
      <c r="S107" s="196"/>
      <c r="T107" s="198">
        <f>SUM(T108:T112)</f>
        <v>0</v>
      </c>
      <c r="AR107" s="199" t="s">
        <v>79</v>
      </c>
      <c r="AT107" s="200" t="s">
        <v>74</v>
      </c>
      <c r="AU107" s="200" t="s">
        <v>79</v>
      </c>
      <c r="AY107" s="199" t="s">
        <v>183</v>
      </c>
      <c r="BK107" s="201">
        <f>SUM(BK108:BK112)</f>
        <v>0</v>
      </c>
    </row>
    <row r="108" spans="2:65" s="1" customFormat="1" ht="31.5" customHeight="1">
      <c r="B108" s="42"/>
      <c r="C108" s="205" t="s">
        <v>79</v>
      </c>
      <c r="D108" s="205" t="s">
        <v>185</v>
      </c>
      <c r="E108" s="206" t="s">
        <v>1048</v>
      </c>
      <c r="F108" s="207" t="s">
        <v>1049</v>
      </c>
      <c r="G108" s="208" t="s">
        <v>199</v>
      </c>
      <c r="H108" s="209">
        <v>9</v>
      </c>
      <c r="I108" s="210"/>
      <c r="J108" s="211">
        <f>ROUND(I108*H108,2)</f>
        <v>0</v>
      </c>
      <c r="K108" s="207" t="s">
        <v>200</v>
      </c>
      <c r="L108" s="62"/>
      <c r="M108" s="212" t="s">
        <v>21</v>
      </c>
      <c r="N108" s="213" t="s">
        <v>46</v>
      </c>
      <c r="O108" s="43"/>
      <c r="P108" s="214">
        <f>O108*H108</f>
        <v>0</v>
      </c>
      <c r="Q108" s="214">
        <v>0</v>
      </c>
      <c r="R108" s="214">
        <f>Q108*H108</f>
        <v>0</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1050</v>
      </c>
    </row>
    <row r="109" spans="2:65" s="1" customFormat="1" ht="148.5">
      <c r="B109" s="42"/>
      <c r="C109" s="64"/>
      <c r="D109" s="217" t="s">
        <v>191</v>
      </c>
      <c r="E109" s="64"/>
      <c r="F109" s="218" t="s">
        <v>1051</v>
      </c>
      <c r="G109" s="64"/>
      <c r="H109" s="64"/>
      <c r="I109" s="173"/>
      <c r="J109" s="64"/>
      <c r="K109" s="64"/>
      <c r="L109" s="62"/>
      <c r="M109" s="219"/>
      <c r="N109" s="43"/>
      <c r="O109" s="43"/>
      <c r="P109" s="43"/>
      <c r="Q109" s="43"/>
      <c r="R109" s="43"/>
      <c r="S109" s="43"/>
      <c r="T109" s="79"/>
      <c r="AT109" s="25" t="s">
        <v>191</v>
      </c>
      <c r="AU109" s="25" t="s">
        <v>83</v>
      </c>
    </row>
    <row r="110" spans="2:65" s="13" customFormat="1" ht="13.5">
      <c r="B110" s="231"/>
      <c r="C110" s="232"/>
      <c r="D110" s="244" t="s">
        <v>193</v>
      </c>
      <c r="E110" s="254" t="s">
        <v>21</v>
      </c>
      <c r="F110" s="255" t="s">
        <v>1052</v>
      </c>
      <c r="G110" s="232"/>
      <c r="H110" s="256">
        <v>9</v>
      </c>
      <c r="I110" s="236"/>
      <c r="J110" s="232"/>
      <c r="K110" s="232"/>
      <c r="L110" s="237"/>
      <c r="M110" s="238"/>
      <c r="N110" s="239"/>
      <c r="O110" s="239"/>
      <c r="P110" s="239"/>
      <c r="Q110" s="239"/>
      <c r="R110" s="239"/>
      <c r="S110" s="239"/>
      <c r="T110" s="240"/>
      <c r="AT110" s="241" t="s">
        <v>193</v>
      </c>
      <c r="AU110" s="241" t="s">
        <v>83</v>
      </c>
      <c r="AV110" s="13" t="s">
        <v>83</v>
      </c>
      <c r="AW110" s="13" t="s">
        <v>39</v>
      </c>
      <c r="AX110" s="13" t="s">
        <v>79</v>
      </c>
      <c r="AY110" s="241" t="s">
        <v>183</v>
      </c>
    </row>
    <row r="111" spans="2:65" s="1" customFormat="1" ht="31.5" customHeight="1">
      <c r="B111" s="42"/>
      <c r="C111" s="205" t="s">
        <v>83</v>
      </c>
      <c r="D111" s="205" t="s">
        <v>185</v>
      </c>
      <c r="E111" s="206" t="s">
        <v>1053</v>
      </c>
      <c r="F111" s="207" t="s">
        <v>1054</v>
      </c>
      <c r="G111" s="208" t="s">
        <v>199</v>
      </c>
      <c r="H111" s="209">
        <v>9</v>
      </c>
      <c r="I111" s="210"/>
      <c r="J111" s="211">
        <f>ROUND(I111*H111,2)</f>
        <v>0</v>
      </c>
      <c r="K111" s="207" t="s">
        <v>200</v>
      </c>
      <c r="L111" s="62"/>
      <c r="M111" s="212" t="s">
        <v>21</v>
      </c>
      <c r="N111" s="213" t="s">
        <v>46</v>
      </c>
      <c r="O111" s="43"/>
      <c r="P111" s="214">
        <f>O111*H111</f>
        <v>0</v>
      </c>
      <c r="Q111" s="214">
        <v>1.8000000000000001E-4</v>
      </c>
      <c r="R111" s="214">
        <f>Q111*H111</f>
        <v>1.6200000000000001E-3</v>
      </c>
      <c r="S111" s="214">
        <v>0</v>
      </c>
      <c r="T111" s="215">
        <f>S111*H111</f>
        <v>0</v>
      </c>
      <c r="AR111" s="25" t="s">
        <v>189</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189</v>
      </c>
      <c r="BM111" s="25" t="s">
        <v>1055</v>
      </c>
    </row>
    <row r="112" spans="2:65" s="1" customFormat="1" ht="67.5">
      <c r="B112" s="42"/>
      <c r="C112" s="64"/>
      <c r="D112" s="217" t="s">
        <v>191</v>
      </c>
      <c r="E112" s="64"/>
      <c r="F112" s="218" t="s">
        <v>1056</v>
      </c>
      <c r="G112" s="64"/>
      <c r="H112" s="64"/>
      <c r="I112" s="173"/>
      <c r="J112" s="64"/>
      <c r="K112" s="64"/>
      <c r="L112" s="62"/>
      <c r="M112" s="219"/>
      <c r="N112" s="43"/>
      <c r="O112" s="43"/>
      <c r="P112" s="43"/>
      <c r="Q112" s="43"/>
      <c r="R112" s="43"/>
      <c r="S112" s="43"/>
      <c r="T112" s="79"/>
      <c r="AT112" s="25" t="s">
        <v>191</v>
      </c>
      <c r="AU112" s="25" t="s">
        <v>83</v>
      </c>
    </row>
    <row r="113" spans="2:65" s="11" customFormat="1" ht="29.85" customHeight="1">
      <c r="B113" s="188"/>
      <c r="C113" s="189"/>
      <c r="D113" s="202" t="s">
        <v>74</v>
      </c>
      <c r="E113" s="203" t="s">
        <v>195</v>
      </c>
      <c r="F113" s="203" t="s">
        <v>196</v>
      </c>
      <c r="G113" s="189"/>
      <c r="H113" s="189"/>
      <c r="I113" s="192"/>
      <c r="J113" s="204">
        <f>BK113</f>
        <v>0</v>
      </c>
      <c r="K113" s="189"/>
      <c r="L113" s="194"/>
      <c r="M113" s="195"/>
      <c r="N113" s="196"/>
      <c r="O113" s="196"/>
      <c r="P113" s="197">
        <f>SUM(P114:P408)</f>
        <v>0</v>
      </c>
      <c r="Q113" s="196"/>
      <c r="R113" s="197">
        <f>SUM(R114:R408)</f>
        <v>88.812136809999998</v>
      </c>
      <c r="S113" s="196"/>
      <c r="T113" s="198">
        <f>SUM(T114:T408)</f>
        <v>0</v>
      </c>
      <c r="AR113" s="199" t="s">
        <v>79</v>
      </c>
      <c r="AT113" s="200" t="s">
        <v>74</v>
      </c>
      <c r="AU113" s="200" t="s">
        <v>79</v>
      </c>
      <c r="AY113" s="199" t="s">
        <v>183</v>
      </c>
      <c r="BK113" s="201">
        <f>SUM(BK114:BK408)</f>
        <v>0</v>
      </c>
    </row>
    <row r="114" spans="2:65" s="1" customFormat="1" ht="31.5" customHeight="1">
      <c r="B114" s="42"/>
      <c r="C114" s="205" t="s">
        <v>91</v>
      </c>
      <c r="D114" s="205" t="s">
        <v>185</v>
      </c>
      <c r="E114" s="206" t="s">
        <v>197</v>
      </c>
      <c r="F114" s="207" t="s">
        <v>198</v>
      </c>
      <c r="G114" s="208" t="s">
        <v>199</v>
      </c>
      <c r="H114" s="209">
        <v>72.569999999999993</v>
      </c>
      <c r="I114" s="210"/>
      <c r="J114" s="211">
        <f>ROUND(I114*H114,2)</f>
        <v>0</v>
      </c>
      <c r="K114" s="207" t="s">
        <v>200</v>
      </c>
      <c r="L114" s="62"/>
      <c r="M114" s="212" t="s">
        <v>21</v>
      </c>
      <c r="N114" s="213" t="s">
        <v>46</v>
      </c>
      <c r="O114" s="43"/>
      <c r="P114" s="214">
        <f>O114*H114</f>
        <v>0</v>
      </c>
      <c r="Q114" s="214">
        <v>0</v>
      </c>
      <c r="R114" s="214">
        <f>Q114*H114</f>
        <v>0</v>
      </c>
      <c r="S114" s="214">
        <v>0</v>
      </c>
      <c r="T114" s="215">
        <f>S114*H114</f>
        <v>0</v>
      </c>
      <c r="AR114" s="25" t="s">
        <v>189</v>
      </c>
      <c r="AT114" s="25" t="s">
        <v>185</v>
      </c>
      <c r="AU114" s="25" t="s">
        <v>83</v>
      </c>
      <c r="AY114" s="25" t="s">
        <v>183</v>
      </c>
      <c r="BE114" s="216">
        <f>IF(N114="základní",J114,0)</f>
        <v>0</v>
      </c>
      <c r="BF114" s="216">
        <f>IF(N114="snížená",J114,0)</f>
        <v>0</v>
      </c>
      <c r="BG114" s="216">
        <f>IF(N114="zákl. přenesená",J114,0)</f>
        <v>0</v>
      </c>
      <c r="BH114" s="216">
        <f>IF(N114="sníž. přenesená",J114,0)</f>
        <v>0</v>
      </c>
      <c r="BI114" s="216">
        <f>IF(N114="nulová",J114,0)</f>
        <v>0</v>
      </c>
      <c r="BJ114" s="25" t="s">
        <v>79</v>
      </c>
      <c r="BK114" s="216">
        <f>ROUND(I114*H114,2)</f>
        <v>0</v>
      </c>
      <c r="BL114" s="25" t="s">
        <v>189</v>
      </c>
      <c r="BM114" s="25" t="s">
        <v>1057</v>
      </c>
    </row>
    <row r="115" spans="2:65" s="1" customFormat="1" ht="189">
      <c r="B115" s="42"/>
      <c r="C115" s="64"/>
      <c r="D115" s="217" t="s">
        <v>191</v>
      </c>
      <c r="E115" s="64"/>
      <c r="F115" s="218" t="s">
        <v>202</v>
      </c>
      <c r="G115" s="64"/>
      <c r="H115" s="64"/>
      <c r="I115" s="173"/>
      <c r="J115" s="64"/>
      <c r="K115" s="64"/>
      <c r="L115" s="62"/>
      <c r="M115" s="219"/>
      <c r="N115" s="43"/>
      <c r="O115" s="43"/>
      <c r="P115" s="43"/>
      <c r="Q115" s="43"/>
      <c r="R115" s="43"/>
      <c r="S115" s="43"/>
      <c r="T115" s="79"/>
      <c r="AT115" s="25" t="s">
        <v>191</v>
      </c>
      <c r="AU115" s="25" t="s">
        <v>83</v>
      </c>
    </row>
    <row r="116" spans="2:65" s="12" customFormat="1" ht="13.5">
      <c r="B116" s="220"/>
      <c r="C116" s="221"/>
      <c r="D116" s="217" t="s">
        <v>193</v>
      </c>
      <c r="E116" s="222" t="s">
        <v>21</v>
      </c>
      <c r="F116" s="223" t="s">
        <v>203</v>
      </c>
      <c r="G116" s="221"/>
      <c r="H116" s="224" t="s">
        <v>21</v>
      </c>
      <c r="I116" s="225"/>
      <c r="J116" s="221"/>
      <c r="K116" s="221"/>
      <c r="L116" s="226"/>
      <c r="M116" s="227"/>
      <c r="N116" s="228"/>
      <c r="O116" s="228"/>
      <c r="P116" s="228"/>
      <c r="Q116" s="228"/>
      <c r="R116" s="228"/>
      <c r="S116" s="228"/>
      <c r="T116" s="229"/>
      <c r="AT116" s="230" t="s">
        <v>193</v>
      </c>
      <c r="AU116" s="230" t="s">
        <v>83</v>
      </c>
      <c r="AV116" s="12" t="s">
        <v>79</v>
      </c>
      <c r="AW116" s="12" t="s">
        <v>39</v>
      </c>
      <c r="AX116" s="12" t="s">
        <v>75</v>
      </c>
      <c r="AY116" s="230" t="s">
        <v>183</v>
      </c>
    </row>
    <row r="117" spans="2:65" s="12" customFormat="1" ht="13.5">
      <c r="B117" s="220"/>
      <c r="C117" s="221"/>
      <c r="D117" s="217" t="s">
        <v>193</v>
      </c>
      <c r="E117" s="222" t="s">
        <v>21</v>
      </c>
      <c r="F117" s="223" t="s">
        <v>203</v>
      </c>
      <c r="G117" s="221"/>
      <c r="H117" s="224" t="s">
        <v>21</v>
      </c>
      <c r="I117" s="225"/>
      <c r="J117" s="221"/>
      <c r="K117" s="221"/>
      <c r="L117" s="226"/>
      <c r="M117" s="227"/>
      <c r="N117" s="228"/>
      <c r="O117" s="228"/>
      <c r="P117" s="228"/>
      <c r="Q117" s="228"/>
      <c r="R117" s="228"/>
      <c r="S117" s="228"/>
      <c r="T117" s="229"/>
      <c r="AT117" s="230" t="s">
        <v>193</v>
      </c>
      <c r="AU117" s="230" t="s">
        <v>83</v>
      </c>
      <c r="AV117" s="12" t="s">
        <v>79</v>
      </c>
      <c r="AW117" s="12" t="s">
        <v>39</v>
      </c>
      <c r="AX117" s="12" t="s">
        <v>75</v>
      </c>
      <c r="AY117" s="230" t="s">
        <v>183</v>
      </c>
    </row>
    <row r="118" spans="2:65" s="13" customFormat="1" ht="13.5">
      <c r="B118" s="231"/>
      <c r="C118" s="232"/>
      <c r="D118" s="217" t="s">
        <v>193</v>
      </c>
      <c r="E118" s="233" t="s">
        <v>21</v>
      </c>
      <c r="F118" s="234" t="s">
        <v>1058</v>
      </c>
      <c r="G118" s="232"/>
      <c r="H118" s="235">
        <v>37.61</v>
      </c>
      <c r="I118" s="236"/>
      <c r="J118" s="232"/>
      <c r="K118" s="232"/>
      <c r="L118" s="237"/>
      <c r="M118" s="238"/>
      <c r="N118" s="239"/>
      <c r="O118" s="239"/>
      <c r="P118" s="239"/>
      <c r="Q118" s="239"/>
      <c r="R118" s="239"/>
      <c r="S118" s="239"/>
      <c r="T118" s="240"/>
      <c r="AT118" s="241" t="s">
        <v>193</v>
      </c>
      <c r="AU118" s="241" t="s">
        <v>83</v>
      </c>
      <c r="AV118" s="13" t="s">
        <v>83</v>
      </c>
      <c r="AW118" s="13" t="s">
        <v>39</v>
      </c>
      <c r="AX118" s="13" t="s">
        <v>75</v>
      </c>
      <c r="AY118" s="241" t="s">
        <v>183</v>
      </c>
    </row>
    <row r="119" spans="2:65" s="13" customFormat="1" ht="13.5">
      <c r="B119" s="231"/>
      <c r="C119" s="232"/>
      <c r="D119" s="217" t="s">
        <v>193</v>
      </c>
      <c r="E119" s="233" t="s">
        <v>21</v>
      </c>
      <c r="F119" s="234" t="s">
        <v>1059</v>
      </c>
      <c r="G119" s="232"/>
      <c r="H119" s="235">
        <v>34.96</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44" t="s">
        <v>193</v>
      </c>
      <c r="E120" s="245" t="s">
        <v>21</v>
      </c>
      <c r="F120" s="246" t="s">
        <v>212</v>
      </c>
      <c r="G120" s="243"/>
      <c r="H120" s="247">
        <v>72.569999999999993</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 customFormat="1" ht="22.5" customHeight="1">
      <c r="B121" s="42"/>
      <c r="C121" s="205" t="s">
        <v>189</v>
      </c>
      <c r="D121" s="205" t="s">
        <v>185</v>
      </c>
      <c r="E121" s="206" t="s">
        <v>1060</v>
      </c>
      <c r="F121" s="207" t="s">
        <v>1061</v>
      </c>
      <c r="G121" s="208" t="s">
        <v>199</v>
      </c>
      <c r="H121" s="209">
        <v>20.58</v>
      </c>
      <c r="I121" s="210"/>
      <c r="J121" s="211">
        <f>ROUND(I121*H121,2)</f>
        <v>0</v>
      </c>
      <c r="K121" s="207" t="s">
        <v>200</v>
      </c>
      <c r="L121" s="62"/>
      <c r="M121" s="212" t="s">
        <v>21</v>
      </c>
      <c r="N121" s="213" t="s">
        <v>46</v>
      </c>
      <c r="O121" s="43"/>
      <c r="P121" s="214">
        <f>O121*H121</f>
        <v>0</v>
      </c>
      <c r="Q121" s="214">
        <v>5.4599999999999996E-3</v>
      </c>
      <c r="R121" s="214">
        <f>Q121*H121</f>
        <v>0.11236679999999998</v>
      </c>
      <c r="S121" s="214">
        <v>0</v>
      </c>
      <c r="T121" s="215">
        <f>S121*H121</f>
        <v>0</v>
      </c>
      <c r="AR121" s="25" t="s">
        <v>189</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189</v>
      </c>
      <c r="BM121" s="25" t="s">
        <v>1062</v>
      </c>
    </row>
    <row r="122" spans="2:65" s="1" customFormat="1" ht="121.5">
      <c r="B122" s="42"/>
      <c r="C122" s="64"/>
      <c r="D122" s="217" t="s">
        <v>191</v>
      </c>
      <c r="E122" s="64"/>
      <c r="F122" s="218" t="s">
        <v>1063</v>
      </c>
      <c r="G122" s="64"/>
      <c r="H122" s="64"/>
      <c r="I122" s="173"/>
      <c r="J122" s="64"/>
      <c r="K122" s="64"/>
      <c r="L122" s="62"/>
      <c r="M122" s="219"/>
      <c r="N122" s="43"/>
      <c r="O122" s="43"/>
      <c r="P122" s="43"/>
      <c r="Q122" s="43"/>
      <c r="R122" s="43"/>
      <c r="S122" s="43"/>
      <c r="T122" s="79"/>
      <c r="AT122" s="25" t="s">
        <v>191</v>
      </c>
      <c r="AU122" s="25" t="s">
        <v>83</v>
      </c>
    </row>
    <row r="123" spans="2:65" s="12" customFormat="1" ht="13.5">
      <c r="B123" s="220"/>
      <c r="C123" s="221"/>
      <c r="D123" s="217" t="s">
        <v>193</v>
      </c>
      <c r="E123" s="222" t="s">
        <v>21</v>
      </c>
      <c r="F123" s="223" t="s">
        <v>1064</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44" t="s">
        <v>193</v>
      </c>
      <c r="E124" s="254" t="s">
        <v>21</v>
      </c>
      <c r="F124" s="255" t="s">
        <v>1065</v>
      </c>
      <c r="G124" s="232"/>
      <c r="H124" s="256">
        <v>20.58</v>
      </c>
      <c r="I124" s="236"/>
      <c r="J124" s="232"/>
      <c r="K124" s="232"/>
      <c r="L124" s="237"/>
      <c r="M124" s="238"/>
      <c r="N124" s="239"/>
      <c r="O124" s="239"/>
      <c r="P124" s="239"/>
      <c r="Q124" s="239"/>
      <c r="R124" s="239"/>
      <c r="S124" s="239"/>
      <c r="T124" s="240"/>
      <c r="AT124" s="241" t="s">
        <v>193</v>
      </c>
      <c r="AU124" s="241" t="s">
        <v>83</v>
      </c>
      <c r="AV124" s="13" t="s">
        <v>83</v>
      </c>
      <c r="AW124" s="13" t="s">
        <v>39</v>
      </c>
      <c r="AX124" s="13" t="s">
        <v>79</v>
      </c>
      <c r="AY124" s="241" t="s">
        <v>183</v>
      </c>
    </row>
    <row r="125" spans="2:65" s="1" customFormat="1" ht="22.5" customHeight="1">
      <c r="B125" s="42"/>
      <c r="C125" s="205" t="s">
        <v>222</v>
      </c>
      <c r="D125" s="205" t="s">
        <v>185</v>
      </c>
      <c r="E125" s="206" t="s">
        <v>1066</v>
      </c>
      <c r="F125" s="207" t="s">
        <v>1067</v>
      </c>
      <c r="G125" s="208" t="s">
        <v>199</v>
      </c>
      <c r="H125" s="209">
        <v>20.58</v>
      </c>
      <c r="I125" s="210"/>
      <c r="J125" s="211">
        <f>ROUND(I125*H125,2)</f>
        <v>0</v>
      </c>
      <c r="K125" s="207" t="s">
        <v>200</v>
      </c>
      <c r="L125" s="62"/>
      <c r="M125" s="212" t="s">
        <v>21</v>
      </c>
      <c r="N125" s="213" t="s">
        <v>46</v>
      </c>
      <c r="O125" s="43"/>
      <c r="P125" s="214">
        <f>O125*H125</f>
        <v>0</v>
      </c>
      <c r="Q125" s="214">
        <v>3.0000000000000001E-3</v>
      </c>
      <c r="R125" s="214">
        <f>Q125*H125</f>
        <v>6.1739999999999996E-2</v>
      </c>
      <c r="S125" s="214">
        <v>0</v>
      </c>
      <c r="T125" s="215">
        <f>S125*H125</f>
        <v>0</v>
      </c>
      <c r="AR125" s="25" t="s">
        <v>189</v>
      </c>
      <c r="AT125" s="25" t="s">
        <v>185</v>
      </c>
      <c r="AU125" s="25" t="s">
        <v>83</v>
      </c>
      <c r="AY125" s="25" t="s">
        <v>183</v>
      </c>
      <c r="BE125" s="216">
        <f>IF(N125="základní",J125,0)</f>
        <v>0</v>
      </c>
      <c r="BF125" s="216">
        <f>IF(N125="snížená",J125,0)</f>
        <v>0</v>
      </c>
      <c r="BG125" s="216">
        <f>IF(N125="zákl. přenesená",J125,0)</f>
        <v>0</v>
      </c>
      <c r="BH125" s="216">
        <f>IF(N125="sníž. přenesená",J125,0)</f>
        <v>0</v>
      </c>
      <c r="BI125" s="216">
        <f>IF(N125="nulová",J125,0)</f>
        <v>0</v>
      </c>
      <c r="BJ125" s="25" t="s">
        <v>79</v>
      </c>
      <c r="BK125" s="216">
        <f>ROUND(I125*H125,2)</f>
        <v>0</v>
      </c>
      <c r="BL125" s="25" t="s">
        <v>189</v>
      </c>
      <c r="BM125" s="25" t="s">
        <v>1068</v>
      </c>
    </row>
    <row r="126" spans="2:65" s="12" customFormat="1" ht="13.5">
      <c r="B126" s="220"/>
      <c r="C126" s="221"/>
      <c r="D126" s="217" t="s">
        <v>193</v>
      </c>
      <c r="E126" s="222" t="s">
        <v>21</v>
      </c>
      <c r="F126" s="223" t="s">
        <v>1064</v>
      </c>
      <c r="G126" s="221"/>
      <c r="H126" s="224" t="s">
        <v>21</v>
      </c>
      <c r="I126" s="225"/>
      <c r="J126" s="221"/>
      <c r="K126" s="221"/>
      <c r="L126" s="226"/>
      <c r="M126" s="227"/>
      <c r="N126" s="228"/>
      <c r="O126" s="228"/>
      <c r="P126" s="228"/>
      <c r="Q126" s="228"/>
      <c r="R126" s="228"/>
      <c r="S126" s="228"/>
      <c r="T126" s="229"/>
      <c r="AT126" s="230" t="s">
        <v>193</v>
      </c>
      <c r="AU126" s="230" t="s">
        <v>83</v>
      </c>
      <c r="AV126" s="12" t="s">
        <v>79</v>
      </c>
      <c r="AW126" s="12" t="s">
        <v>39</v>
      </c>
      <c r="AX126" s="12" t="s">
        <v>75</v>
      </c>
      <c r="AY126" s="230" t="s">
        <v>183</v>
      </c>
    </row>
    <row r="127" spans="2:65" s="13" customFormat="1" ht="13.5">
      <c r="B127" s="231"/>
      <c r="C127" s="232"/>
      <c r="D127" s="244" t="s">
        <v>193</v>
      </c>
      <c r="E127" s="254" t="s">
        <v>21</v>
      </c>
      <c r="F127" s="255" t="s">
        <v>1065</v>
      </c>
      <c r="G127" s="232"/>
      <c r="H127" s="256">
        <v>20.58</v>
      </c>
      <c r="I127" s="236"/>
      <c r="J127" s="232"/>
      <c r="K127" s="232"/>
      <c r="L127" s="237"/>
      <c r="M127" s="238"/>
      <c r="N127" s="239"/>
      <c r="O127" s="239"/>
      <c r="P127" s="239"/>
      <c r="Q127" s="239"/>
      <c r="R127" s="239"/>
      <c r="S127" s="239"/>
      <c r="T127" s="240"/>
      <c r="AT127" s="241" t="s">
        <v>193</v>
      </c>
      <c r="AU127" s="241" t="s">
        <v>83</v>
      </c>
      <c r="AV127" s="13" t="s">
        <v>83</v>
      </c>
      <c r="AW127" s="13" t="s">
        <v>39</v>
      </c>
      <c r="AX127" s="13" t="s">
        <v>79</v>
      </c>
      <c r="AY127" s="241" t="s">
        <v>183</v>
      </c>
    </row>
    <row r="128" spans="2:65" s="1" customFormat="1" ht="22.5" customHeight="1">
      <c r="B128" s="42"/>
      <c r="C128" s="205" t="s">
        <v>195</v>
      </c>
      <c r="D128" s="205" t="s">
        <v>185</v>
      </c>
      <c r="E128" s="206" t="s">
        <v>1069</v>
      </c>
      <c r="F128" s="207" t="s">
        <v>1070</v>
      </c>
      <c r="G128" s="208" t="s">
        <v>188</v>
      </c>
      <c r="H128" s="209">
        <v>311.8</v>
      </c>
      <c r="I128" s="210"/>
      <c r="J128" s="211">
        <f>ROUND(I128*H128,2)</f>
        <v>0</v>
      </c>
      <c r="K128" s="207" t="s">
        <v>200</v>
      </c>
      <c r="L128" s="62"/>
      <c r="M128" s="212" t="s">
        <v>21</v>
      </c>
      <c r="N128" s="213" t="s">
        <v>46</v>
      </c>
      <c r="O128" s="43"/>
      <c r="P128" s="214">
        <f>O128*H128</f>
        <v>0</v>
      </c>
      <c r="Q128" s="214">
        <v>1.5E-3</v>
      </c>
      <c r="R128" s="214">
        <f>Q128*H128</f>
        <v>0.4677</v>
      </c>
      <c r="S128" s="214">
        <v>0</v>
      </c>
      <c r="T128" s="215">
        <f>S128*H128</f>
        <v>0</v>
      </c>
      <c r="AR128" s="25" t="s">
        <v>189</v>
      </c>
      <c r="AT128" s="25" t="s">
        <v>185</v>
      </c>
      <c r="AU128" s="25" t="s">
        <v>83</v>
      </c>
      <c r="AY128" s="25" t="s">
        <v>183</v>
      </c>
      <c r="BE128" s="216">
        <f>IF(N128="základní",J128,0)</f>
        <v>0</v>
      </c>
      <c r="BF128" s="216">
        <f>IF(N128="snížená",J128,0)</f>
        <v>0</v>
      </c>
      <c r="BG128" s="216">
        <f>IF(N128="zákl. přenesená",J128,0)</f>
        <v>0</v>
      </c>
      <c r="BH128" s="216">
        <f>IF(N128="sníž. přenesená",J128,0)</f>
        <v>0</v>
      </c>
      <c r="BI128" s="216">
        <f>IF(N128="nulová",J128,0)</f>
        <v>0</v>
      </c>
      <c r="BJ128" s="25" t="s">
        <v>79</v>
      </c>
      <c r="BK128" s="216">
        <f>ROUND(I128*H128,2)</f>
        <v>0</v>
      </c>
      <c r="BL128" s="25" t="s">
        <v>189</v>
      </c>
      <c r="BM128" s="25" t="s">
        <v>1071</v>
      </c>
    </row>
    <row r="129" spans="2:51" s="1" customFormat="1" ht="54">
      <c r="B129" s="42"/>
      <c r="C129" s="64"/>
      <c r="D129" s="217" t="s">
        <v>191</v>
      </c>
      <c r="E129" s="64"/>
      <c r="F129" s="218" t="s">
        <v>1072</v>
      </c>
      <c r="G129" s="64"/>
      <c r="H129" s="64"/>
      <c r="I129" s="173"/>
      <c r="J129" s="64"/>
      <c r="K129" s="64"/>
      <c r="L129" s="62"/>
      <c r="M129" s="219"/>
      <c r="N129" s="43"/>
      <c r="O129" s="43"/>
      <c r="P129" s="43"/>
      <c r="Q129" s="43"/>
      <c r="R129" s="43"/>
      <c r="S129" s="43"/>
      <c r="T129" s="79"/>
      <c r="AT129" s="25" t="s">
        <v>191</v>
      </c>
      <c r="AU129" s="25" t="s">
        <v>83</v>
      </c>
    </row>
    <row r="130" spans="2:51" s="12" customFormat="1" ht="13.5">
      <c r="B130" s="220"/>
      <c r="C130" s="221"/>
      <c r="D130" s="217" t="s">
        <v>193</v>
      </c>
      <c r="E130" s="222" t="s">
        <v>21</v>
      </c>
      <c r="F130" s="223" t="s">
        <v>1073</v>
      </c>
      <c r="G130" s="221"/>
      <c r="H130" s="224" t="s">
        <v>21</v>
      </c>
      <c r="I130" s="225"/>
      <c r="J130" s="221"/>
      <c r="K130" s="221"/>
      <c r="L130" s="226"/>
      <c r="M130" s="227"/>
      <c r="N130" s="228"/>
      <c r="O130" s="228"/>
      <c r="P130" s="228"/>
      <c r="Q130" s="228"/>
      <c r="R130" s="228"/>
      <c r="S130" s="228"/>
      <c r="T130" s="229"/>
      <c r="AT130" s="230" t="s">
        <v>193</v>
      </c>
      <c r="AU130" s="230" t="s">
        <v>83</v>
      </c>
      <c r="AV130" s="12" t="s">
        <v>79</v>
      </c>
      <c r="AW130" s="12" t="s">
        <v>39</v>
      </c>
      <c r="AX130" s="12" t="s">
        <v>75</v>
      </c>
      <c r="AY130" s="230" t="s">
        <v>183</v>
      </c>
    </row>
    <row r="131" spans="2:51" s="12" customFormat="1" ht="13.5">
      <c r="B131" s="220"/>
      <c r="C131" s="221"/>
      <c r="D131" s="217" t="s">
        <v>193</v>
      </c>
      <c r="E131" s="222" t="s">
        <v>21</v>
      </c>
      <c r="F131" s="223" t="s">
        <v>1074</v>
      </c>
      <c r="G131" s="221"/>
      <c r="H131" s="224" t="s">
        <v>21</v>
      </c>
      <c r="I131" s="225"/>
      <c r="J131" s="221"/>
      <c r="K131" s="221"/>
      <c r="L131" s="226"/>
      <c r="M131" s="227"/>
      <c r="N131" s="228"/>
      <c r="O131" s="228"/>
      <c r="P131" s="228"/>
      <c r="Q131" s="228"/>
      <c r="R131" s="228"/>
      <c r="S131" s="228"/>
      <c r="T131" s="229"/>
      <c r="AT131" s="230" t="s">
        <v>193</v>
      </c>
      <c r="AU131" s="230" t="s">
        <v>83</v>
      </c>
      <c r="AV131" s="12" t="s">
        <v>79</v>
      </c>
      <c r="AW131" s="12" t="s">
        <v>39</v>
      </c>
      <c r="AX131" s="12" t="s">
        <v>75</v>
      </c>
      <c r="AY131" s="230" t="s">
        <v>183</v>
      </c>
    </row>
    <row r="132" spans="2:51" s="13" customFormat="1" ht="13.5">
      <c r="B132" s="231"/>
      <c r="C132" s="232"/>
      <c r="D132" s="217" t="s">
        <v>193</v>
      </c>
      <c r="E132" s="233" t="s">
        <v>21</v>
      </c>
      <c r="F132" s="234" t="s">
        <v>1075</v>
      </c>
      <c r="G132" s="232"/>
      <c r="H132" s="235">
        <v>108</v>
      </c>
      <c r="I132" s="236"/>
      <c r="J132" s="232"/>
      <c r="K132" s="232"/>
      <c r="L132" s="237"/>
      <c r="M132" s="238"/>
      <c r="N132" s="239"/>
      <c r="O132" s="239"/>
      <c r="P132" s="239"/>
      <c r="Q132" s="239"/>
      <c r="R132" s="239"/>
      <c r="S132" s="239"/>
      <c r="T132" s="240"/>
      <c r="AT132" s="241" t="s">
        <v>193</v>
      </c>
      <c r="AU132" s="241" t="s">
        <v>83</v>
      </c>
      <c r="AV132" s="13" t="s">
        <v>83</v>
      </c>
      <c r="AW132" s="13" t="s">
        <v>39</v>
      </c>
      <c r="AX132" s="13" t="s">
        <v>75</v>
      </c>
      <c r="AY132" s="241" t="s">
        <v>183</v>
      </c>
    </row>
    <row r="133" spans="2:51" s="12" customFormat="1" ht="13.5">
      <c r="B133" s="220"/>
      <c r="C133" s="221"/>
      <c r="D133" s="217" t="s">
        <v>193</v>
      </c>
      <c r="E133" s="222" t="s">
        <v>21</v>
      </c>
      <c r="F133" s="223" t="s">
        <v>1076</v>
      </c>
      <c r="G133" s="221"/>
      <c r="H133" s="224" t="s">
        <v>21</v>
      </c>
      <c r="I133" s="225"/>
      <c r="J133" s="221"/>
      <c r="K133" s="221"/>
      <c r="L133" s="226"/>
      <c r="M133" s="227"/>
      <c r="N133" s="228"/>
      <c r="O133" s="228"/>
      <c r="P133" s="228"/>
      <c r="Q133" s="228"/>
      <c r="R133" s="228"/>
      <c r="S133" s="228"/>
      <c r="T133" s="229"/>
      <c r="AT133" s="230" t="s">
        <v>193</v>
      </c>
      <c r="AU133" s="230" t="s">
        <v>83</v>
      </c>
      <c r="AV133" s="12" t="s">
        <v>79</v>
      </c>
      <c r="AW133" s="12" t="s">
        <v>39</v>
      </c>
      <c r="AX133" s="12" t="s">
        <v>75</v>
      </c>
      <c r="AY133" s="230" t="s">
        <v>183</v>
      </c>
    </row>
    <row r="134" spans="2:51" s="13" customFormat="1" ht="13.5">
      <c r="B134" s="231"/>
      <c r="C134" s="232"/>
      <c r="D134" s="217" t="s">
        <v>193</v>
      </c>
      <c r="E134" s="233" t="s">
        <v>21</v>
      </c>
      <c r="F134" s="234" t="s">
        <v>1077</v>
      </c>
      <c r="G134" s="232"/>
      <c r="H134" s="235">
        <v>28.8</v>
      </c>
      <c r="I134" s="236"/>
      <c r="J134" s="232"/>
      <c r="K134" s="232"/>
      <c r="L134" s="237"/>
      <c r="M134" s="238"/>
      <c r="N134" s="239"/>
      <c r="O134" s="239"/>
      <c r="P134" s="239"/>
      <c r="Q134" s="239"/>
      <c r="R134" s="239"/>
      <c r="S134" s="239"/>
      <c r="T134" s="240"/>
      <c r="AT134" s="241" t="s">
        <v>193</v>
      </c>
      <c r="AU134" s="241" t="s">
        <v>83</v>
      </c>
      <c r="AV134" s="13" t="s">
        <v>83</v>
      </c>
      <c r="AW134" s="13" t="s">
        <v>39</v>
      </c>
      <c r="AX134" s="13" t="s">
        <v>75</v>
      </c>
      <c r="AY134" s="241" t="s">
        <v>183</v>
      </c>
    </row>
    <row r="135" spans="2:51" s="12" customFormat="1" ht="13.5">
      <c r="B135" s="220"/>
      <c r="C135" s="221"/>
      <c r="D135" s="217" t="s">
        <v>193</v>
      </c>
      <c r="E135" s="222" t="s">
        <v>21</v>
      </c>
      <c r="F135" s="223" t="s">
        <v>1078</v>
      </c>
      <c r="G135" s="221"/>
      <c r="H135" s="224" t="s">
        <v>21</v>
      </c>
      <c r="I135" s="225"/>
      <c r="J135" s="221"/>
      <c r="K135" s="221"/>
      <c r="L135" s="226"/>
      <c r="M135" s="227"/>
      <c r="N135" s="228"/>
      <c r="O135" s="228"/>
      <c r="P135" s="228"/>
      <c r="Q135" s="228"/>
      <c r="R135" s="228"/>
      <c r="S135" s="228"/>
      <c r="T135" s="229"/>
      <c r="AT135" s="230" t="s">
        <v>193</v>
      </c>
      <c r="AU135" s="230" t="s">
        <v>83</v>
      </c>
      <c r="AV135" s="12" t="s">
        <v>79</v>
      </c>
      <c r="AW135" s="12" t="s">
        <v>39</v>
      </c>
      <c r="AX135" s="12" t="s">
        <v>75</v>
      </c>
      <c r="AY135" s="230" t="s">
        <v>183</v>
      </c>
    </row>
    <row r="136" spans="2:51" s="13" customFormat="1" ht="13.5">
      <c r="B136" s="231"/>
      <c r="C136" s="232"/>
      <c r="D136" s="217" t="s">
        <v>193</v>
      </c>
      <c r="E136" s="233" t="s">
        <v>21</v>
      </c>
      <c r="F136" s="234" t="s">
        <v>1079</v>
      </c>
      <c r="G136" s="232"/>
      <c r="H136" s="235">
        <v>26.4</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51" s="12" customFormat="1" ht="13.5">
      <c r="B137" s="220"/>
      <c r="C137" s="221"/>
      <c r="D137" s="217" t="s">
        <v>193</v>
      </c>
      <c r="E137" s="222" t="s">
        <v>21</v>
      </c>
      <c r="F137" s="223" t="s">
        <v>1080</v>
      </c>
      <c r="G137" s="221"/>
      <c r="H137" s="224" t="s">
        <v>21</v>
      </c>
      <c r="I137" s="225"/>
      <c r="J137" s="221"/>
      <c r="K137" s="221"/>
      <c r="L137" s="226"/>
      <c r="M137" s="227"/>
      <c r="N137" s="228"/>
      <c r="O137" s="228"/>
      <c r="P137" s="228"/>
      <c r="Q137" s="228"/>
      <c r="R137" s="228"/>
      <c r="S137" s="228"/>
      <c r="T137" s="229"/>
      <c r="AT137" s="230" t="s">
        <v>193</v>
      </c>
      <c r="AU137" s="230" t="s">
        <v>83</v>
      </c>
      <c r="AV137" s="12" t="s">
        <v>79</v>
      </c>
      <c r="AW137" s="12" t="s">
        <v>39</v>
      </c>
      <c r="AX137" s="12" t="s">
        <v>75</v>
      </c>
      <c r="AY137" s="230" t="s">
        <v>183</v>
      </c>
    </row>
    <row r="138" spans="2:51" s="13" customFormat="1" ht="13.5">
      <c r="B138" s="231"/>
      <c r="C138" s="232"/>
      <c r="D138" s="217" t="s">
        <v>193</v>
      </c>
      <c r="E138" s="233" t="s">
        <v>21</v>
      </c>
      <c r="F138" s="234" t="s">
        <v>1081</v>
      </c>
      <c r="G138" s="232"/>
      <c r="H138" s="235">
        <v>28.8</v>
      </c>
      <c r="I138" s="236"/>
      <c r="J138" s="232"/>
      <c r="K138" s="232"/>
      <c r="L138" s="237"/>
      <c r="M138" s="238"/>
      <c r="N138" s="239"/>
      <c r="O138" s="239"/>
      <c r="P138" s="239"/>
      <c r="Q138" s="239"/>
      <c r="R138" s="239"/>
      <c r="S138" s="239"/>
      <c r="T138" s="240"/>
      <c r="AT138" s="241" t="s">
        <v>193</v>
      </c>
      <c r="AU138" s="241" t="s">
        <v>83</v>
      </c>
      <c r="AV138" s="13" t="s">
        <v>83</v>
      </c>
      <c r="AW138" s="13" t="s">
        <v>39</v>
      </c>
      <c r="AX138" s="13" t="s">
        <v>75</v>
      </c>
      <c r="AY138" s="241" t="s">
        <v>183</v>
      </c>
    </row>
    <row r="139" spans="2:51" s="12" customFormat="1" ht="13.5">
      <c r="B139" s="220"/>
      <c r="C139" s="221"/>
      <c r="D139" s="217" t="s">
        <v>193</v>
      </c>
      <c r="E139" s="222" t="s">
        <v>21</v>
      </c>
      <c r="F139" s="223" t="s">
        <v>1082</v>
      </c>
      <c r="G139" s="221"/>
      <c r="H139" s="224" t="s">
        <v>21</v>
      </c>
      <c r="I139" s="225"/>
      <c r="J139" s="221"/>
      <c r="K139" s="221"/>
      <c r="L139" s="226"/>
      <c r="M139" s="227"/>
      <c r="N139" s="228"/>
      <c r="O139" s="228"/>
      <c r="P139" s="228"/>
      <c r="Q139" s="228"/>
      <c r="R139" s="228"/>
      <c r="S139" s="228"/>
      <c r="T139" s="229"/>
      <c r="AT139" s="230" t="s">
        <v>193</v>
      </c>
      <c r="AU139" s="230" t="s">
        <v>83</v>
      </c>
      <c r="AV139" s="12" t="s">
        <v>79</v>
      </c>
      <c r="AW139" s="12" t="s">
        <v>39</v>
      </c>
      <c r="AX139" s="12" t="s">
        <v>75</v>
      </c>
      <c r="AY139" s="230" t="s">
        <v>183</v>
      </c>
    </row>
    <row r="140" spans="2:51" s="13" customFormat="1" ht="13.5">
      <c r="B140" s="231"/>
      <c r="C140" s="232"/>
      <c r="D140" s="217" t="s">
        <v>193</v>
      </c>
      <c r="E140" s="233" t="s">
        <v>21</v>
      </c>
      <c r="F140" s="234" t="s">
        <v>1083</v>
      </c>
      <c r="G140" s="232"/>
      <c r="H140" s="235">
        <v>19.2</v>
      </c>
      <c r="I140" s="236"/>
      <c r="J140" s="232"/>
      <c r="K140" s="232"/>
      <c r="L140" s="237"/>
      <c r="M140" s="238"/>
      <c r="N140" s="239"/>
      <c r="O140" s="239"/>
      <c r="P140" s="239"/>
      <c r="Q140" s="239"/>
      <c r="R140" s="239"/>
      <c r="S140" s="239"/>
      <c r="T140" s="240"/>
      <c r="AT140" s="241" t="s">
        <v>193</v>
      </c>
      <c r="AU140" s="241" t="s">
        <v>83</v>
      </c>
      <c r="AV140" s="13" t="s">
        <v>83</v>
      </c>
      <c r="AW140" s="13" t="s">
        <v>39</v>
      </c>
      <c r="AX140" s="13" t="s">
        <v>75</v>
      </c>
      <c r="AY140" s="241" t="s">
        <v>183</v>
      </c>
    </row>
    <row r="141" spans="2:51" s="12" customFormat="1" ht="13.5">
      <c r="B141" s="220"/>
      <c r="C141" s="221"/>
      <c r="D141" s="217" t="s">
        <v>193</v>
      </c>
      <c r="E141" s="222" t="s">
        <v>21</v>
      </c>
      <c r="F141" s="223" t="s">
        <v>1084</v>
      </c>
      <c r="G141" s="221"/>
      <c r="H141" s="224" t="s">
        <v>21</v>
      </c>
      <c r="I141" s="225"/>
      <c r="J141" s="221"/>
      <c r="K141" s="221"/>
      <c r="L141" s="226"/>
      <c r="M141" s="227"/>
      <c r="N141" s="228"/>
      <c r="O141" s="228"/>
      <c r="P141" s="228"/>
      <c r="Q141" s="228"/>
      <c r="R141" s="228"/>
      <c r="S141" s="228"/>
      <c r="T141" s="229"/>
      <c r="AT141" s="230" t="s">
        <v>193</v>
      </c>
      <c r="AU141" s="230" t="s">
        <v>83</v>
      </c>
      <c r="AV141" s="12" t="s">
        <v>79</v>
      </c>
      <c r="AW141" s="12" t="s">
        <v>39</v>
      </c>
      <c r="AX141" s="12" t="s">
        <v>75</v>
      </c>
      <c r="AY141" s="230" t="s">
        <v>183</v>
      </c>
    </row>
    <row r="142" spans="2:51" s="13" customFormat="1" ht="13.5">
      <c r="B142" s="231"/>
      <c r="C142" s="232"/>
      <c r="D142" s="217" t="s">
        <v>193</v>
      </c>
      <c r="E142" s="233" t="s">
        <v>21</v>
      </c>
      <c r="F142" s="234" t="s">
        <v>1085</v>
      </c>
      <c r="G142" s="232"/>
      <c r="H142" s="235">
        <v>6</v>
      </c>
      <c r="I142" s="236"/>
      <c r="J142" s="232"/>
      <c r="K142" s="232"/>
      <c r="L142" s="237"/>
      <c r="M142" s="238"/>
      <c r="N142" s="239"/>
      <c r="O142" s="239"/>
      <c r="P142" s="239"/>
      <c r="Q142" s="239"/>
      <c r="R142" s="239"/>
      <c r="S142" s="239"/>
      <c r="T142" s="240"/>
      <c r="AT142" s="241" t="s">
        <v>193</v>
      </c>
      <c r="AU142" s="241" t="s">
        <v>83</v>
      </c>
      <c r="AV142" s="13" t="s">
        <v>83</v>
      </c>
      <c r="AW142" s="13" t="s">
        <v>39</v>
      </c>
      <c r="AX142" s="13" t="s">
        <v>75</v>
      </c>
      <c r="AY142" s="241" t="s">
        <v>183</v>
      </c>
    </row>
    <row r="143" spans="2:51" s="15" customFormat="1" ht="13.5">
      <c r="B143" s="268"/>
      <c r="C143" s="269"/>
      <c r="D143" s="217" t="s">
        <v>193</v>
      </c>
      <c r="E143" s="270" t="s">
        <v>21</v>
      </c>
      <c r="F143" s="271" t="s">
        <v>265</v>
      </c>
      <c r="G143" s="269"/>
      <c r="H143" s="272">
        <v>217.2</v>
      </c>
      <c r="I143" s="273"/>
      <c r="J143" s="269"/>
      <c r="K143" s="269"/>
      <c r="L143" s="274"/>
      <c r="M143" s="275"/>
      <c r="N143" s="276"/>
      <c r="O143" s="276"/>
      <c r="P143" s="276"/>
      <c r="Q143" s="276"/>
      <c r="R143" s="276"/>
      <c r="S143" s="276"/>
      <c r="T143" s="277"/>
      <c r="AT143" s="278" t="s">
        <v>193</v>
      </c>
      <c r="AU143" s="278" t="s">
        <v>83</v>
      </c>
      <c r="AV143" s="15" t="s">
        <v>91</v>
      </c>
      <c r="AW143" s="15" t="s">
        <v>39</v>
      </c>
      <c r="AX143" s="15" t="s">
        <v>75</v>
      </c>
      <c r="AY143" s="278" t="s">
        <v>183</v>
      </c>
    </row>
    <row r="144" spans="2:51" s="12" customFormat="1" ht="13.5">
      <c r="B144" s="220"/>
      <c r="C144" s="221"/>
      <c r="D144" s="217" t="s">
        <v>193</v>
      </c>
      <c r="E144" s="222" t="s">
        <v>21</v>
      </c>
      <c r="F144" s="223" t="s">
        <v>1086</v>
      </c>
      <c r="G144" s="221"/>
      <c r="H144" s="224" t="s">
        <v>21</v>
      </c>
      <c r="I144" s="225"/>
      <c r="J144" s="221"/>
      <c r="K144" s="221"/>
      <c r="L144" s="226"/>
      <c r="M144" s="227"/>
      <c r="N144" s="228"/>
      <c r="O144" s="228"/>
      <c r="P144" s="228"/>
      <c r="Q144" s="228"/>
      <c r="R144" s="228"/>
      <c r="S144" s="228"/>
      <c r="T144" s="229"/>
      <c r="AT144" s="230" t="s">
        <v>193</v>
      </c>
      <c r="AU144" s="230" t="s">
        <v>83</v>
      </c>
      <c r="AV144" s="12" t="s">
        <v>79</v>
      </c>
      <c r="AW144" s="12" t="s">
        <v>39</v>
      </c>
      <c r="AX144" s="12" t="s">
        <v>75</v>
      </c>
      <c r="AY144" s="230" t="s">
        <v>183</v>
      </c>
    </row>
    <row r="145" spans="2:65" s="13" customFormat="1" ht="13.5">
      <c r="B145" s="231"/>
      <c r="C145" s="232"/>
      <c r="D145" s="217" t="s">
        <v>193</v>
      </c>
      <c r="E145" s="233" t="s">
        <v>21</v>
      </c>
      <c r="F145" s="234" t="s">
        <v>1087</v>
      </c>
      <c r="G145" s="232"/>
      <c r="H145" s="235">
        <v>9.6</v>
      </c>
      <c r="I145" s="236"/>
      <c r="J145" s="232"/>
      <c r="K145" s="232"/>
      <c r="L145" s="237"/>
      <c r="M145" s="238"/>
      <c r="N145" s="239"/>
      <c r="O145" s="239"/>
      <c r="P145" s="239"/>
      <c r="Q145" s="239"/>
      <c r="R145" s="239"/>
      <c r="S145" s="239"/>
      <c r="T145" s="240"/>
      <c r="AT145" s="241" t="s">
        <v>193</v>
      </c>
      <c r="AU145" s="241" t="s">
        <v>83</v>
      </c>
      <c r="AV145" s="13" t="s">
        <v>83</v>
      </c>
      <c r="AW145" s="13" t="s">
        <v>39</v>
      </c>
      <c r="AX145" s="13" t="s">
        <v>75</v>
      </c>
      <c r="AY145" s="241" t="s">
        <v>183</v>
      </c>
    </row>
    <row r="146" spans="2:65" s="13" customFormat="1" ht="13.5">
      <c r="B146" s="231"/>
      <c r="C146" s="232"/>
      <c r="D146" s="217" t="s">
        <v>193</v>
      </c>
      <c r="E146" s="233" t="s">
        <v>21</v>
      </c>
      <c r="F146" s="234" t="s">
        <v>1088</v>
      </c>
      <c r="G146" s="232"/>
      <c r="H146" s="235">
        <v>25</v>
      </c>
      <c r="I146" s="236"/>
      <c r="J146" s="232"/>
      <c r="K146" s="232"/>
      <c r="L146" s="237"/>
      <c r="M146" s="238"/>
      <c r="N146" s="239"/>
      <c r="O146" s="239"/>
      <c r="P146" s="239"/>
      <c r="Q146" s="239"/>
      <c r="R146" s="239"/>
      <c r="S146" s="239"/>
      <c r="T146" s="240"/>
      <c r="AT146" s="241" t="s">
        <v>193</v>
      </c>
      <c r="AU146" s="241" t="s">
        <v>83</v>
      </c>
      <c r="AV146" s="13" t="s">
        <v>83</v>
      </c>
      <c r="AW146" s="13" t="s">
        <v>39</v>
      </c>
      <c r="AX146" s="13" t="s">
        <v>75</v>
      </c>
      <c r="AY146" s="241" t="s">
        <v>183</v>
      </c>
    </row>
    <row r="147" spans="2:65" s="13" customFormat="1" ht="13.5">
      <c r="B147" s="231"/>
      <c r="C147" s="232"/>
      <c r="D147" s="217" t="s">
        <v>193</v>
      </c>
      <c r="E147" s="233" t="s">
        <v>21</v>
      </c>
      <c r="F147" s="234" t="s">
        <v>1089</v>
      </c>
      <c r="G147" s="232"/>
      <c r="H147" s="235">
        <v>60</v>
      </c>
      <c r="I147" s="236"/>
      <c r="J147" s="232"/>
      <c r="K147" s="232"/>
      <c r="L147" s="237"/>
      <c r="M147" s="238"/>
      <c r="N147" s="239"/>
      <c r="O147" s="239"/>
      <c r="P147" s="239"/>
      <c r="Q147" s="239"/>
      <c r="R147" s="239"/>
      <c r="S147" s="239"/>
      <c r="T147" s="240"/>
      <c r="AT147" s="241" t="s">
        <v>193</v>
      </c>
      <c r="AU147" s="241" t="s">
        <v>83</v>
      </c>
      <c r="AV147" s="13" t="s">
        <v>83</v>
      </c>
      <c r="AW147" s="13" t="s">
        <v>39</v>
      </c>
      <c r="AX147" s="13" t="s">
        <v>75</v>
      </c>
      <c r="AY147" s="241" t="s">
        <v>183</v>
      </c>
    </row>
    <row r="148" spans="2:65" s="15" customFormat="1" ht="13.5">
      <c r="B148" s="268"/>
      <c r="C148" s="269"/>
      <c r="D148" s="217" t="s">
        <v>193</v>
      </c>
      <c r="E148" s="270" t="s">
        <v>21</v>
      </c>
      <c r="F148" s="271" t="s">
        <v>265</v>
      </c>
      <c r="G148" s="269"/>
      <c r="H148" s="272">
        <v>94.6</v>
      </c>
      <c r="I148" s="273"/>
      <c r="J148" s="269"/>
      <c r="K148" s="269"/>
      <c r="L148" s="274"/>
      <c r="M148" s="275"/>
      <c r="N148" s="276"/>
      <c r="O148" s="276"/>
      <c r="P148" s="276"/>
      <c r="Q148" s="276"/>
      <c r="R148" s="276"/>
      <c r="S148" s="276"/>
      <c r="T148" s="277"/>
      <c r="AT148" s="278" t="s">
        <v>193</v>
      </c>
      <c r="AU148" s="278" t="s">
        <v>83</v>
      </c>
      <c r="AV148" s="15" t="s">
        <v>91</v>
      </c>
      <c r="AW148" s="15" t="s">
        <v>39</v>
      </c>
      <c r="AX148" s="15" t="s">
        <v>75</v>
      </c>
      <c r="AY148" s="278" t="s">
        <v>183</v>
      </c>
    </row>
    <row r="149" spans="2:65" s="14" customFormat="1" ht="13.5">
      <c r="B149" s="242"/>
      <c r="C149" s="243"/>
      <c r="D149" s="244" t="s">
        <v>193</v>
      </c>
      <c r="E149" s="245" t="s">
        <v>21</v>
      </c>
      <c r="F149" s="246" t="s">
        <v>212</v>
      </c>
      <c r="G149" s="243"/>
      <c r="H149" s="247">
        <v>311.8</v>
      </c>
      <c r="I149" s="248"/>
      <c r="J149" s="243"/>
      <c r="K149" s="243"/>
      <c r="L149" s="249"/>
      <c r="M149" s="250"/>
      <c r="N149" s="251"/>
      <c r="O149" s="251"/>
      <c r="P149" s="251"/>
      <c r="Q149" s="251"/>
      <c r="R149" s="251"/>
      <c r="S149" s="251"/>
      <c r="T149" s="252"/>
      <c r="AT149" s="253" t="s">
        <v>193</v>
      </c>
      <c r="AU149" s="253" t="s">
        <v>83</v>
      </c>
      <c r="AV149" s="14" t="s">
        <v>189</v>
      </c>
      <c r="AW149" s="14" t="s">
        <v>39</v>
      </c>
      <c r="AX149" s="14" t="s">
        <v>79</v>
      </c>
      <c r="AY149" s="253" t="s">
        <v>183</v>
      </c>
    </row>
    <row r="150" spans="2:65" s="1" customFormat="1" ht="31.5" customHeight="1">
      <c r="B150" s="42"/>
      <c r="C150" s="205" t="s">
        <v>233</v>
      </c>
      <c r="D150" s="205" t="s">
        <v>185</v>
      </c>
      <c r="E150" s="206" t="s">
        <v>213</v>
      </c>
      <c r="F150" s="207" t="s">
        <v>214</v>
      </c>
      <c r="G150" s="208" t="s">
        <v>199</v>
      </c>
      <c r="H150" s="209">
        <v>144.976</v>
      </c>
      <c r="I150" s="210"/>
      <c r="J150" s="211">
        <f>ROUND(I150*H150,2)</f>
        <v>0</v>
      </c>
      <c r="K150" s="207" t="s">
        <v>200</v>
      </c>
      <c r="L150" s="62"/>
      <c r="M150" s="212" t="s">
        <v>21</v>
      </c>
      <c r="N150" s="213" t="s">
        <v>46</v>
      </c>
      <c r="O150" s="43"/>
      <c r="P150" s="214">
        <f>O150*H150</f>
        <v>0</v>
      </c>
      <c r="Q150" s="214">
        <v>5.4599999999999996E-3</v>
      </c>
      <c r="R150" s="214">
        <f>Q150*H150</f>
        <v>0.79156895999999999</v>
      </c>
      <c r="S150" s="214">
        <v>0</v>
      </c>
      <c r="T150" s="215">
        <f>S150*H150</f>
        <v>0</v>
      </c>
      <c r="AR150" s="25" t="s">
        <v>189</v>
      </c>
      <c r="AT150" s="25" t="s">
        <v>185</v>
      </c>
      <c r="AU150" s="25" t="s">
        <v>83</v>
      </c>
      <c r="AY150" s="25" t="s">
        <v>183</v>
      </c>
      <c r="BE150" s="216">
        <f>IF(N150="základní",J150,0)</f>
        <v>0</v>
      </c>
      <c r="BF150" s="216">
        <f>IF(N150="snížená",J150,0)</f>
        <v>0</v>
      </c>
      <c r="BG150" s="216">
        <f>IF(N150="zákl. přenesená",J150,0)</f>
        <v>0</v>
      </c>
      <c r="BH150" s="216">
        <f>IF(N150="sníž. přenesená",J150,0)</f>
        <v>0</v>
      </c>
      <c r="BI150" s="216">
        <f>IF(N150="nulová",J150,0)</f>
        <v>0</v>
      </c>
      <c r="BJ150" s="25" t="s">
        <v>79</v>
      </c>
      <c r="BK150" s="216">
        <f>ROUND(I150*H150,2)</f>
        <v>0</v>
      </c>
      <c r="BL150" s="25" t="s">
        <v>189</v>
      </c>
      <c r="BM150" s="25" t="s">
        <v>1090</v>
      </c>
    </row>
    <row r="151" spans="2:65" s="1" customFormat="1" ht="121.5">
      <c r="B151" s="42"/>
      <c r="C151" s="64"/>
      <c r="D151" s="217" t="s">
        <v>191</v>
      </c>
      <c r="E151" s="64"/>
      <c r="F151" s="218" t="s">
        <v>216</v>
      </c>
      <c r="G151" s="64"/>
      <c r="H151" s="64"/>
      <c r="I151" s="173"/>
      <c r="J151" s="64"/>
      <c r="K151" s="64"/>
      <c r="L151" s="62"/>
      <c r="M151" s="219"/>
      <c r="N151" s="43"/>
      <c r="O151" s="43"/>
      <c r="P151" s="43"/>
      <c r="Q151" s="43"/>
      <c r="R151" s="43"/>
      <c r="S151" s="43"/>
      <c r="T151" s="79"/>
      <c r="AT151" s="25" t="s">
        <v>191</v>
      </c>
      <c r="AU151" s="25" t="s">
        <v>83</v>
      </c>
    </row>
    <row r="152" spans="2:65" s="12" customFormat="1" ht="13.5">
      <c r="B152" s="220"/>
      <c r="C152" s="221"/>
      <c r="D152" s="217" t="s">
        <v>193</v>
      </c>
      <c r="E152" s="222" t="s">
        <v>21</v>
      </c>
      <c r="F152" s="223" t="s">
        <v>1091</v>
      </c>
      <c r="G152" s="221"/>
      <c r="H152" s="224" t="s">
        <v>21</v>
      </c>
      <c r="I152" s="225"/>
      <c r="J152" s="221"/>
      <c r="K152" s="221"/>
      <c r="L152" s="226"/>
      <c r="M152" s="227"/>
      <c r="N152" s="228"/>
      <c r="O152" s="228"/>
      <c r="P152" s="228"/>
      <c r="Q152" s="228"/>
      <c r="R152" s="228"/>
      <c r="S152" s="228"/>
      <c r="T152" s="229"/>
      <c r="AT152" s="230" t="s">
        <v>193</v>
      </c>
      <c r="AU152" s="230" t="s">
        <v>83</v>
      </c>
      <c r="AV152" s="12" t="s">
        <v>79</v>
      </c>
      <c r="AW152" s="12" t="s">
        <v>39</v>
      </c>
      <c r="AX152" s="12" t="s">
        <v>75</v>
      </c>
      <c r="AY152" s="230" t="s">
        <v>183</v>
      </c>
    </row>
    <row r="153" spans="2:65" s="13" customFormat="1" ht="13.5">
      <c r="B153" s="231"/>
      <c r="C153" s="232"/>
      <c r="D153" s="217" t="s">
        <v>193</v>
      </c>
      <c r="E153" s="233" t="s">
        <v>21</v>
      </c>
      <c r="F153" s="234" t="s">
        <v>1092</v>
      </c>
      <c r="G153" s="232"/>
      <c r="H153" s="235">
        <v>53.676000000000002</v>
      </c>
      <c r="I153" s="236"/>
      <c r="J153" s="232"/>
      <c r="K153" s="232"/>
      <c r="L153" s="237"/>
      <c r="M153" s="238"/>
      <c r="N153" s="239"/>
      <c r="O153" s="239"/>
      <c r="P153" s="239"/>
      <c r="Q153" s="239"/>
      <c r="R153" s="239"/>
      <c r="S153" s="239"/>
      <c r="T153" s="240"/>
      <c r="AT153" s="241" t="s">
        <v>193</v>
      </c>
      <c r="AU153" s="241" t="s">
        <v>83</v>
      </c>
      <c r="AV153" s="13" t="s">
        <v>83</v>
      </c>
      <c r="AW153" s="13" t="s">
        <v>39</v>
      </c>
      <c r="AX153" s="13" t="s">
        <v>75</v>
      </c>
      <c r="AY153" s="241" t="s">
        <v>183</v>
      </c>
    </row>
    <row r="154" spans="2:65" s="13" customFormat="1" ht="13.5">
      <c r="B154" s="231"/>
      <c r="C154" s="232"/>
      <c r="D154" s="217" t="s">
        <v>193</v>
      </c>
      <c r="E154" s="233" t="s">
        <v>21</v>
      </c>
      <c r="F154" s="234" t="s">
        <v>1093</v>
      </c>
      <c r="G154" s="232"/>
      <c r="H154" s="235">
        <v>-1.125</v>
      </c>
      <c r="I154" s="236"/>
      <c r="J154" s="232"/>
      <c r="K154" s="232"/>
      <c r="L154" s="237"/>
      <c r="M154" s="238"/>
      <c r="N154" s="239"/>
      <c r="O154" s="239"/>
      <c r="P154" s="239"/>
      <c r="Q154" s="239"/>
      <c r="R154" s="239"/>
      <c r="S154" s="239"/>
      <c r="T154" s="240"/>
      <c r="AT154" s="241" t="s">
        <v>193</v>
      </c>
      <c r="AU154" s="241" t="s">
        <v>83</v>
      </c>
      <c r="AV154" s="13" t="s">
        <v>83</v>
      </c>
      <c r="AW154" s="13" t="s">
        <v>39</v>
      </c>
      <c r="AX154" s="13" t="s">
        <v>75</v>
      </c>
      <c r="AY154" s="241" t="s">
        <v>183</v>
      </c>
    </row>
    <row r="155" spans="2:65" s="13" customFormat="1" ht="13.5">
      <c r="B155" s="231"/>
      <c r="C155" s="232"/>
      <c r="D155" s="217" t="s">
        <v>193</v>
      </c>
      <c r="E155" s="233" t="s">
        <v>21</v>
      </c>
      <c r="F155" s="234" t="s">
        <v>1094</v>
      </c>
      <c r="G155" s="232"/>
      <c r="H155" s="235">
        <v>2.0680000000000001</v>
      </c>
      <c r="I155" s="236"/>
      <c r="J155" s="232"/>
      <c r="K155" s="232"/>
      <c r="L155" s="237"/>
      <c r="M155" s="238"/>
      <c r="N155" s="239"/>
      <c r="O155" s="239"/>
      <c r="P155" s="239"/>
      <c r="Q155" s="239"/>
      <c r="R155" s="239"/>
      <c r="S155" s="239"/>
      <c r="T155" s="240"/>
      <c r="AT155" s="241" t="s">
        <v>193</v>
      </c>
      <c r="AU155" s="241" t="s">
        <v>83</v>
      </c>
      <c r="AV155" s="13" t="s">
        <v>83</v>
      </c>
      <c r="AW155" s="13" t="s">
        <v>39</v>
      </c>
      <c r="AX155" s="13" t="s">
        <v>75</v>
      </c>
      <c r="AY155" s="241" t="s">
        <v>183</v>
      </c>
    </row>
    <row r="156" spans="2:65" s="13" customFormat="1" ht="13.5">
      <c r="B156" s="231"/>
      <c r="C156" s="232"/>
      <c r="D156" s="217" t="s">
        <v>193</v>
      </c>
      <c r="E156" s="233" t="s">
        <v>21</v>
      </c>
      <c r="F156" s="234" t="s">
        <v>1095</v>
      </c>
      <c r="G156" s="232"/>
      <c r="H156" s="235">
        <v>27.45</v>
      </c>
      <c r="I156" s="236"/>
      <c r="J156" s="232"/>
      <c r="K156" s="232"/>
      <c r="L156" s="237"/>
      <c r="M156" s="238"/>
      <c r="N156" s="239"/>
      <c r="O156" s="239"/>
      <c r="P156" s="239"/>
      <c r="Q156" s="239"/>
      <c r="R156" s="239"/>
      <c r="S156" s="239"/>
      <c r="T156" s="240"/>
      <c r="AT156" s="241" t="s">
        <v>193</v>
      </c>
      <c r="AU156" s="241" t="s">
        <v>83</v>
      </c>
      <c r="AV156" s="13" t="s">
        <v>83</v>
      </c>
      <c r="AW156" s="13" t="s">
        <v>39</v>
      </c>
      <c r="AX156" s="13" t="s">
        <v>75</v>
      </c>
      <c r="AY156" s="241" t="s">
        <v>183</v>
      </c>
    </row>
    <row r="157" spans="2:65" s="15" customFormat="1" ht="13.5">
      <c r="B157" s="268"/>
      <c r="C157" s="269"/>
      <c r="D157" s="217" t="s">
        <v>193</v>
      </c>
      <c r="E157" s="270" t="s">
        <v>21</v>
      </c>
      <c r="F157" s="271" t="s">
        <v>265</v>
      </c>
      <c r="G157" s="269"/>
      <c r="H157" s="272">
        <v>82.069000000000003</v>
      </c>
      <c r="I157" s="273"/>
      <c r="J157" s="269"/>
      <c r="K157" s="269"/>
      <c r="L157" s="274"/>
      <c r="M157" s="275"/>
      <c r="N157" s="276"/>
      <c r="O157" s="276"/>
      <c r="P157" s="276"/>
      <c r="Q157" s="276"/>
      <c r="R157" s="276"/>
      <c r="S157" s="276"/>
      <c r="T157" s="277"/>
      <c r="AT157" s="278" t="s">
        <v>193</v>
      </c>
      <c r="AU157" s="278" t="s">
        <v>83</v>
      </c>
      <c r="AV157" s="15" t="s">
        <v>91</v>
      </c>
      <c r="AW157" s="15" t="s">
        <v>39</v>
      </c>
      <c r="AX157" s="15" t="s">
        <v>75</v>
      </c>
      <c r="AY157" s="278" t="s">
        <v>183</v>
      </c>
    </row>
    <row r="158" spans="2:65" s="12" customFormat="1" ht="13.5">
      <c r="B158" s="220"/>
      <c r="C158" s="221"/>
      <c r="D158" s="217" t="s">
        <v>193</v>
      </c>
      <c r="E158" s="222" t="s">
        <v>21</v>
      </c>
      <c r="F158" s="223" t="s">
        <v>1096</v>
      </c>
      <c r="G158" s="221"/>
      <c r="H158" s="224" t="s">
        <v>21</v>
      </c>
      <c r="I158" s="225"/>
      <c r="J158" s="221"/>
      <c r="K158" s="221"/>
      <c r="L158" s="226"/>
      <c r="M158" s="227"/>
      <c r="N158" s="228"/>
      <c r="O158" s="228"/>
      <c r="P158" s="228"/>
      <c r="Q158" s="228"/>
      <c r="R158" s="228"/>
      <c r="S158" s="228"/>
      <c r="T158" s="229"/>
      <c r="AT158" s="230" t="s">
        <v>193</v>
      </c>
      <c r="AU158" s="230" t="s">
        <v>83</v>
      </c>
      <c r="AV158" s="12" t="s">
        <v>79</v>
      </c>
      <c r="AW158" s="12" t="s">
        <v>39</v>
      </c>
      <c r="AX158" s="12" t="s">
        <v>75</v>
      </c>
      <c r="AY158" s="230" t="s">
        <v>183</v>
      </c>
    </row>
    <row r="159" spans="2:65" s="13" customFormat="1" ht="13.5">
      <c r="B159" s="231"/>
      <c r="C159" s="232"/>
      <c r="D159" s="217" t="s">
        <v>193</v>
      </c>
      <c r="E159" s="233" t="s">
        <v>21</v>
      </c>
      <c r="F159" s="234" t="s">
        <v>1092</v>
      </c>
      <c r="G159" s="232"/>
      <c r="H159" s="235">
        <v>53.676000000000002</v>
      </c>
      <c r="I159" s="236"/>
      <c r="J159" s="232"/>
      <c r="K159" s="232"/>
      <c r="L159" s="237"/>
      <c r="M159" s="238"/>
      <c r="N159" s="239"/>
      <c r="O159" s="239"/>
      <c r="P159" s="239"/>
      <c r="Q159" s="239"/>
      <c r="R159" s="239"/>
      <c r="S159" s="239"/>
      <c r="T159" s="240"/>
      <c r="AT159" s="241" t="s">
        <v>193</v>
      </c>
      <c r="AU159" s="241" t="s">
        <v>83</v>
      </c>
      <c r="AV159" s="13" t="s">
        <v>83</v>
      </c>
      <c r="AW159" s="13" t="s">
        <v>39</v>
      </c>
      <c r="AX159" s="13" t="s">
        <v>75</v>
      </c>
      <c r="AY159" s="241" t="s">
        <v>183</v>
      </c>
    </row>
    <row r="160" spans="2:65" s="13" customFormat="1" ht="13.5">
      <c r="B160" s="231"/>
      <c r="C160" s="232"/>
      <c r="D160" s="217" t="s">
        <v>193</v>
      </c>
      <c r="E160" s="233" t="s">
        <v>21</v>
      </c>
      <c r="F160" s="234" t="s">
        <v>1093</v>
      </c>
      <c r="G160" s="232"/>
      <c r="H160" s="235">
        <v>-1.125</v>
      </c>
      <c r="I160" s="236"/>
      <c r="J160" s="232"/>
      <c r="K160" s="232"/>
      <c r="L160" s="237"/>
      <c r="M160" s="238"/>
      <c r="N160" s="239"/>
      <c r="O160" s="239"/>
      <c r="P160" s="239"/>
      <c r="Q160" s="239"/>
      <c r="R160" s="239"/>
      <c r="S160" s="239"/>
      <c r="T160" s="240"/>
      <c r="AT160" s="241" t="s">
        <v>193</v>
      </c>
      <c r="AU160" s="241" t="s">
        <v>83</v>
      </c>
      <c r="AV160" s="13" t="s">
        <v>83</v>
      </c>
      <c r="AW160" s="13" t="s">
        <v>39</v>
      </c>
      <c r="AX160" s="13" t="s">
        <v>75</v>
      </c>
      <c r="AY160" s="241" t="s">
        <v>183</v>
      </c>
    </row>
    <row r="161" spans="2:65" s="13" customFormat="1" ht="13.5">
      <c r="B161" s="231"/>
      <c r="C161" s="232"/>
      <c r="D161" s="217" t="s">
        <v>193</v>
      </c>
      <c r="E161" s="233" t="s">
        <v>21</v>
      </c>
      <c r="F161" s="234" t="s">
        <v>1097</v>
      </c>
      <c r="G161" s="232"/>
      <c r="H161" s="235">
        <v>2.2559999999999998</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3" customFormat="1" ht="13.5">
      <c r="B162" s="231"/>
      <c r="C162" s="232"/>
      <c r="D162" s="217" t="s">
        <v>193</v>
      </c>
      <c r="E162" s="233" t="s">
        <v>21</v>
      </c>
      <c r="F162" s="234" t="s">
        <v>1098</v>
      </c>
      <c r="G162" s="232"/>
      <c r="H162" s="235">
        <v>8.1</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5" customFormat="1" ht="13.5">
      <c r="B163" s="268"/>
      <c r="C163" s="269"/>
      <c r="D163" s="217" t="s">
        <v>193</v>
      </c>
      <c r="E163" s="270" t="s">
        <v>21</v>
      </c>
      <c r="F163" s="271" t="s">
        <v>265</v>
      </c>
      <c r="G163" s="269"/>
      <c r="H163" s="272">
        <v>62.906999999999996</v>
      </c>
      <c r="I163" s="273"/>
      <c r="J163" s="269"/>
      <c r="K163" s="269"/>
      <c r="L163" s="274"/>
      <c r="M163" s="275"/>
      <c r="N163" s="276"/>
      <c r="O163" s="276"/>
      <c r="P163" s="276"/>
      <c r="Q163" s="276"/>
      <c r="R163" s="276"/>
      <c r="S163" s="276"/>
      <c r="T163" s="277"/>
      <c r="AT163" s="278" t="s">
        <v>193</v>
      </c>
      <c r="AU163" s="278" t="s">
        <v>83</v>
      </c>
      <c r="AV163" s="15" t="s">
        <v>91</v>
      </c>
      <c r="AW163" s="15" t="s">
        <v>39</v>
      </c>
      <c r="AX163" s="15" t="s">
        <v>75</v>
      </c>
      <c r="AY163" s="278" t="s">
        <v>183</v>
      </c>
    </row>
    <row r="164" spans="2:65" s="14" customFormat="1" ht="13.5">
      <c r="B164" s="242"/>
      <c r="C164" s="243"/>
      <c r="D164" s="244" t="s">
        <v>193</v>
      </c>
      <c r="E164" s="245" t="s">
        <v>21</v>
      </c>
      <c r="F164" s="246" t="s">
        <v>212</v>
      </c>
      <c r="G164" s="243"/>
      <c r="H164" s="247">
        <v>144.976</v>
      </c>
      <c r="I164" s="248"/>
      <c r="J164" s="243"/>
      <c r="K164" s="243"/>
      <c r="L164" s="249"/>
      <c r="M164" s="250"/>
      <c r="N164" s="251"/>
      <c r="O164" s="251"/>
      <c r="P164" s="251"/>
      <c r="Q164" s="251"/>
      <c r="R164" s="251"/>
      <c r="S164" s="251"/>
      <c r="T164" s="252"/>
      <c r="AT164" s="253" t="s">
        <v>193</v>
      </c>
      <c r="AU164" s="253" t="s">
        <v>83</v>
      </c>
      <c r="AV164" s="14" t="s">
        <v>189</v>
      </c>
      <c r="AW164" s="14" t="s">
        <v>39</v>
      </c>
      <c r="AX164" s="14" t="s">
        <v>79</v>
      </c>
      <c r="AY164" s="253" t="s">
        <v>183</v>
      </c>
    </row>
    <row r="165" spans="2:65" s="1" customFormat="1" ht="31.5" customHeight="1">
      <c r="B165" s="42"/>
      <c r="C165" s="205" t="s">
        <v>226</v>
      </c>
      <c r="D165" s="205" t="s">
        <v>185</v>
      </c>
      <c r="E165" s="206" t="s">
        <v>1099</v>
      </c>
      <c r="F165" s="207" t="s">
        <v>1100</v>
      </c>
      <c r="G165" s="208" t="s">
        <v>199</v>
      </c>
      <c r="H165" s="209">
        <v>26.504999999999999</v>
      </c>
      <c r="I165" s="210"/>
      <c r="J165" s="211">
        <f>ROUND(I165*H165,2)</f>
        <v>0</v>
      </c>
      <c r="K165" s="207" t="s">
        <v>200</v>
      </c>
      <c r="L165" s="62"/>
      <c r="M165" s="212" t="s">
        <v>21</v>
      </c>
      <c r="N165" s="213" t="s">
        <v>46</v>
      </c>
      <c r="O165" s="43"/>
      <c r="P165" s="214">
        <f>O165*H165</f>
        <v>0</v>
      </c>
      <c r="Q165" s="214">
        <v>9.2800000000000001E-3</v>
      </c>
      <c r="R165" s="214">
        <f>Q165*H165</f>
        <v>0.2459664</v>
      </c>
      <c r="S165" s="214">
        <v>0</v>
      </c>
      <c r="T165" s="215">
        <f>S165*H165</f>
        <v>0</v>
      </c>
      <c r="AR165" s="25" t="s">
        <v>189</v>
      </c>
      <c r="AT165" s="25" t="s">
        <v>185</v>
      </c>
      <c r="AU165" s="25" t="s">
        <v>83</v>
      </c>
      <c r="AY165" s="25" t="s">
        <v>183</v>
      </c>
      <c r="BE165" s="216">
        <f>IF(N165="základní",J165,0)</f>
        <v>0</v>
      </c>
      <c r="BF165" s="216">
        <f>IF(N165="snížená",J165,0)</f>
        <v>0</v>
      </c>
      <c r="BG165" s="216">
        <f>IF(N165="zákl. přenesená",J165,0)</f>
        <v>0</v>
      </c>
      <c r="BH165" s="216">
        <f>IF(N165="sníž. přenesená",J165,0)</f>
        <v>0</v>
      </c>
      <c r="BI165" s="216">
        <f>IF(N165="nulová",J165,0)</f>
        <v>0</v>
      </c>
      <c r="BJ165" s="25" t="s">
        <v>79</v>
      </c>
      <c r="BK165" s="216">
        <f>ROUND(I165*H165,2)</f>
        <v>0</v>
      </c>
      <c r="BL165" s="25" t="s">
        <v>189</v>
      </c>
      <c r="BM165" s="25" t="s">
        <v>1101</v>
      </c>
    </row>
    <row r="166" spans="2:65" s="1" customFormat="1" ht="162">
      <c r="B166" s="42"/>
      <c r="C166" s="64"/>
      <c r="D166" s="217" t="s">
        <v>191</v>
      </c>
      <c r="E166" s="64"/>
      <c r="F166" s="218" t="s">
        <v>221</v>
      </c>
      <c r="G166" s="64"/>
      <c r="H166" s="64"/>
      <c r="I166" s="173"/>
      <c r="J166" s="64"/>
      <c r="K166" s="64"/>
      <c r="L166" s="62"/>
      <c r="M166" s="219"/>
      <c r="N166" s="43"/>
      <c r="O166" s="43"/>
      <c r="P166" s="43"/>
      <c r="Q166" s="43"/>
      <c r="R166" s="43"/>
      <c r="S166" s="43"/>
      <c r="T166" s="79"/>
      <c r="AT166" s="25" t="s">
        <v>191</v>
      </c>
      <c r="AU166" s="25" t="s">
        <v>83</v>
      </c>
    </row>
    <row r="167" spans="2:65" s="12" customFormat="1" ht="13.5">
      <c r="B167" s="220"/>
      <c r="C167" s="221"/>
      <c r="D167" s="217" t="s">
        <v>193</v>
      </c>
      <c r="E167" s="222" t="s">
        <v>21</v>
      </c>
      <c r="F167" s="223" t="s">
        <v>1102</v>
      </c>
      <c r="G167" s="221"/>
      <c r="H167" s="224" t="s">
        <v>21</v>
      </c>
      <c r="I167" s="225"/>
      <c r="J167" s="221"/>
      <c r="K167" s="221"/>
      <c r="L167" s="226"/>
      <c r="M167" s="227"/>
      <c r="N167" s="228"/>
      <c r="O167" s="228"/>
      <c r="P167" s="228"/>
      <c r="Q167" s="228"/>
      <c r="R167" s="228"/>
      <c r="S167" s="228"/>
      <c r="T167" s="229"/>
      <c r="AT167" s="230" t="s">
        <v>193</v>
      </c>
      <c r="AU167" s="230" t="s">
        <v>83</v>
      </c>
      <c r="AV167" s="12" t="s">
        <v>79</v>
      </c>
      <c r="AW167" s="12" t="s">
        <v>39</v>
      </c>
      <c r="AX167" s="12" t="s">
        <v>75</v>
      </c>
      <c r="AY167" s="230" t="s">
        <v>183</v>
      </c>
    </row>
    <row r="168" spans="2:65" s="13" customFormat="1" ht="13.5">
      <c r="B168" s="231"/>
      <c r="C168" s="232"/>
      <c r="D168" s="217" t="s">
        <v>193</v>
      </c>
      <c r="E168" s="233" t="s">
        <v>21</v>
      </c>
      <c r="F168" s="234" t="s">
        <v>1103</v>
      </c>
      <c r="G168" s="232"/>
      <c r="H168" s="235">
        <v>22.725000000000001</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3" customFormat="1" ht="13.5">
      <c r="B169" s="231"/>
      <c r="C169" s="232"/>
      <c r="D169" s="217" t="s">
        <v>193</v>
      </c>
      <c r="E169" s="233" t="s">
        <v>21</v>
      </c>
      <c r="F169" s="234" t="s">
        <v>1104</v>
      </c>
      <c r="G169" s="232"/>
      <c r="H169" s="235">
        <v>1.95</v>
      </c>
      <c r="I169" s="236"/>
      <c r="J169" s="232"/>
      <c r="K169" s="232"/>
      <c r="L169" s="237"/>
      <c r="M169" s="238"/>
      <c r="N169" s="239"/>
      <c r="O169" s="239"/>
      <c r="P169" s="239"/>
      <c r="Q169" s="239"/>
      <c r="R169" s="239"/>
      <c r="S169" s="239"/>
      <c r="T169" s="240"/>
      <c r="AT169" s="241" t="s">
        <v>193</v>
      </c>
      <c r="AU169" s="241" t="s">
        <v>83</v>
      </c>
      <c r="AV169" s="13" t="s">
        <v>83</v>
      </c>
      <c r="AW169" s="13" t="s">
        <v>39</v>
      </c>
      <c r="AX169" s="13" t="s">
        <v>75</v>
      </c>
      <c r="AY169" s="241" t="s">
        <v>183</v>
      </c>
    </row>
    <row r="170" spans="2:65" s="13" customFormat="1" ht="13.5">
      <c r="B170" s="231"/>
      <c r="C170" s="232"/>
      <c r="D170" s="217" t="s">
        <v>193</v>
      </c>
      <c r="E170" s="233" t="s">
        <v>21</v>
      </c>
      <c r="F170" s="234" t="s">
        <v>1105</v>
      </c>
      <c r="G170" s="232"/>
      <c r="H170" s="235">
        <v>1.83</v>
      </c>
      <c r="I170" s="236"/>
      <c r="J170" s="232"/>
      <c r="K170" s="232"/>
      <c r="L170" s="237"/>
      <c r="M170" s="238"/>
      <c r="N170" s="239"/>
      <c r="O170" s="239"/>
      <c r="P170" s="239"/>
      <c r="Q170" s="239"/>
      <c r="R170" s="239"/>
      <c r="S170" s="239"/>
      <c r="T170" s="240"/>
      <c r="AT170" s="241" t="s">
        <v>193</v>
      </c>
      <c r="AU170" s="241" t="s">
        <v>83</v>
      </c>
      <c r="AV170" s="13" t="s">
        <v>83</v>
      </c>
      <c r="AW170" s="13" t="s">
        <v>39</v>
      </c>
      <c r="AX170" s="13" t="s">
        <v>75</v>
      </c>
      <c r="AY170" s="241" t="s">
        <v>183</v>
      </c>
    </row>
    <row r="171" spans="2:65" s="14" customFormat="1" ht="13.5">
      <c r="B171" s="242"/>
      <c r="C171" s="243"/>
      <c r="D171" s="244" t="s">
        <v>193</v>
      </c>
      <c r="E171" s="245" t="s">
        <v>21</v>
      </c>
      <c r="F171" s="246" t="s">
        <v>212</v>
      </c>
      <c r="G171" s="243"/>
      <c r="H171" s="247">
        <v>26.504999999999999</v>
      </c>
      <c r="I171" s="248"/>
      <c r="J171" s="243"/>
      <c r="K171" s="243"/>
      <c r="L171" s="249"/>
      <c r="M171" s="250"/>
      <c r="N171" s="251"/>
      <c r="O171" s="251"/>
      <c r="P171" s="251"/>
      <c r="Q171" s="251"/>
      <c r="R171" s="251"/>
      <c r="S171" s="251"/>
      <c r="T171" s="252"/>
      <c r="AT171" s="253" t="s">
        <v>193</v>
      </c>
      <c r="AU171" s="253" t="s">
        <v>83</v>
      </c>
      <c r="AV171" s="14" t="s">
        <v>189</v>
      </c>
      <c r="AW171" s="14" t="s">
        <v>39</v>
      </c>
      <c r="AX171" s="14" t="s">
        <v>79</v>
      </c>
      <c r="AY171" s="253" t="s">
        <v>183</v>
      </c>
    </row>
    <row r="172" spans="2:65" s="1" customFormat="1" ht="22.5" customHeight="1">
      <c r="B172" s="42"/>
      <c r="C172" s="257" t="s">
        <v>240</v>
      </c>
      <c r="D172" s="257" t="s">
        <v>223</v>
      </c>
      <c r="E172" s="258" t="s">
        <v>1106</v>
      </c>
      <c r="F172" s="259" t="s">
        <v>1107</v>
      </c>
      <c r="G172" s="260" t="s">
        <v>199</v>
      </c>
      <c r="H172" s="261">
        <v>27.035</v>
      </c>
      <c r="I172" s="262"/>
      <c r="J172" s="263">
        <f>ROUND(I172*H172,2)</f>
        <v>0</v>
      </c>
      <c r="K172" s="259" t="s">
        <v>200</v>
      </c>
      <c r="L172" s="264"/>
      <c r="M172" s="265" t="s">
        <v>21</v>
      </c>
      <c r="N172" s="266" t="s">
        <v>46</v>
      </c>
      <c r="O172" s="43"/>
      <c r="P172" s="214">
        <f>O172*H172</f>
        <v>0</v>
      </c>
      <c r="Q172" s="214">
        <v>6.0000000000000001E-3</v>
      </c>
      <c r="R172" s="214">
        <f>Q172*H172</f>
        <v>0.16220999999999999</v>
      </c>
      <c r="S172" s="214">
        <v>0</v>
      </c>
      <c r="T172" s="215">
        <f>S172*H172</f>
        <v>0</v>
      </c>
      <c r="AR172" s="25" t="s">
        <v>226</v>
      </c>
      <c r="AT172" s="25" t="s">
        <v>223</v>
      </c>
      <c r="AU172" s="25" t="s">
        <v>83</v>
      </c>
      <c r="AY172" s="25" t="s">
        <v>183</v>
      </c>
      <c r="BE172" s="216">
        <f>IF(N172="základní",J172,0)</f>
        <v>0</v>
      </c>
      <c r="BF172" s="216">
        <f>IF(N172="snížená",J172,0)</f>
        <v>0</v>
      </c>
      <c r="BG172" s="216">
        <f>IF(N172="zákl. přenesená",J172,0)</f>
        <v>0</v>
      </c>
      <c r="BH172" s="216">
        <f>IF(N172="sníž. přenesená",J172,0)</f>
        <v>0</v>
      </c>
      <c r="BI172" s="216">
        <f>IF(N172="nulová",J172,0)</f>
        <v>0</v>
      </c>
      <c r="BJ172" s="25" t="s">
        <v>79</v>
      </c>
      <c r="BK172" s="216">
        <f>ROUND(I172*H172,2)</f>
        <v>0</v>
      </c>
      <c r="BL172" s="25" t="s">
        <v>189</v>
      </c>
      <c r="BM172" s="25" t="s">
        <v>1108</v>
      </c>
    </row>
    <row r="173" spans="2:65" s="13" customFormat="1" ht="13.5">
      <c r="B173" s="231"/>
      <c r="C173" s="232"/>
      <c r="D173" s="244" t="s">
        <v>193</v>
      </c>
      <c r="E173" s="232"/>
      <c r="F173" s="255" t="s">
        <v>1109</v>
      </c>
      <c r="G173" s="232"/>
      <c r="H173" s="256">
        <v>27.035</v>
      </c>
      <c r="I173" s="236"/>
      <c r="J173" s="232"/>
      <c r="K173" s="232"/>
      <c r="L173" s="237"/>
      <c r="M173" s="238"/>
      <c r="N173" s="239"/>
      <c r="O173" s="239"/>
      <c r="P173" s="239"/>
      <c r="Q173" s="239"/>
      <c r="R173" s="239"/>
      <c r="S173" s="239"/>
      <c r="T173" s="240"/>
      <c r="AT173" s="241" t="s">
        <v>193</v>
      </c>
      <c r="AU173" s="241" t="s">
        <v>83</v>
      </c>
      <c r="AV173" s="13" t="s">
        <v>83</v>
      </c>
      <c r="AW173" s="13" t="s">
        <v>6</v>
      </c>
      <c r="AX173" s="13" t="s">
        <v>79</v>
      </c>
      <c r="AY173" s="241" t="s">
        <v>183</v>
      </c>
    </row>
    <row r="174" spans="2:65" s="1" customFormat="1" ht="31.5" customHeight="1">
      <c r="B174" s="42"/>
      <c r="C174" s="205" t="s">
        <v>246</v>
      </c>
      <c r="D174" s="205" t="s">
        <v>185</v>
      </c>
      <c r="E174" s="206" t="s">
        <v>1110</v>
      </c>
      <c r="F174" s="207" t="s">
        <v>1111</v>
      </c>
      <c r="G174" s="208" t="s">
        <v>199</v>
      </c>
      <c r="H174" s="209">
        <v>144.976</v>
      </c>
      <c r="I174" s="210"/>
      <c r="J174" s="211">
        <f>ROUND(I174*H174,2)</f>
        <v>0</v>
      </c>
      <c r="K174" s="207" t="s">
        <v>200</v>
      </c>
      <c r="L174" s="62"/>
      <c r="M174" s="212" t="s">
        <v>21</v>
      </c>
      <c r="N174" s="213" t="s">
        <v>46</v>
      </c>
      <c r="O174" s="43"/>
      <c r="P174" s="214">
        <f>O174*H174</f>
        <v>0</v>
      </c>
      <c r="Q174" s="214">
        <v>9.5600000000000008E-3</v>
      </c>
      <c r="R174" s="214">
        <f>Q174*H174</f>
        <v>1.3859705600000001</v>
      </c>
      <c r="S174" s="214">
        <v>0</v>
      </c>
      <c r="T174" s="215">
        <f>S174*H174</f>
        <v>0</v>
      </c>
      <c r="AR174" s="25" t="s">
        <v>189</v>
      </c>
      <c r="AT174" s="25" t="s">
        <v>185</v>
      </c>
      <c r="AU174" s="25" t="s">
        <v>83</v>
      </c>
      <c r="AY174" s="25" t="s">
        <v>183</v>
      </c>
      <c r="BE174" s="216">
        <f>IF(N174="základní",J174,0)</f>
        <v>0</v>
      </c>
      <c r="BF174" s="216">
        <f>IF(N174="snížená",J174,0)</f>
        <v>0</v>
      </c>
      <c r="BG174" s="216">
        <f>IF(N174="zákl. přenesená",J174,0)</f>
        <v>0</v>
      </c>
      <c r="BH174" s="216">
        <f>IF(N174="sníž. přenesená",J174,0)</f>
        <v>0</v>
      </c>
      <c r="BI174" s="216">
        <f>IF(N174="nulová",J174,0)</f>
        <v>0</v>
      </c>
      <c r="BJ174" s="25" t="s">
        <v>79</v>
      </c>
      <c r="BK174" s="216">
        <f>ROUND(I174*H174,2)</f>
        <v>0</v>
      </c>
      <c r="BL174" s="25" t="s">
        <v>189</v>
      </c>
      <c r="BM174" s="25" t="s">
        <v>1112</v>
      </c>
    </row>
    <row r="175" spans="2:65" s="1" customFormat="1" ht="162">
      <c r="B175" s="42"/>
      <c r="C175" s="64"/>
      <c r="D175" s="217" t="s">
        <v>191</v>
      </c>
      <c r="E175" s="64"/>
      <c r="F175" s="218" t="s">
        <v>221</v>
      </c>
      <c r="G175" s="64"/>
      <c r="H175" s="64"/>
      <c r="I175" s="173"/>
      <c r="J175" s="64"/>
      <c r="K175" s="64"/>
      <c r="L175" s="62"/>
      <c r="M175" s="219"/>
      <c r="N175" s="43"/>
      <c r="O175" s="43"/>
      <c r="P175" s="43"/>
      <c r="Q175" s="43"/>
      <c r="R175" s="43"/>
      <c r="S175" s="43"/>
      <c r="T175" s="79"/>
      <c r="AT175" s="25" t="s">
        <v>191</v>
      </c>
      <c r="AU175" s="25" t="s">
        <v>83</v>
      </c>
    </row>
    <row r="176" spans="2:65" s="12" customFormat="1" ht="13.5">
      <c r="B176" s="220"/>
      <c r="C176" s="221"/>
      <c r="D176" s="217" t="s">
        <v>193</v>
      </c>
      <c r="E176" s="222" t="s">
        <v>21</v>
      </c>
      <c r="F176" s="223" t="s">
        <v>1091</v>
      </c>
      <c r="G176" s="221"/>
      <c r="H176" s="224" t="s">
        <v>21</v>
      </c>
      <c r="I176" s="225"/>
      <c r="J176" s="221"/>
      <c r="K176" s="221"/>
      <c r="L176" s="226"/>
      <c r="M176" s="227"/>
      <c r="N176" s="228"/>
      <c r="O176" s="228"/>
      <c r="P176" s="228"/>
      <c r="Q176" s="228"/>
      <c r="R176" s="228"/>
      <c r="S176" s="228"/>
      <c r="T176" s="229"/>
      <c r="AT176" s="230" t="s">
        <v>193</v>
      </c>
      <c r="AU176" s="230" t="s">
        <v>83</v>
      </c>
      <c r="AV176" s="12" t="s">
        <v>79</v>
      </c>
      <c r="AW176" s="12" t="s">
        <v>39</v>
      </c>
      <c r="AX176" s="12" t="s">
        <v>75</v>
      </c>
      <c r="AY176" s="230" t="s">
        <v>183</v>
      </c>
    </row>
    <row r="177" spans="2:65" s="13" customFormat="1" ht="13.5">
      <c r="B177" s="231"/>
      <c r="C177" s="232"/>
      <c r="D177" s="217" t="s">
        <v>193</v>
      </c>
      <c r="E177" s="233" t="s">
        <v>21</v>
      </c>
      <c r="F177" s="234" t="s">
        <v>1092</v>
      </c>
      <c r="G177" s="232"/>
      <c r="H177" s="235">
        <v>53.676000000000002</v>
      </c>
      <c r="I177" s="236"/>
      <c r="J177" s="232"/>
      <c r="K177" s="232"/>
      <c r="L177" s="237"/>
      <c r="M177" s="238"/>
      <c r="N177" s="239"/>
      <c r="O177" s="239"/>
      <c r="P177" s="239"/>
      <c r="Q177" s="239"/>
      <c r="R177" s="239"/>
      <c r="S177" s="239"/>
      <c r="T177" s="240"/>
      <c r="AT177" s="241" t="s">
        <v>193</v>
      </c>
      <c r="AU177" s="241" t="s">
        <v>83</v>
      </c>
      <c r="AV177" s="13" t="s">
        <v>83</v>
      </c>
      <c r="AW177" s="13" t="s">
        <v>39</v>
      </c>
      <c r="AX177" s="13" t="s">
        <v>75</v>
      </c>
      <c r="AY177" s="241" t="s">
        <v>183</v>
      </c>
    </row>
    <row r="178" spans="2:65" s="13" customFormat="1" ht="13.5">
      <c r="B178" s="231"/>
      <c r="C178" s="232"/>
      <c r="D178" s="217" t="s">
        <v>193</v>
      </c>
      <c r="E178" s="233" t="s">
        <v>21</v>
      </c>
      <c r="F178" s="234" t="s">
        <v>1093</v>
      </c>
      <c r="G178" s="232"/>
      <c r="H178" s="235">
        <v>-1.125</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65" s="13" customFormat="1" ht="13.5">
      <c r="B179" s="231"/>
      <c r="C179" s="232"/>
      <c r="D179" s="217" t="s">
        <v>193</v>
      </c>
      <c r="E179" s="233" t="s">
        <v>21</v>
      </c>
      <c r="F179" s="234" t="s">
        <v>1094</v>
      </c>
      <c r="G179" s="232"/>
      <c r="H179" s="235">
        <v>2.0680000000000001</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3" customFormat="1" ht="13.5">
      <c r="B180" s="231"/>
      <c r="C180" s="232"/>
      <c r="D180" s="217" t="s">
        <v>193</v>
      </c>
      <c r="E180" s="233" t="s">
        <v>21</v>
      </c>
      <c r="F180" s="234" t="s">
        <v>1095</v>
      </c>
      <c r="G180" s="232"/>
      <c r="H180" s="235">
        <v>27.45</v>
      </c>
      <c r="I180" s="236"/>
      <c r="J180" s="232"/>
      <c r="K180" s="232"/>
      <c r="L180" s="237"/>
      <c r="M180" s="238"/>
      <c r="N180" s="239"/>
      <c r="O180" s="239"/>
      <c r="P180" s="239"/>
      <c r="Q180" s="239"/>
      <c r="R180" s="239"/>
      <c r="S180" s="239"/>
      <c r="T180" s="240"/>
      <c r="AT180" s="241" t="s">
        <v>193</v>
      </c>
      <c r="AU180" s="241" t="s">
        <v>83</v>
      </c>
      <c r="AV180" s="13" t="s">
        <v>83</v>
      </c>
      <c r="AW180" s="13" t="s">
        <v>39</v>
      </c>
      <c r="AX180" s="13" t="s">
        <v>75</v>
      </c>
      <c r="AY180" s="241" t="s">
        <v>183</v>
      </c>
    </row>
    <row r="181" spans="2:65" s="15" customFormat="1" ht="13.5">
      <c r="B181" s="268"/>
      <c r="C181" s="269"/>
      <c r="D181" s="217" t="s">
        <v>193</v>
      </c>
      <c r="E181" s="270" t="s">
        <v>21</v>
      </c>
      <c r="F181" s="271" t="s">
        <v>265</v>
      </c>
      <c r="G181" s="269"/>
      <c r="H181" s="272">
        <v>82.069000000000003</v>
      </c>
      <c r="I181" s="273"/>
      <c r="J181" s="269"/>
      <c r="K181" s="269"/>
      <c r="L181" s="274"/>
      <c r="M181" s="275"/>
      <c r="N181" s="276"/>
      <c r="O181" s="276"/>
      <c r="P181" s="276"/>
      <c r="Q181" s="276"/>
      <c r="R181" s="276"/>
      <c r="S181" s="276"/>
      <c r="T181" s="277"/>
      <c r="AT181" s="278" t="s">
        <v>193</v>
      </c>
      <c r="AU181" s="278" t="s">
        <v>83</v>
      </c>
      <c r="AV181" s="15" t="s">
        <v>91</v>
      </c>
      <c r="AW181" s="15" t="s">
        <v>39</v>
      </c>
      <c r="AX181" s="15" t="s">
        <v>75</v>
      </c>
      <c r="AY181" s="278" t="s">
        <v>183</v>
      </c>
    </row>
    <row r="182" spans="2:65" s="12" customFormat="1" ht="13.5">
      <c r="B182" s="220"/>
      <c r="C182" s="221"/>
      <c r="D182" s="217" t="s">
        <v>193</v>
      </c>
      <c r="E182" s="222" t="s">
        <v>21</v>
      </c>
      <c r="F182" s="223" t="s">
        <v>1096</v>
      </c>
      <c r="G182" s="221"/>
      <c r="H182" s="224" t="s">
        <v>21</v>
      </c>
      <c r="I182" s="225"/>
      <c r="J182" s="221"/>
      <c r="K182" s="221"/>
      <c r="L182" s="226"/>
      <c r="M182" s="227"/>
      <c r="N182" s="228"/>
      <c r="O182" s="228"/>
      <c r="P182" s="228"/>
      <c r="Q182" s="228"/>
      <c r="R182" s="228"/>
      <c r="S182" s="228"/>
      <c r="T182" s="229"/>
      <c r="AT182" s="230" t="s">
        <v>193</v>
      </c>
      <c r="AU182" s="230" t="s">
        <v>83</v>
      </c>
      <c r="AV182" s="12" t="s">
        <v>79</v>
      </c>
      <c r="AW182" s="12" t="s">
        <v>39</v>
      </c>
      <c r="AX182" s="12" t="s">
        <v>75</v>
      </c>
      <c r="AY182" s="230" t="s">
        <v>183</v>
      </c>
    </row>
    <row r="183" spans="2:65" s="13" customFormat="1" ht="13.5">
      <c r="B183" s="231"/>
      <c r="C183" s="232"/>
      <c r="D183" s="217" t="s">
        <v>193</v>
      </c>
      <c r="E183" s="233" t="s">
        <v>21</v>
      </c>
      <c r="F183" s="234" t="s">
        <v>1092</v>
      </c>
      <c r="G183" s="232"/>
      <c r="H183" s="235">
        <v>53.676000000000002</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65" s="13" customFormat="1" ht="13.5">
      <c r="B184" s="231"/>
      <c r="C184" s="232"/>
      <c r="D184" s="217" t="s">
        <v>193</v>
      </c>
      <c r="E184" s="233" t="s">
        <v>21</v>
      </c>
      <c r="F184" s="234" t="s">
        <v>1093</v>
      </c>
      <c r="G184" s="232"/>
      <c r="H184" s="235">
        <v>-1.125</v>
      </c>
      <c r="I184" s="236"/>
      <c r="J184" s="232"/>
      <c r="K184" s="232"/>
      <c r="L184" s="237"/>
      <c r="M184" s="238"/>
      <c r="N184" s="239"/>
      <c r="O184" s="239"/>
      <c r="P184" s="239"/>
      <c r="Q184" s="239"/>
      <c r="R184" s="239"/>
      <c r="S184" s="239"/>
      <c r="T184" s="240"/>
      <c r="AT184" s="241" t="s">
        <v>193</v>
      </c>
      <c r="AU184" s="241" t="s">
        <v>83</v>
      </c>
      <c r="AV184" s="13" t="s">
        <v>83</v>
      </c>
      <c r="AW184" s="13" t="s">
        <v>39</v>
      </c>
      <c r="AX184" s="13" t="s">
        <v>75</v>
      </c>
      <c r="AY184" s="241" t="s">
        <v>183</v>
      </c>
    </row>
    <row r="185" spans="2:65" s="13" customFormat="1" ht="13.5">
      <c r="B185" s="231"/>
      <c r="C185" s="232"/>
      <c r="D185" s="217" t="s">
        <v>193</v>
      </c>
      <c r="E185" s="233" t="s">
        <v>21</v>
      </c>
      <c r="F185" s="234" t="s">
        <v>1097</v>
      </c>
      <c r="G185" s="232"/>
      <c r="H185" s="235">
        <v>2.2559999999999998</v>
      </c>
      <c r="I185" s="236"/>
      <c r="J185" s="232"/>
      <c r="K185" s="232"/>
      <c r="L185" s="237"/>
      <c r="M185" s="238"/>
      <c r="N185" s="239"/>
      <c r="O185" s="239"/>
      <c r="P185" s="239"/>
      <c r="Q185" s="239"/>
      <c r="R185" s="239"/>
      <c r="S185" s="239"/>
      <c r="T185" s="240"/>
      <c r="AT185" s="241" t="s">
        <v>193</v>
      </c>
      <c r="AU185" s="241" t="s">
        <v>83</v>
      </c>
      <c r="AV185" s="13" t="s">
        <v>83</v>
      </c>
      <c r="AW185" s="13" t="s">
        <v>39</v>
      </c>
      <c r="AX185" s="13" t="s">
        <v>75</v>
      </c>
      <c r="AY185" s="241" t="s">
        <v>183</v>
      </c>
    </row>
    <row r="186" spans="2:65" s="13" customFormat="1" ht="13.5">
      <c r="B186" s="231"/>
      <c r="C186" s="232"/>
      <c r="D186" s="217" t="s">
        <v>193</v>
      </c>
      <c r="E186" s="233" t="s">
        <v>21</v>
      </c>
      <c r="F186" s="234" t="s">
        <v>1098</v>
      </c>
      <c r="G186" s="232"/>
      <c r="H186" s="235">
        <v>8.1</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65" s="15" customFormat="1" ht="13.5">
      <c r="B187" s="268"/>
      <c r="C187" s="269"/>
      <c r="D187" s="217" t="s">
        <v>193</v>
      </c>
      <c r="E187" s="270" t="s">
        <v>21</v>
      </c>
      <c r="F187" s="271" t="s">
        <v>265</v>
      </c>
      <c r="G187" s="269"/>
      <c r="H187" s="272">
        <v>62.906999999999996</v>
      </c>
      <c r="I187" s="273"/>
      <c r="J187" s="269"/>
      <c r="K187" s="269"/>
      <c r="L187" s="274"/>
      <c r="M187" s="275"/>
      <c r="N187" s="276"/>
      <c r="O187" s="276"/>
      <c r="P187" s="276"/>
      <c r="Q187" s="276"/>
      <c r="R187" s="276"/>
      <c r="S187" s="276"/>
      <c r="T187" s="277"/>
      <c r="AT187" s="278" t="s">
        <v>193</v>
      </c>
      <c r="AU187" s="278" t="s">
        <v>83</v>
      </c>
      <c r="AV187" s="15" t="s">
        <v>91</v>
      </c>
      <c r="AW187" s="15" t="s">
        <v>39</v>
      </c>
      <c r="AX187" s="15" t="s">
        <v>75</v>
      </c>
      <c r="AY187" s="278" t="s">
        <v>183</v>
      </c>
    </row>
    <row r="188" spans="2:65" s="14" customFormat="1" ht="13.5">
      <c r="B188" s="242"/>
      <c r="C188" s="243"/>
      <c r="D188" s="244" t="s">
        <v>193</v>
      </c>
      <c r="E188" s="245" t="s">
        <v>21</v>
      </c>
      <c r="F188" s="246" t="s">
        <v>212</v>
      </c>
      <c r="G188" s="243"/>
      <c r="H188" s="247">
        <v>144.976</v>
      </c>
      <c r="I188" s="248"/>
      <c r="J188" s="243"/>
      <c r="K188" s="243"/>
      <c r="L188" s="249"/>
      <c r="M188" s="250"/>
      <c r="N188" s="251"/>
      <c r="O188" s="251"/>
      <c r="P188" s="251"/>
      <c r="Q188" s="251"/>
      <c r="R188" s="251"/>
      <c r="S188" s="251"/>
      <c r="T188" s="252"/>
      <c r="AT188" s="253" t="s">
        <v>193</v>
      </c>
      <c r="AU188" s="253" t="s">
        <v>83</v>
      </c>
      <c r="AV188" s="14" t="s">
        <v>189</v>
      </c>
      <c r="AW188" s="14" t="s">
        <v>39</v>
      </c>
      <c r="AX188" s="14" t="s">
        <v>79</v>
      </c>
      <c r="AY188" s="253" t="s">
        <v>183</v>
      </c>
    </row>
    <row r="189" spans="2:65" s="1" customFormat="1" ht="22.5" customHeight="1">
      <c r="B189" s="42"/>
      <c r="C189" s="257" t="s">
        <v>251</v>
      </c>
      <c r="D189" s="257" t="s">
        <v>223</v>
      </c>
      <c r="E189" s="258" t="s">
        <v>1113</v>
      </c>
      <c r="F189" s="259" t="s">
        <v>1114</v>
      </c>
      <c r="G189" s="260" t="s">
        <v>199</v>
      </c>
      <c r="H189" s="261">
        <v>147.876</v>
      </c>
      <c r="I189" s="262"/>
      <c r="J189" s="263">
        <f>ROUND(I189*H189,2)</f>
        <v>0</v>
      </c>
      <c r="K189" s="259" t="s">
        <v>200</v>
      </c>
      <c r="L189" s="264"/>
      <c r="M189" s="265" t="s">
        <v>21</v>
      </c>
      <c r="N189" s="266" t="s">
        <v>46</v>
      </c>
      <c r="O189" s="43"/>
      <c r="P189" s="214">
        <f>O189*H189</f>
        <v>0</v>
      </c>
      <c r="Q189" s="214">
        <v>1.7999999999999999E-2</v>
      </c>
      <c r="R189" s="214">
        <f>Q189*H189</f>
        <v>2.6617679999999999</v>
      </c>
      <c r="S189" s="214">
        <v>0</v>
      </c>
      <c r="T189" s="215">
        <f>S189*H189</f>
        <v>0</v>
      </c>
      <c r="AR189" s="25" t="s">
        <v>226</v>
      </c>
      <c r="AT189" s="25" t="s">
        <v>223</v>
      </c>
      <c r="AU189" s="25" t="s">
        <v>83</v>
      </c>
      <c r="AY189" s="25" t="s">
        <v>183</v>
      </c>
      <c r="BE189" s="216">
        <f>IF(N189="základní",J189,0)</f>
        <v>0</v>
      </c>
      <c r="BF189" s="216">
        <f>IF(N189="snížená",J189,0)</f>
        <v>0</v>
      </c>
      <c r="BG189" s="216">
        <f>IF(N189="zákl. přenesená",J189,0)</f>
        <v>0</v>
      </c>
      <c r="BH189" s="216">
        <f>IF(N189="sníž. přenesená",J189,0)</f>
        <v>0</v>
      </c>
      <c r="BI189" s="216">
        <f>IF(N189="nulová",J189,0)</f>
        <v>0</v>
      </c>
      <c r="BJ189" s="25" t="s">
        <v>79</v>
      </c>
      <c r="BK189" s="216">
        <f>ROUND(I189*H189,2)</f>
        <v>0</v>
      </c>
      <c r="BL189" s="25" t="s">
        <v>189</v>
      </c>
      <c r="BM189" s="25" t="s">
        <v>1115</v>
      </c>
    </row>
    <row r="190" spans="2:65" s="13" customFormat="1" ht="13.5">
      <c r="B190" s="231"/>
      <c r="C190" s="232"/>
      <c r="D190" s="244" t="s">
        <v>193</v>
      </c>
      <c r="E190" s="232"/>
      <c r="F190" s="255" t="s">
        <v>1116</v>
      </c>
      <c r="G190" s="232"/>
      <c r="H190" s="256">
        <v>147.876</v>
      </c>
      <c r="I190" s="236"/>
      <c r="J190" s="232"/>
      <c r="K190" s="232"/>
      <c r="L190" s="237"/>
      <c r="M190" s="238"/>
      <c r="N190" s="239"/>
      <c r="O190" s="239"/>
      <c r="P190" s="239"/>
      <c r="Q190" s="239"/>
      <c r="R190" s="239"/>
      <c r="S190" s="239"/>
      <c r="T190" s="240"/>
      <c r="AT190" s="241" t="s">
        <v>193</v>
      </c>
      <c r="AU190" s="241" t="s">
        <v>83</v>
      </c>
      <c r="AV190" s="13" t="s">
        <v>83</v>
      </c>
      <c r="AW190" s="13" t="s">
        <v>6</v>
      </c>
      <c r="AX190" s="13" t="s">
        <v>79</v>
      </c>
      <c r="AY190" s="241" t="s">
        <v>183</v>
      </c>
    </row>
    <row r="191" spans="2:65" s="1" customFormat="1" ht="31.5" customHeight="1">
      <c r="B191" s="42"/>
      <c r="C191" s="205" t="s">
        <v>271</v>
      </c>
      <c r="D191" s="205" t="s">
        <v>185</v>
      </c>
      <c r="E191" s="206" t="s">
        <v>229</v>
      </c>
      <c r="F191" s="207" t="s">
        <v>230</v>
      </c>
      <c r="G191" s="208" t="s">
        <v>199</v>
      </c>
      <c r="H191" s="209">
        <v>144.976</v>
      </c>
      <c r="I191" s="210"/>
      <c r="J191" s="211">
        <f>ROUND(I191*H191,2)</f>
        <v>0</v>
      </c>
      <c r="K191" s="207" t="s">
        <v>200</v>
      </c>
      <c r="L191" s="62"/>
      <c r="M191" s="212" t="s">
        <v>21</v>
      </c>
      <c r="N191" s="213" t="s">
        <v>46</v>
      </c>
      <c r="O191" s="43"/>
      <c r="P191" s="214">
        <f>O191*H191</f>
        <v>0</v>
      </c>
      <c r="Q191" s="214">
        <v>1.146E-2</v>
      </c>
      <c r="R191" s="214">
        <f>Q191*H191</f>
        <v>1.66142496</v>
      </c>
      <c r="S191" s="214">
        <v>0</v>
      </c>
      <c r="T191" s="215">
        <f>S191*H191</f>
        <v>0</v>
      </c>
      <c r="AR191" s="25" t="s">
        <v>189</v>
      </c>
      <c r="AT191" s="25" t="s">
        <v>185</v>
      </c>
      <c r="AU191" s="25" t="s">
        <v>83</v>
      </c>
      <c r="AY191" s="25" t="s">
        <v>183</v>
      </c>
      <c r="BE191" s="216">
        <f>IF(N191="základní",J191,0)</f>
        <v>0</v>
      </c>
      <c r="BF191" s="216">
        <f>IF(N191="snížená",J191,0)</f>
        <v>0</v>
      </c>
      <c r="BG191" s="216">
        <f>IF(N191="zákl. přenesená",J191,0)</f>
        <v>0</v>
      </c>
      <c r="BH191" s="216">
        <f>IF(N191="sníž. přenesená",J191,0)</f>
        <v>0</v>
      </c>
      <c r="BI191" s="216">
        <f>IF(N191="nulová",J191,0)</f>
        <v>0</v>
      </c>
      <c r="BJ191" s="25" t="s">
        <v>79</v>
      </c>
      <c r="BK191" s="216">
        <f>ROUND(I191*H191,2)</f>
        <v>0</v>
      </c>
      <c r="BL191" s="25" t="s">
        <v>189</v>
      </c>
      <c r="BM191" s="25" t="s">
        <v>1117</v>
      </c>
    </row>
    <row r="192" spans="2:65" s="12" customFormat="1" ht="13.5">
      <c r="B192" s="220"/>
      <c r="C192" s="221"/>
      <c r="D192" s="217" t="s">
        <v>193</v>
      </c>
      <c r="E192" s="222" t="s">
        <v>21</v>
      </c>
      <c r="F192" s="223" t="s">
        <v>1118</v>
      </c>
      <c r="G192" s="221"/>
      <c r="H192" s="224" t="s">
        <v>21</v>
      </c>
      <c r="I192" s="225"/>
      <c r="J192" s="221"/>
      <c r="K192" s="221"/>
      <c r="L192" s="226"/>
      <c r="M192" s="227"/>
      <c r="N192" s="228"/>
      <c r="O192" s="228"/>
      <c r="P192" s="228"/>
      <c r="Q192" s="228"/>
      <c r="R192" s="228"/>
      <c r="S192" s="228"/>
      <c r="T192" s="229"/>
      <c r="AT192" s="230" t="s">
        <v>193</v>
      </c>
      <c r="AU192" s="230" t="s">
        <v>83</v>
      </c>
      <c r="AV192" s="12" t="s">
        <v>79</v>
      </c>
      <c r="AW192" s="12" t="s">
        <v>39</v>
      </c>
      <c r="AX192" s="12" t="s">
        <v>75</v>
      </c>
      <c r="AY192" s="230" t="s">
        <v>183</v>
      </c>
    </row>
    <row r="193" spans="2:65" s="13" customFormat="1" ht="13.5">
      <c r="B193" s="231"/>
      <c r="C193" s="232"/>
      <c r="D193" s="217" t="s">
        <v>193</v>
      </c>
      <c r="E193" s="233" t="s">
        <v>21</v>
      </c>
      <c r="F193" s="234" t="s">
        <v>1092</v>
      </c>
      <c r="G193" s="232"/>
      <c r="H193" s="235">
        <v>53.676000000000002</v>
      </c>
      <c r="I193" s="236"/>
      <c r="J193" s="232"/>
      <c r="K193" s="232"/>
      <c r="L193" s="237"/>
      <c r="M193" s="238"/>
      <c r="N193" s="239"/>
      <c r="O193" s="239"/>
      <c r="P193" s="239"/>
      <c r="Q193" s="239"/>
      <c r="R193" s="239"/>
      <c r="S193" s="239"/>
      <c r="T193" s="240"/>
      <c r="AT193" s="241" t="s">
        <v>193</v>
      </c>
      <c r="AU193" s="241" t="s">
        <v>83</v>
      </c>
      <c r="AV193" s="13" t="s">
        <v>83</v>
      </c>
      <c r="AW193" s="13" t="s">
        <v>39</v>
      </c>
      <c r="AX193" s="13" t="s">
        <v>75</v>
      </c>
      <c r="AY193" s="241" t="s">
        <v>183</v>
      </c>
    </row>
    <row r="194" spans="2:65" s="13" customFormat="1" ht="13.5">
      <c r="B194" s="231"/>
      <c r="C194" s="232"/>
      <c r="D194" s="217" t="s">
        <v>193</v>
      </c>
      <c r="E194" s="233" t="s">
        <v>21</v>
      </c>
      <c r="F194" s="234" t="s">
        <v>1093</v>
      </c>
      <c r="G194" s="232"/>
      <c r="H194" s="235">
        <v>-1.125</v>
      </c>
      <c r="I194" s="236"/>
      <c r="J194" s="232"/>
      <c r="K194" s="232"/>
      <c r="L194" s="237"/>
      <c r="M194" s="238"/>
      <c r="N194" s="239"/>
      <c r="O194" s="239"/>
      <c r="P194" s="239"/>
      <c r="Q194" s="239"/>
      <c r="R194" s="239"/>
      <c r="S194" s="239"/>
      <c r="T194" s="240"/>
      <c r="AT194" s="241" t="s">
        <v>193</v>
      </c>
      <c r="AU194" s="241" t="s">
        <v>83</v>
      </c>
      <c r="AV194" s="13" t="s">
        <v>83</v>
      </c>
      <c r="AW194" s="13" t="s">
        <v>39</v>
      </c>
      <c r="AX194" s="13" t="s">
        <v>75</v>
      </c>
      <c r="AY194" s="241" t="s">
        <v>183</v>
      </c>
    </row>
    <row r="195" spans="2:65" s="13" customFormat="1" ht="13.5">
      <c r="B195" s="231"/>
      <c r="C195" s="232"/>
      <c r="D195" s="217" t="s">
        <v>193</v>
      </c>
      <c r="E195" s="233" t="s">
        <v>21</v>
      </c>
      <c r="F195" s="234" t="s">
        <v>1094</v>
      </c>
      <c r="G195" s="232"/>
      <c r="H195" s="235">
        <v>2.0680000000000001</v>
      </c>
      <c r="I195" s="236"/>
      <c r="J195" s="232"/>
      <c r="K195" s="232"/>
      <c r="L195" s="237"/>
      <c r="M195" s="238"/>
      <c r="N195" s="239"/>
      <c r="O195" s="239"/>
      <c r="P195" s="239"/>
      <c r="Q195" s="239"/>
      <c r="R195" s="239"/>
      <c r="S195" s="239"/>
      <c r="T195" s="240"/>
      <c r="AT195" s="241" t="s">
        <v>193</v>
      </c>
      <c r="AU195" s="241" t="s">
        <v>83</v>
      </c>
      <c r="AV195" s="13" t="s">
        <v>83</v>
      </c>
      <c r="AW195" s="13" t="s">
        <v>39</v>
      </c>
      <c r="AX195" s="13" t="s">
        <v>75</v>
      </c>
      <c r="AY195" s="241" t="s">
        <v>183</v>
      </c>
    </row>
    <row r="196" spans="2:65" s="13" customFormat="1" ht="13.5">
      <c r="B196" s="231"/>
      <c r="C196" s="232"/>
      <c r="D196" s="217" t="s">
        <v>193</v>
      </c>
      <c r="E196" s="233" t="s">
        <v>21</v>
      </c>
      <c r="F196" s="234" t="s">
        <v>1095</v>
      </c>
      <c r="G196" s="232"/>
      <c r="H196" s="235">
        <v>27.45</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5" customFormat="1" ht="13.5">
      <c r="B197" s="268"/>
      <c r="C197" s="269"/>
      <c r="D197" s="217" t="s">
        <v>193</v>
      </c>
      <c r="E197" s="270" t="s">
        <v>21</v>
      </c>
      <c r="F197" s="271" t="s">
        <v>265</v>
      </c>
      <c r="G197" s="269"/>
      <c r="H197" s="272">
        <v>82.069000000000003</v>
      </c>
      <c r="I197" s="273"/>
      <c r="J197" s="269"/>
      <c r="K197" s="269"/>
      <c r="L197" s="274"/>
      <c r="M197" s="275"/>
      <c r="N197" s="276"/>
      <c r="O197" s="276"/>
      <c r="P197" s="276"/>
      <c r="Q197" s="276"/>
      <c r="R197" s="276"/>
      <c r="S197" s="276"/>
      <c r="T197" s="277"/>
      <c r="AT197" s="278" t="s">
        <v>193</v>
      </c>
      <c r="AU197" s="278" t="s">
        <v>83</v>
      </c>
      <c r="AV197" s="15" t="s">
        <v>91</v>
      </c>
      <c r="AW197" s="15" t="s">
        <v>39</v>
      </c>
      <c r="AX197" s="15" t="s">
        <v>75</v>
      </c>
      <c r="AY197" s="278" t="s">
        <v>183</v>
      </c>
    </row>
    <row r="198" spans="2:65" s="12" customFormat="1" ht="13.5">
      <c r="B198" s="220"/>
      <c r="C198" s="221"/>
      <c r="D198" s="217" t="s">
        <v>193</v>
      </c>
      <c r="E198" s="222" t="s">
        <v>21</v>
      </c>
      <c r="F198" s="223" t="s">
        <v>1096</v>
      </c>
      <c r="G198" s="221"/>
      <c r="H198" s="224" t="s">
        <v>21</v>
      </c>
      <c r="I198" s="225"/>
      <c r="J198" s="221"/>
      <c r="K198" s="221"/>
      <c r="L198" s="226"/>
      <c r="M198" s="227"/>
      <c r="N198" s="228"/>
      <c r="O198" s="228"/>
      <c r="P198" s="228"/>
      <c r="Q198" s="228"/>
      <c r="R198" s="228"/>
      <c r="S198" s="228"/>
      <c r="T198" s="229"/>
      <c r="AT198" s="230" t="s">
        <v>193</v>
      </c>
      <c r="AU198" s="230" t="s">
        <v>83</v>
      </c>
      <c r="AV198" s="12" t="s">
        <v>79</v>
      </c>
      <c r="AW198" s="12" t="s">
        <v>39</v>
      </c>
      <c r="AX198" s="12" t="s">
        <v>75</v>
      </c>
      <c r="AY198" s="230" t="s">
        <v>183</v>
      </c>
    </row>
    <row r="199" spans="2:65" s="13" customFormat="1" ht="13.5">
      <c r="B199" s="231"/>
      <c r="C199" s="232"/>
      <c r="D199" s="217" t="s">
        <v>193</v>
      </c>
      <c r="E199" s="233" t="s">
        <v>21</v>
      </c>
      <c r="F199" s="234" t="s">
        <v>1092</v>
      </c>
      <c r="G199" s="232"/>
      <c r="H199" s="235">
        <v>53.676000000000002</v>
      </c>
      <c r="I199" s="236"/>
      <c r="J199" s="232"/>
      <c r="K199" s="232"/>
      <c r="L199" s="237"/>
      <c r="M199" s="238"/>
      <c r="N199" s="239"/>
      <c r="O199" s="239"/>
      <c r="P199" s="239"/>
      <c r="Q199" s="239"/>
      <c r="R199" s="239"/>
      <c r="S199" s="239"/>
      <c r="T199" s="240"/>
      <c r="AT199" s="241" t="s">
        <v>193</v>
      </c>
      <c r="AU199" s="241" t="s">
        <v>83</v>
      </c>
      <c r="AV199" s="13" t="s">
        <v>83</v>
      </c>
      <c r="AW199" s="13" t="s">
        <v>39</v>
      </c>
      <c r="AX199" s="13" t="s">
        <v>75</v>
      </c>
      <c r="AY199" s="241" t="s">
        <v>183</v>
      </c>
    </row>
    <row r="200" spans="2:65" s="13" customFormat="1" ht="13.5">
      <c r="B200" s="231"/>
      <c r="C200" s="232"/>
      <c r="D200" s="217" t="s">
        <v>193</v>
      </c>
      <c r="E200" s="233" t="s">
        <v>21</v>
      </c>
      <c r="F200" s="234" t="s">
        <v>1093</v>
      </c>
      <c r="G200" s="232"/>
      <c r="H200" s="235">
        <v>-1.125</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1097</v>
      </c>
      <c r="G201" s="232"/>
      <c r="H201" s="235">
        <v>2.2559999999999998</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1098</v>
      </c>
      <c r="G202" s="232"/>
      <c r="H202" s="235">
        <v>8.1</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5" customFormat="1" ht="13.5">
      <c r="B203" s="268"/>
      <c r="C203" s="269"/>
      <c r="D203" s="217" t="s">
        <v>193</v>
      </c>
      <c r="E203" s="270" t="s">
        <v>21</v>
      </c>
      <c r="F203" s="271" t="s">
        <v>265</v>
      </c>
      <c r="G203" s="269"/>
      <c r="H203" s="272">
        <v>62.906999999999996</v>
      </c>
      <c r="I203" s="273"/>
      <c r="J203" s="269"/>
      <c r="K203" s="269"/>
      <c r="L203" s="274"/>
      <c r="M203" s="275"/>
      <c r="N203" s="276"/>
      <c r="O203" s="276"/>
      <c r="P203" s="276"/>
      <c r="Q203" s="276"/>
      <c r="R203" s="276"/>
      <c r="S203" s="276"/>
      <c r="T203" s="277"/>
      <c r="AT203" s="278" t="s">
        <v>193</v>
      </c>
      <c r="AU203" s="278" t="s">
        <v>83</v>
      </c>
      <c r="AV203" s="15" t="s">
        <v>91</v>
      </c>
      <c r="AW203" s="15" t="s">
        <v>39</v>
      </c>
      <c r="AX203" s="15" t="s">
        <v>75</v>
      </c>
      <c r="AY203" s="278" t="s">
        <v>183</v>
      </c>
    </row>
    <row r="204" spans="2:65" s="14" customFormat="1" ht="13.5">
      <c r="B204" s="242"/>
      <c r="C204" s="243"/>
      <c r="D204" s="244" t="s">
        <v>193</v>
      </c>
      <c r="E204" s="245" t="s">
        <v>21</v>
      </c>
      <c r="F204" s="246" t="s">
        <v>212</v>
      </c>
      <c r="G204" s="243"/>
      <c r="H204" s="247">
        <v>144.976</v>
      </c>
      <c r="I204" s="248"/>
      <c r="J204" s="243"/>
      <c r="K204" s="243"/>
      <c r="L204" s="249"/>
      <c r="M204" s="250"/>
      <c r="N204" s="251"/>
      <c r="O204" s="251"/>
      <c r="P204" s="251"/>
      <c r="Q204" s="251"/>
      <c r="R204" s="251"/>
      <c r="S204" s="251"/>
      <c r="T204" s="252"/>
      <c r="AT204" s="253" t="s">
        <v>193</v>
      </c>
      <c r="AU204" s="253" t="s">
        <v>83</v>
      </c>
      <c r="AV204" s="14" t="s">
        <v>189</v>
      </c>
      <c r="AW204" s="14" t="s">
        <v>39</v>
      </c>
      <c r="AX204" s="14" t="s">
        <v>79</v>
      </c>
      <c r="AY204" s="253" t="s">
        <v>183</v>
      </c>
    </row>
    <row r="205" spans="2:65" s="1" customFormat="1" ht="31.5" customHeight="1">
      <c r="B205" s="42"/>
      <c r="C205" s="205" t="s">
        <v>274</v>
      </c>
      <c r="D205" s="205" t="s">
        <v>185</v>
      </c>
      <c r="E205" s="206" t="s">
        <v>234</v>
      </c>
      <c r="F205" s="207" t="s">
        <v>235</v>
      </c>
      <c r="G205" s="208" t="s">
        <v>199</v>
      </c>
      <c r="H205" s="209">
        <v>144.976</v>
      </c>
      <c r="I205" s="210"/>
      <c r="J205" s="211">
        <f>ROUND(I205*H205,2)</f>
        <v>0</v>
      </c>
      <c r="K205" s="207" t="s">
        <v>200</v>
      </c>
      <c r="L205" s="62"/>
      <c r="M205" s="212" t="s">
        <v>21</v>
      </c>
      <c r="N205" s="213" t="s">
        <v>46</v>
      </c>
      <c r="O205" s="43"/>
      <c r="P205" s="214">
        <f>O205*H205</f>
        <v>0</v>
      </c>
      <c r="Q205" s="214">
        <v>1.98E-3</v>
      </c>
      <c r="R205" s="214">
        <f>Q205*H205</f>
        <v>0.28705248</v>
      </c>
      <c r="S205" s="214">
        <v>0</v>
      </c>
      <c r="T205" s="215">
        <f>S205*H205</f>
        <v>0</v>
      </c>
      <c r="AR205" s="25" t="s">
        <v>189</v>
      </c>
      <c r="AT205" s="25" t="s">
        <v>185</v>
      </c>
      <c r="AU205" s="25" t="s">
        <v>83</v>
      </c>
      <c r="AY205" s="25" t="s">
        <v>183</v>
      </c>
      <c r="BE205" s="216">
        <f>IF(N205="základní",J205,0)</f>
        <v>0</v>
      </c>
      <c r="BF205" s="216">
        <f>IF(N205="snížená",J205,0)</f>
        <v>0</v>
      </c>
      <c r="BG205" s="216">
        <f>IF(N205="zákl. přenesená",J205,0)</f>
        <v>0</v>
      </c>
      <c r="BH205" s="216">
        <f>IF(N205="sníž. přenesená",J205,0)</f>
        <v>0</v>
      </c>
      <c r="BI205" s="216">
        <f>IF(N205="nulová",J205,0)</f>
        <v>0</v>
      </c>
      <c r="BJ205" s="25" t="s">
        <v>79</v>
      </c>
      <c r="BK205" s="216">
        <f>ROUND(I205*H205,2)</f>
        <v>0</v>
      </c>
      <c r="BL205" s="25" t="s">
        <v>189</v>
      </c>
      <c r="BM205" s="25" t="s">
        <v>1119</v>
      </c>
    </row>
    <row r="206" spans="2:65" s="12" customFormat="1" ht="13.5">
      <c r="B206" s="220"/>
      <c r="C206" s="221"/>
      <c r="D206" s="217" t="s">
        <v>193</v>
      </c>
      <c r="E206" s="222" t="s">
        <v>21</v>
      </c>
      <c r="F206" s="223" t="s">
        <v>1091</v>
      </c>
      <c r="G206" s="221"/>
      <c r="H206" s="224" t="s">
        <v>21</v>
      </c>
      <c r="I206" s="225"/>
      <c r="J206" s="221"/>
      <c r="K206" s="221"/>
      <c r="L206" s="226"/>
      <c r="M206" s="227"/>
      <c r="N206" s="228"/>
      <c r="O206" s="228"/>
      <c r="P206" s="228"/>
      <c r="Q206" s="228"/>
      <c r="R206" s="228"/>
      <c r="S206" s="228"/>
      <c r="T206" s="229"/>
      <c r="AT206" s="230" t="s">
        <v>193</v>
      </c>
      <c r="AU206" s="230" t="s">
        <v>83</v>
      </c>
      <c r="AV206" s="12" t="s">
        <v>79</v>
      </c>
      <c r="AW206" s="12" t="s">
        <v>39</v>
      </c>
      <c r="AX206" s="12" t="s">
        <v>75</v>
      </c>
      <c r="AY206" s="230" t="s">
        <v>183</v>
      </c>
    </row>
    <row r="207" spans="2:65" s="13" customFormat="1" ht="13.5">
      <c r="B207" s="231"/>
      <c r="C207" s="232"/>
      <c r="D207" s="217" t="s">
        <v>193</v>
      </c>
      <c r="E207" s="233" t="s">
        <v>21</v>
      </c>
      <c r="F207" s="234" t="s">
        <v>1092</v>
      </c>
      <c r="G207" s="232"/>
      <c r="H207" s="235">
        <v>53.676000000000002</v>
      </c>
      <c r="I207" s="236"/>
      <c r="J207" s="232"/>
      <c r="K207" s="232"/>
      <c r="L207" s="237"/>
      <c r="M207" s="238"/>
      <c r="N207" s="239"/>
      <c r="O207" s="239"/>
      <c r="P207" s="239"/>
      <c r="Q207" s="239"/>
      <c r="R207" s="239"/>
      <c r="S207" s="239"/>
      <c r="T207" s="240"/>
      <c r="AT207" s="241" t="s">
        <v>193</v>
      </c>
      <c r="AU207" s="241" t="s">
        <v>83</v>
      </c>
      <c r="AV207" s="13" t="s">
        <v>83</v>
      </c>
      <c r="AW207" s="13" t="s">
        <v>39</v>
      </c>
      <c r="AX207" s="13" t="s">
        <v>75</v>
      </c>
      <c r="AY207" s="241" t="s">
        <v>183</v>
      </c>
    </row>
    <row r="208" spans="2:65" s="13" customFormat="1" ht="13.5">
      <c r="B208" s="231"/>
      <c r="C208" s="232"/>
      <c r="D208" s="217" t="s">
        <v>193</v>
      </c>
      <c r="E208" s="233" t="s">
        <v>21</v>
      </c>
      <c r="F208" s="234" t="s">
        <v>1093</v>
      </c>
      <c r="G208" s="232"/>
      <c r="H208" s="235">
        <v>-1.125</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3" customFormat="1" ht="13.5">
      <c r="B209" s="231"/>
      <c r="C209" s="232"/>
      <c r="D209" s="217" t="s">
        <v>193</v>
      </c>
      <c r="E209" s="233" t="s">
        <v>21</v>
      </c>
      <c r="F209" s="234" t="s">
        <v>1094</v>
      </c>
      <c r="G209" s="232"/>
      <c r="H209" s="235">
        <v>2.0680000000000001</v>
      </c>
      <c r="I209" s="236"/>
      <c r="J209" s="232"/>
      <c r="K209" s="232"/>
      <c r="L209" s="237"/>
      <c r="M209" s="238"/>
      <c r="N209" s="239"/>
      <c r="O209" s="239"/>
      <c r="P209" s="239"/>
      <c r="Q209" s="239"/>
      <c r="R209" s="239"/>
      <c r="S209" s="239"/>
      <c r="T209" s="240"/>
      <c r="AT209" s="241" t="s">
        <v>193</v>
      </c>
      <c r="AU209" s="241" t="s">
        <v>83</v>
      </c>
      <c r="AV209" s="13" t="s">
        <v>83</v>
      </c>
      <c r="AW209" s="13" t="s">
        <v>39</v>
      </c>
      <c r="AX209" s="13" t="s">
        <v>75</v>
      </c>
      <c r="AY209" s="241" t="s">
        <v>183</v>
      </c>
    </row>
    <row r="210" spans="2:65" s="13" customFormat="1" ht="13.5">
      <c r="B210" s="231"/>
      <c r="C210" s="232"/>
      <c r="D210" s="217" t="s">
        <v>193</v>
      </c>
      <c r="E210" s="233" t="s">
        <v>21</v>
      </c>
      <c r="F210" s="234" t="s">
        <v>1095</v>
      </c>
      <c r="G210" s="232"/>
      <c r="H210" s="235">
        <v>27.45</v>
      </c>
      <c r="I210" s="236"/>
      <c r="J210" s="232"/>
      <c r="K210" s="232"/>
      <c r="L210" s="237"/>
      <c r="M210" s="238"/>
      <c r="N210" s="239"/>
      <c r="O210" s="239"/>
      <c r="P210" s="239"/>
      <c r="Q210" s="239"/>
      <c r="R210" s="239"/>
      <c r="S210" s="239"/>
      <c r="T210" s="240"/>
      <c r="AT210" s="241" t="s">
        <v>193</v>
      </c>
      <c r="AU210" s="241" t="s">
        <v>83</v>
      </c>
      <c r="AV210" s="13" t="s">
        <v>83</v>
      </c>
      <c r="AW210" s="13" t="s">
        <v>39</v>
      </c>
      <c r="AX210" s="13" t="s">
        <v>75</v>
      </c>
      <c r="AY210" s="241" t="s">
        <v>183</v>
      </c>
    </row>
    <row r="211" spans="2:65" s="15" customFormat="1" ht="13.5">
      <c r="B211" s="268"/>
      <c r="C211" s="269"/>
      <c r="D211" s="217" t="s">
        <v>193</v>
      </c>
      <c r="E211" s="270" t="s">
        <v>21</v>
      </c>
      <c r="F211" s="271" t="s">
        <v>265</v>
      </c>
      <c r="G211" s="269"/>
      <c r="H211" s="272">
        <v>82.069000000000003</v>
      </c>
      <c r="I211" s="273"/>
      <c r="J211" s="269"/>
      <c r="K211" s="269"/>
      <c r="L211" s="274"/>
      <c r="M211" s="275"/>
      <c r="N211" s="276"/>
      <c r="O211" s="276"/>
      <c r="P211" s="276"/>
      <c r="Q211" s="276"/>
      <c r="R211" s="276"/>
      <c r="S211" s="276"/>
      <c r="T211" s="277"/>
      <c r="AT211" s="278" t="s">
        <v>193</v>
      </c>
      <c r="AU211" s="278" t="s">
        <v>83</v>
      </c>
      <c r="AV211" s="15" t="s">
        <v>91</v>
      </c>
      <c r="AW211" s="15" t="s">
        <v>39</v>
      </c>
      <c r="AX211" s="15" t="s">
        <v>75</v>
      </c>
      <c r="AY211" s="278" t="s">
        <v>183</v>
      </c>
    </row>
    <row r="212" spans="2:65" s="12" customFormat="1" ht="13.5">
      <c r="B212" s="220"/>
      <c r="C212" s="221"/>
      <c r="D212" s="217" t="s">
        <v>193</v>
      </c>
      <c r="E212" s="222" t="s">
        <v>21</v>
      </c>
      <c r="F212" s="223" t="s">
        <v>1096</v>
      </c>
      <c r="G212" s="221"/>
      <c r="H212" s="224" t="s">
        <v>21</v>
      </c>
      <c r="I212" s="225"/>
      <c r="J212" s="221"/>
      <c r="K212" s="221"/>
      <c r="L212" s="226"/>
      <c r="M212" s="227"/>
      <c r="N212" s="228"/>
      <c r="O212" s="228"/>
      <c r="P212" s="228"/>
      <c r="Q212" s="228"/>
      <c r="R212" s="228"/>
      <c r="S212" s="228"/>
      <c r="T212" s="229"/>
      <c r="AT212" s="230" t="s">
        <v>193</v>
      </c>
      <c r="AU212" s="230" t="s">
        <v>83</v>
      </c>
      <c r="AV212" s="12" t="s">
        <v>79</v>
      </c>
      <c r="AW212" s="12" t="s">
        <v>39</v>
      </c>
      <c r="AX212" s="12" t="s">
        <v>75</v>
      </c>
      <c r="AY212" s="230" t="s">
        <v>183</v>
      </c>
    </row>
    <row r="213" spans="2:65" s="13" customFormat="1" ht="13.5">
      <c r="B213" s="231"/>
      <c r="C213" s="232"/>
      <c r="D213" s="217" t="s">
        <v>193</v>
      </c>
      <c r="E213" s="233" t="s">
        <v>21</v>
      </c>
      <c r="F213" s="234" t="s">
        <v>1092</v>
      </c>
      <c r="G213" s="232"/>
      <c r="H213" s="235">
        <v>53.676000000000002</v>
      </c>
      <c r="I213" s="236"/>
      <c r="J213" s="232"/>
      <c r="K213" s="232"/>
      <c r="L213" s="237"/>
      <c r="M213" s="238"/>
      <c r="N213" s="239"/>
      <c r="O213" s="239"/>
      <c r="P213" s="239"/>
      <c r="Q213" s="239"/>
      <c r="R213" s="239"/>
      <c r="S213" s="239"/>
      <c r="T213" s="240"/>
      <c r="AT213" s="241" t="s">
        <v>193</v>
      </c>
      <c r="AU213" s="241" t="s">
        <v>83</v>
      </c>
      <c r="AV213" s="13" t="s">
        <v>83</v>
      </c>
      <c r="AW213" s="13" t="s">
        <v>39</v>
      </c>
      <c r="AX213" s="13" t="s">
        <v>75</v>
      </c>
      <c r="AY213" s="241" t="s">
        <v>183</v>
      </c>
    </row>
    <row r="214" spans="2:65" s="13" customFormat="1" ht="13.5">
      <c r="B214" s="231"/>
      <c r="C214" s="232"/>
      <c r="D214" s="217" t="s">
        <v>193</v>
      </c>
      <c r="E214" s="233" t="s">
        <v>21</v>
      </c>
      <c r="F214" s="234" t="s">
        <v>1093</v>
      </c>
      <c r="G214" s="232"/>
      <c r="H214" s="235">
        <v>-1.125</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3" customFormat="1" ht="13.5">
      <c r="B215" s="231"/>
      <c r="C215" s="232"/>
      <c r="D215" s="217" t="s">
        <v>193</v>
      </c>
      <c r="E215" s="233" t="s">
        <v>21</v>
      </c>
      <c r="F215" s="234" t="s">
        <v>1097</v>
      </c>
      <c r="G215" s="232"/>
      <c r="H215" s="235">
        <v>2.2559999999999998</v>
      </c>
      <c r="I215" s="236"/>
      <c r="J215" s="232"/>
      <c r="K215" s="232"/>
      <c r="L215" s="237"/>
      <c r="M215" s="238"/>
      <c r="N215" s="239"/>
      <c r="O215" s="239"/>
      <c r="P215" s="239"/>
      <c r="Q215" s="239"/>
      <c r="R215" s="239"/>
      <c r="S215" s="239"/>
      <c r="T215" s="240"/>
      <c r="AT215" s="241" t="s">
        <v>193</v>
      </c>
      <c r="AU215" s="241" t="s">
        <v>83</v>
      </c>
      <c r="AV215" s="13" t="s">
        <v>83</v>
      </c>
      <c r="AW215" s="13" t="s">
        <v>39</v>
      </c>
      <c r="AX215" s="13" t="s">
        <v>75</v>
      </c>
      <c r="AY215" s="241" t="s">
        <v>183</v>
      </c>
    </row>
    <row r="216" spans="2:65" s="13" customFormat="1" ht="13.5">
      <c r="B216" s="231"/>
      <c r="C216" s="232"/>
      <c r="D216" s="217" t="s">
        <v>193</v>
      </c>
      <c r="E216" s="233" t="s">
        <v>21</v>
      </c>
      <c r="F216" s="234" t="s">
        <v>1098</v>
      </c>
      <c r="G216" s="232"/>
      <c r="H216" s="235">
        <v>8.1</v>
      </c>
      <c r="I216" s="236"/>
      <c r="J216" s="232"/>
      <c r="K216" s="232"/>
      <c r="L216" s="237"/>
      <c r="M216" s="238"/>
      <c r="N216" s="239"/>
      <c r="O216" s="239"/>
      <c r="P216" s="239"/>
      <c r="Q216" s="239"/>
      <c r="R216" s="239"/>
      <c r="S216" s="239"/>
      <c r="T216" s="240"/>
      <c r="AT216" s="241" t="s">
        <v>193</v>
      </c>
      <c r="AU216" s="241" t="s">
        <v>83</v>
      </c>
      <c r="AV216" s="13" t="s">
        <v>83</v>
      </c>
      <c r="AW216" s="13" t="s">
        <v>39</v>
      </c>
      <c r="AX216" s="13" t="s">
        <v>75</v>
      </c>
      <c r="AY216" s="241" t="s">
        <v>183</v>
      </c>
    </row>
    <row r="217" spans="2:65" s="15" customFormat="1" ht="13.5">
      <c r="B217" s="268"/>
      <c r="C217" s="269"/>
      <c r="D217" s="217" t="s">
        <v>193</v>
      </c>
      <c r="E217" s="270" t="s">
        <v>21</v>
      </c>
      <c r="F217" s="271" t="s">
        <v>265</v>
      </c>
      <c r="G217" s="269"/>
      <c r="H217" s="272">
        <v>62.906999999999996</v>
      </c>
      <c r="I217" s="273"/>
      <c r="J217" s="269"/>
      <c r="K217" s="269"/>
      <c r="L217" s="274"/>
      <c r="M217" s="275"/>
      <c r="N217" s="276"/>
      <c r="O217" s="276"/>
      <c r="P217" s="276"/>
      <c r="Q217" s="276"/>
      <c r="R217" s="276"/>
      <c r="S217" s="276"/>
      <c r="T217" s="277"/>
      <c r="AT217" s="278" t="s">
        <v>193</v>
      </c>
      <c r="AU217" s="278" t="s">
        <v>83</v>
      </c>
      <c r="AV217" s="15" t="s">
        <v>91</v>
      </c>
      <c r="AW217" s="15" t="s">
        <v>39</v>
      </c>
      <c r="AX217" s="15" t="s">
        <v>75</v>
      </c>
      <c r="AY217" s="278" t="s">
        <v>183</v>
      </c>
    </row>
    <row r="218" spans="2:65" s="14" customFormat="1" ht="13.5">
      <c r="B218" s="242"/>
      <c r="C218" s="243"/>
      <c r="D218" s="244" t="s">
        <v>193</v>
      </c>
      <c r="E218" s="245" t="s">
        <v>21</v>
      </c>
      <c r="F218" s="246" t="s">
        <v>212</v>
      </c>
      <c r="G218" s="243"/>
      <c r="H218" s="247">
        <v>144.976</v>
      </c>
      <c r="I218" s="248"/>
      <c r="J218" s="243"/>
      <c r="K218" s="243"/>
      <c r="L218" s="249"/>
      <c r="M218" s="250"/>
      <c r="N218" s="251"/>
      <c r="O218" s="251"/>
      <c r="P218" s="251"/>
      <c r="Q218" s="251"/>
      <c r="R218" s="251"/>
      <c r="S218" s="251"/>
      <c r="T218" s="252"/>
      <c r="AT218" s="253" t="s">
        <v>193</v>
      </c>
      <c r="AU218" s="253" t="s">
        <v>83</v>
      </c>
      <c r="AV218" s="14" t="s">
        <v>189</v>
      </c>
      <c r="AW218" s="14" t="s">
        <v>39</v>
      </c>
      <c r="AX218" s="14" t="s">
        <v>79</v>
      </c>
      <c r="AY218" s="253" t="s">
        <v>183</v>
      </c>
    </row>
    <row r="219" spans="2:65" s="1" customFormat="1" ht="22.5" customHeight="1">
      <c r="B219" s="42"/>
      <c r="C219" s="205" t="s">
        <v>279</v>
      </c>
      <c r="D219" s="205" t="s">
        <v>185</v>
      </c>
      <c r="E219" s="206" t="s">
        <v>237</v>
      </c>
      <c r="F219" s="207" t="s">
        <v>238</v>
      </c>
      <c r="G219" s="208" t="s">
        <v>199</v>
      </c>
      <c r="H219" s="209">
        <v>1126.9069999999999</v>
      </c>
      <c r="I219" s="210"/>
      <c r="J219" s="211">
        <f>ROUND(I219*H219,2)</f>
        <v>0</v>
      </c>
      <c r="K219" s="207" t="s">
        <v>200</v>
      </c>
      <c r="L219" s="62"/>
      <c r="M219" s="212" t="s">
        <v>21</v>
      </c>
      <c r="N219" s="213" t="s">
        <v>46</v>
      </c>
      <c r="O219" s="43"/>
      <c r="P219" s="214">
        <f>O219*H219</f>
        <v>0</v>
      </c>
      <c r="Q219" s="214">
        <v>5.4599999999999996E-3</v>
      </c>
      <c r="R219" s="214">
        <f>Q219*H219</f>
        <v>6.1529122199999993</v>
      </c>
      <c r="S219" s="214">
        <v>0</v>
      </c>
      <c r="T219" s="215">
        <f>S219*H219</f>
        <v>0</v>
      </c>
      <c r="AR219" s="25" t="s">
        <v>189</v>
      </c>
      <c r="AT219" s="25" t="s">
        <v>185</v>
      </c>
      <c r="AU219" s="25" t="s">
        <v>83</v>
      </c>
      <c r="AY219" s="25" t="s">
        <v>183</v>
      </c>
      <c r="BE219" s="216">
        <f>IF(N219="základní",J219,0)</f>
        <v>0</v>
      </c>
      <c r="BF219" s="216">
        <f>IF(N219="snížená",J219,0)</f>
        <v>0</v>
      </c>
      <c r="BG219" s="216">
        <f>IF(N219="zákl. přenesená",J219,0)</f>
        <v>0</v>
      </c>
      <c r="BH219" s="216">
        <f>IF(N219="sníž. přenesená",J219,0)</f>
        <v>0</v>
      </c>
      <c r="BI219" s="216">
        <f>IF(N219="nulová",J219,0)</f>
        <v>0</v>
      </c>
      <c r="BJ219" s="25" t="s">
        <v>79</v>
      </c>
      <c r="BK219" s="216">
        <f>ROUND(I219*H219,2)</f>
        <v>0</v>
      </c>
      <c r="BL219" s="25" t="s">
        <v>189</v>
      </c>
      <c r="BM219" s="25" t="s">
        <v>1120</v>
      </c>
    </row>
    <row r="220" spans="2:65" s="1" customFormat="1" ht="121.5">
      <c r="B220" s="42"/>
      <c r="C220" s="64"/>
      <c r="D220" s="217" t="s">
        <v>191</v>
      </c>
      <c r="E220" s="64"/>
      <c r="F220" s="218" t="s">
        <v>216</v>
      </c>
      <c r="G220" s="64"/>
      <c r="H220" s="64"/>
      <c r="I220" s="173"/>
      <c r="J220" s="64"/>
      <c r="K220" s="64"/>
      <c r="L220" s="62"/>
      <c r="M220" s="219"/>
      <c r="N220" s="43"/>
      <c r="O220" s="43"/>
      <c r="P220" s="43"/>
      <c r="Q220" s="43"/>
      <c r="R220" s="43"/>
      <c r="S220" s="43"/>
      <c r="T220" s="79"/>
      <c r="AT220" s="25" t="s">
        <v>191</v>
      </c>
      <c r="AU220" s="25" t="s">
        <v>83</v>
      </c>
    </row>
    <row r="221" spans="2:65" s="12" customFormat="1" ht="13.5">
      <c r="B221" s="220"/>
      <c r="C221" s="221"/>
      <c r="D221" s="217" t="s">
        <v>193</v>
      </c>
      <c r="E221" s="222" t="s">
        <v>21</v>
      </c>
      <c r="F221" s="223" t="s">
        <v>1121</v>
      </c>
      <c r="G221" s="221"/>
      <c r="H221" s="224" t="s">
        <v>21</v>
      </c>
      <c r="I221" s="225"/>
      <c r="J221" s="221"/>
      <c r="K221" s="221"/>
      <c r="L221" s="226"/>
      <c r="M221" s="227"/>
      <c r="N221" s="228"/>
      <c r="O221" s="228"/>
      <c r="P221" s="228"/>
      <c r="Q221" s="228"/>
      <c r="R221" s="228"/>
      <c r="S221" s="228"/>
      <c r="T221" s="229"/>
      <c r="AT221" s="230" t="s">
        <v>193</v>
      </c>
      <c r="AU221" s="230" t="s">
        <v>83</v>
      </c>
      <c r="AV221" s="12" t="s">
        <v>79</v>
      </c>
      <c r="AW221" s="12" t="s">
        <v>39</v>
      </c>
      <c r="AX221" s="12" t="s">
        <v>75</v>
      </c>
      <c r="AY221" s="230" t="s">
        <v>183</v>
      </c>
    </row>
    <row r="222" spans="2:65" s="13" customFormat="1" ht="13.5">
      <c r="B222" s="231"/>
      <c r="C222" s="232"/>
      <c r="D222" s="217" t="s">
        <v>193</v>
      </c>
      <c r="E222" s="233" t="s">
        <v>21</v>
      </c>
      <c r="F222" s="234" t="s">
        <v>1122</v>
      </c>
      <c r="G222" s="232"/>
      <c r="H222" s="235">
        <v>979.625</v>
      </c>
      <c r="I222" s="236"/>
      <c r="J222" s="232"/>
      <c r="K222" s="232"/>
      <c r="L222" s="237"/>
      <c r="M222" s="238"/>
      <c r="N222" s="239"/>
      <c r="O222" s="239"/>
      <c r="P222" s="239"/>
      <c r="Q222" s="239"/>
      <c r="R222" s="239"/>
      <c r="S222" s="239"/>
      <c r="T222" s="240"/>
      <c r="AT222" s="241" t="s">
        <v>193</v>
      </c>
      <c r="AU222" s="241" t="s">
        <v>83</v>
      </c>
      <c r="AV222" s="13" t="s">
        <v>83</v>
      </c>
      <c r="AW222" s="13" t="s">
        <v>39</v>
      </c>
      <c r="AX222" s="13" t="s">
        <v>75</v>
      </c>
      <c r="AY222" s="241" t="s">
        <v>183</v>
      </c>
    </row>
    <row r="223" spans="2:65" s="12" customFormat="1" ht="13.5">
      <c r="B223" s="220"/>
      <c r="C223" s="221"/>
      <c r="D223" s="217" t="s">
        <v>193</v>
      </c>
      <c r="E223" s="222" t="s">
        <v>21</v>
      </c>
      <c r="F223" s="223" t="s">
        <v>1123</v>
      </c>
      <c r="G223" s="221"/>
      <c r="H223" s="224" t="s">
        <v>21</v>
      </c>
      <c r="I223" s="225"/>
      <c r="J223" s="221"/>
      <c r="K223" s="221"/>
      <c r="L223" s="226"/>
      <c r="M223" s="227"/>
      <c r="N223" s="228"/>
      <c r="O223" s="228"/>
      <c r="P223" s="228"/>
      <c r="Q223" s="228"/>
      <c r="R223" s="228"/>
      <c r="S223" s="228"/>
      <c r="T223" s="229"/>
      <c r="AT223" s="230" t="s">
        <v>193</v>
      </c>
      <c r="AU223" s="230" t="s">
        <v>83</v>
      </c>
      <c r="AV223" s="12" t="s">
        <v>79</v>
      </c>
      <c r="AW223" s="12" t="s">
        <v>39</v>
      </c>
      <c r="AX223" s="12" t="s">
        <v>75</v>
      </c>
      <c r="AY223" s="230" t="s">
        <v>183</v>
      </c>
    </row>
    <row r="224" spans="2:65" s="13" customFormat="1" ht="13.5">
      <c r="B224" s="231"/>
      <c r="C224" s="232"/>
      <c r="D224" s="217" t="s">
        <v>193</v>
      </c>
      <c r="E224" s="233" t="s">
        <v>21</v>
      </c>
      <c r="F224" s="234" t="s">
        <v>1124</v>
      </c>
      <c r="G224" s="232"/>
      <c r="H224" s="235">
        <v>68.754999999999995</v>
      </c>
      <c r="I224" s="236"/>
      <c r="J224" s="232"/>
      <c r="K224" s="232"/>
      <c r="L224" s="237"/>
      <c r="M224" s="238"/>
      <c r="N224" s="239"/>
      <c r="O224" s="239"/>
      <c r="P224" s="239"/>
      <c r="Q224" s="239"/>
      <c r="R224" s="239"/>
      <c r="S224" s="239"/>
      <c r="T224" s="240"/>
      <c r="AT224" s="241" t="s">
        <v>193</v>
      </c>
      <c r="AU224" s="241" t="s">
        <v>83</v>
      </c>
      <c r="AV224" s="13" t="s">
        <v>83</v>
      </c>
      <c r="AW224" s="13" t="s">
        <v>39</v>
      </c>
      <c r="AX224" s="13" t="s">
        <v>75</v>
      </c>
      <c r="AY224" s="241" t="s">
        <v>183</v>
      </c>
    </row>
    <row r="225" spans="2:65" s="12" customFormat="1" ht="13.5">
      <c r="B225" s="220"/>
      <c r="C225" s="221"/>
      <c r="D225" s="217" t="s">
        <v>193</v>
      </c>
      <c r="E225" s="222" t="s">
        <v>21</v>
      </c>
      <c r="F225" s="223" t="s">
        <v>1125</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1126</v>
      </c>
      <c r="G226" s="232"/>
      <c r="H226" s="235">
        <v>78.527000000000001</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4" customFormat="1" ht="13.5">
      <c r="B227" s="242"/>
      <c r="C227" s="243"/>
      <c r="D227" s="244" t="s">
        <v>193</v>
      </c>
      <c r="E227" s="245" t="s">
        <v>21</v>
      </c>
      <c r="F227" s="246" t="s">
        <v>212</v>
      </c>
      <c r="G227" s="243"/>
      <c r="H227" s="247">
        <v>1126.9069999999999</v>
      </c>
      <c r="I227" s="248"/>
      <c r="J227" s="243"/>
      <c r="K227" s="243"/>
      <c r="L227" s="249"/>
      <c r="M227" s="250"/>
      <c r="N227" s="251"/>
      <c r="O227" s="251"/>
      <c r="P227" s="251"/>
      <c r="Q227" s="251"/>
      <c r="R227" s="251"/>
      <c r="S227" s="251"/>
      <c r="T227" s="252"/>
      <c r="AT227" s="253" t="s">
        <v>193</v>
      </c>
      <c r="AU227" s="253" t="s">
        <v>83</v>
      </c>
      <c r="AV227" s="14" t="s">
        <v>189</v>
      </c>
      <c r="AW227" s="14" t="s">
        <v>39</v>
      </c>
      <c r="AX227" s="14" t="s">
        <v>79</v>
      </c>
      <c r="AY227" s="253" t="s">
        <v>183</v>
      </c>
    </row>
    <row r="228" spans="2:65" s="1" customFormat="1" ht="31.5" customHeight="1">
      <c r="B228" s="42"/>
      <c r="C228" s="205" t="s">
        <v>10</v>
      </c>
      <c r="D228" s="205" t="s">
        <v>185</v>
      </c>
      <c r="E228" s="206" t="s">
        <v>1127</v>
      </c>
      <c r="F228" s="207" t="s">
        <v>1128</v>
      </c>
      <c r="G228" s="208" t="s">
        <v>199</v>
      </c>
      <c r="H228" s="209">
        <v>78.527000000000001</v>
      </c>
      <c r="I228" s="210"/>
      <c r="J228" s="211">
        <f>ROUND(I228*H228,2)</f>
        <v>0</v>
      </c>
      <c r="K228" s="207" t="s">
        <v>200</v>
      </c>
      <c r="L228" s="62"/>
      <c r="M228" s="212" t="s">
        <v>21</v>
      </c>
      <c r="N228" s="213" t="s">
        <v>46</v>
      </c>
      <c r="O228" s="43"/>
      <c r="P228" s="214">
        <f>O228*H228</f>
        <v>0</v>
      </c>
      <c r="Q228" s="214">
        <v>4.8900000000000002E-3</v>
      </c>
      <c r="R228" s="214">
        <f>Q228*H228</f>
        <v>0.38399703000000002</v>
      </c>
      <c r="S228" s="214">
        <v>0</v>
      </c>
      <c r="T228" s="215">
        <f>S228*H228</f>
        <v>0</v>
      </c>
      <c r="AR228" s="25" t="s">
        <v>189</v>
      </c>
      <c r="AT228" s="25" t="s">
        <v>185</v>
      </c>
      <c r="AU228" s="25" t="s">
        <v>83</v>
      </c>
      <c r="AY228" s="25" t="s">
        <v>183</v>
      </c>
      <c r="BE228" s="216">
        <f>IF(N228="základní",J228,0)</f>
        <v>0</v>
      </c>
      <c r="BF228" s="216">
        <f>IF(N228="snížená",J228,0)</f>
        <v>0</v>
      </c>
      <c r="BG228" s="216">
        <f>IF(N228="zákl. přenesená",J228,0)</f>
        <v>0</v>
      </c>
      <c r="BH228" s="216">
        <f>IF(N228="sníž. přenesená",J228,0)</f>
        <v>0</v>
      </c>
      <c r="BI228" s="216">
        <f>IF(N228="nulová",J228,0)</f>
        <v>0</v>
      </c>
      <c r="BJ228" s="25" t="s">
        <v>79</v>
      </c>
      <c r="BK228" s="216">
        <f>ROUND(I228*H228,2)</f>
        <v>0</v>
      </c>
      <c r="BL228" s="25" t="s">
        <v>189</v>
      </c>
      <c r="BM228" s="25" t="s">
        <v>1129</v>
      </c>
    </row>
    <row r="229" spans="2:65" s="1" customFormat="1" ht="27">
      <c r="B229" s="42"/>
      <c r="C229" s="64"/>
      <c r="D229" s="217" t="s">
        <v>191</v>
      </c>
      <c r="E229" s="64"/>
      <c r="F229" s="218" t="s">
        <v>1130</v>
      </c>
      <c r="G229" s="64"/>
      <c r="H229" s="64"/>
      <c r="I229" s="173"/>
      <c r="J229" s="64"/>
      <c r="K229" s="64"/>
      <c r="L229" s="62"/>
      <c r="M229" s="219"/>
      <c r="N229" s="43"/>
      <c r="O229" s="43"/>
      <c r="P229" s="43"/>
      <c r="Q229" s="43"/>
      <c r="R229" s="43"/>
      <c r="S229" s="43"/>
      <c r="T229" s="79"/>
      <c r="AT229" s="25" t="s">
        <v>191</v>
      </c>
      <c r="AU229" s="25" t="s">
        <v>83</v>
      </c>
    </row>
    <row r="230" spans="2:65" s="12" customFormat="1" ht="13.5">
      <c r="B230" s="220"/>
      <c r="C230" s="221"/>
      <c r="D230" s="217" t="s">
        <v>193</v>
      </c>
      <c r="E230" s="222" t="s">
        <v>21</v>
      </c>
      <c r="F230" s="223" t="s">
        <v>1125</v>
      </c>
      <c r="G230" s="221"/>
      <c r="H230" s="224" t="s">
        <v>21</v>
      </c>
      <c r="I230" s="225"/>
      <c r="J230" s="221"/>
      <c r="K230" s="221"/>
      <c r="L230" s="226"/>
      <c r="M230" s="227"/>
      <c r="N230" s="228"/>
      <c r="O230" s="228"/>
      <c r="P230" s="228"/>
      <c r="Q230" s="228"/>
      <c r="R230" s="228"/>
      <c r="S230" s="228"/>
      <c r="T230" s="229"/>
      <c r="AT230" s="230" t="s">
        <v>193</v>
      </c>
      <c r="AU230" s="230" t="s">
        <v>83</v>
      </c>
      <c r="AV230" s="12" t="s">
        <v>79</v>
      </c>
      <c r="AW230" s="12" t="s">
        <v>39</v>
      </c>
      <c r="AX230" s="12" t="s">
        <v>75</v>
      </c>
      <c r="AY230" s="230" t="s">
        <v>183</v>
      </c>
    </row>
    <row r="231" spans="2:65" s="13" customFormat="1" ht="13.5">
      <c r="B231" s="231"/>
      <c r="C231" s="232"/>
      <c r="D231" s="244" t="s">
        <v>193</v>
      </c>
      <c r="E231" s="254" t="s">
        <v>21</v>
      </c>
      <c r="F231" s="255" t="s">
        <v>1126</v>
      </c>
      <c r="G231" s="232"/>
      <c r="H231" s="256">
        <v>78.527000000000001</v>
      </c>
      <c r="I231" s="236"/>
      <c r="J231" s="232"/>
      <c r="K231" s="232"/>
      <c r="L231" s="237"/>
      <c r="M231" s="238"/>
      <c r="N231" s="239"/>
      <c r="O231" s="239"/>
      <c r="P231" s="239"/>
      <c r="Q231" s="239"/>
      <c r="R231" s="239"/>
      <c r="S231" s="239"/>
      <c r="T231" s="240"/>
      <c r="AT231" s="241" t="s">
        <v>193</v>
      </c>
      <c r="AU231" s="241" t="s">
        <v>83</v>
      </c>
      <c r="AV231" s="13" t="s">
        <v>83</v>
      </c>
      <c r="AW231" s="13" t="s">
        <v>39</v>
      </c>
      <c r="AX231" s="13" t="s">
        <v>79</v>
      </c>
      <c r="AY231" s="241" t="s">
        <v>183</v>
      </c>
    </row>
    <row r="232" spans="2:65" s="1" customFormat="1" ht="31.5" customHeight="1">
      <c r="B232" s="42"/>
      <c r="C232" s="205" t="s">
        <v>292</v>
      </c>
      <c r="D232" s="205" t="s">
        <v>185</v>
      </c>
      <c r="E232" s="206" t="s">
        <v>252</v>
      </c>
      <c r="F232" s="207" t="s">
        <v>253</v>
      </c>
      <c r="G232" s="208" t="s">
        <v>199</v>
      </c>
      <c r="H232" s="209">
        <v>459.64100000000002</v>
      </c>
      <c r="I232" s="210"/>
      <c r="J232" s="211">
        <f>ROUND(I232*H232,2)</f>
        <v>0</v>
      </c>
      <c r="K232" s="207" t="s">
        <v>200</v>
      </c>
      <c r="L232" s="62"/>
      <c r="M232" s="212" t="s">
        <v>21</v>
      </c>
      <c r="N232" s="213" t="s">
        <v>46</v>
      </c>
      <c r="O232" s="43"/>
      <c r="P232" s="214">
        <f>O232*H232</f>
        <v>0</v>
      </c>
      <c r="Q232" s="214">
        <v>8.5000000000000006E-3</v>
      </c>
      <c r="R232" s="214">
        <f>Q232*H232</f>
        <v>3.9069485000000004</v>
      </c>
      <c r="S232" s="214">
        <v>0</v>
      </c>
      <c r="T232" s="215">
        <f>S232*H232</f>
        <v>0</v>
      </c>
      <c r="AR232" s="25" t="s">
        <v>189</v>
      </c>
      <c r="AT232" s="25" t="s">
        <v>185</v>
      </c>
      <c r="AU232" s="25" t="s">
        <v>83</v>
      </c>
      <c r="AY232" s="25" t="s">
        <v>183</v>
      </c>
      <c r="BE232" s="216">
        <f>IF(N232="základní",J232,0)</f>
        <v>0</v>
      </c>
      <c r="BF232" s="216">
        <f>IF(N232="snížená",J232,0)</f>
        <v>0</v>
      </c>
      <c r="BG232" s="216">
        <f>IF(N232="zákl. přenesená",J232,0)</f>
        <v>0</v>
      </c>
      <c r="BH232" s="216">
        <f>IF(N232="sníž. přenesená",J232,0)</f>
        <v>0</v>
      </c>
      <c r="BI232" s="216">
        <f>IF(N232="nulová",J232,0)</f>
        <v>0</v>
      </c>
      <c r="BJ232" s="25" t="s">
        <v>79</v>
      </c>
      <c r="BK232" s="216">
        <f>ROUND(I232*H232,2)</f>
        <v>0</v>
      </c>
      <c r="BL232" s="25" t="s">
        <v>189</v>
      </c>
      <c r="BM232" s="25" t="s">
        <v>1131</v>
      </c>
    </row>
    <row r="233" spans="2:65" s="1" customFormat="1" ht="162">
      <c r="B233" s="42"/>
      <c r="C233" s="64"/>
      <c r="D233" s="217" t="s">
        <v>191</v>
      </c>
      <c r="E233" s="64"/>
      <c r="F233" s="218" t="s">
        <v>221</v>
      </c>
      <c r="G233" s="64"/>
      <c r="H233" s="64"/>
      <c r="I233" s="173"/>
      <c r="J233" s="64"/>
      <c r="K233" s="64"/>
      <c r="L233" s="62"/>
      <c r="M233" s="219"/>
      <c r="N233" s="43"/>
      <c r="O233" s="43"/>
      <c r="P233" s="43"/>
      <c r="Q233" s="43"/>
      <c r="R233" s="43"/>
      <c r="S233" s="43"/>
      <c r="T233" s="79"/>
      <c r="AT233" s="25" t="s">
        <v>191</v>
      </c>
      <c r="AU233" s="25" t="s">
        <v>83</v>
      </c>
    </row>
    <row r="234" spans="2:65" s="12" customFormat="1" ht="13.5">
      <c r="B234" s="220"/>
      <c r="C234" s="221"/>
      <c r="D234" s="217" t="s">
        <v>193</v>
      </c>
      <c r="E234" s="222" t="s">
        <v>21</v>
      </c>
      <c r="F234" s="223" t="s">
        <v>1132</v>
      </c>
      <c r="G234" s="221"/>
      <c r="H234" s="224" t="s">
        <v>21</v>
      </c>
      <c r="I234" s="225"/>
      <c r="J234" s="221"/>
      <c r="K234" s="221"/>
      <c r="L234" s="226"/>
      <c r="M234" s="227"/>
      <c r="N234" s="228"/>
      <c r="O234" s="228"/>
      <c r="P234" s="228"/>
      <c r="Q234" s="228"/>
      <c r="R234" s="228"/>
      <c r="S234" s="228"/>
      <c r="T234" s="229"/>
      <c r="AT234" s="230" t="s">
        <v>193</v>
      </c>
      <c r="AU234" s="230" t="s">
        <v>83</v>
      </c>
      <c r="AV234" s="12" t="s">
        <v>79</v>
      </c>
      <c r="AW234" s="12" t="s">
        <v>39</v>
      </c>
      <c r="AX234" s="12" t="s">
        <v>75</v>
      </c>
      <c r="AY234" s="230" t="s">
        <v>183</v>
      </c>
    </row>
    <row r="235" spans="2:65" s="13" customFormat="1" ht="13.5">
      <c r="B235" s="231"/>
      <c r="C235" s="232"/>
      <c r="D235" s="217" t="s">
        <v>193</v>
      </c>
      <c r="E235" s="233" t="s">
        <v>21</v>
      </c>
      <c r="F235" s="234" t="s">
        <v>1133</v>
      </c>
      <c r="G235" s="232"/>
      <c r="H235" s="235">
        <v>96.736000000000004</v>
      </c>
      <c r="I235" s="236"/>
      <c r="J235" s="232"/>
      <c r="K235" s="232"/>
      <c r="L235" s="237"/>
      <c r="M235" s="238"/>
      <c r="N235" s="239"/>
      <c r="O235" s="239"/>
      <c r="P235" s="239"/>
      <c r="Q235" s="239"/>
      <c r="R235" s="239"/>
      <c r="S235" s="239"/>
      <c r="T235" s="240"/>
      <c r="AT235" s="241" t="s">
        <v>193</v>
      </c>
      <c r="AU235" s="241" t="s">
        <v>83</v>
      </c>
      <c r="AV235" s="13" t="s">
        <v>83</v>
      </c>
      <c r="AW235" s="13" t="s">
        <v>39</v>
      </c>
      <c r="AX235" s="13" t="s">
        <v>75</v>
      </c>
      <c r="AY235" s="241" t="s">
        <v>183</v>
      </c>
    </row>
    <row r="236" spans="2:65" s="13" customFormat="1" ht="13.5">
      <c r="B236" s="231"/>
      <c r="C236" s="232"/>
      <c r="D236" s="217" t="s">
        <v>193</v>
      </c>
      <c r="E236" s="233" t="s">
        <v>21</v>
      </c>
      <c r="F236" s="234" t="s">
        <v>1134</v>
      </c>
      <c r="G236" s="232"/>
      <c r="H236" s="235">
        <v>47.286000000000001</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65" s="13" customFormat="1" ht="13.5">
      <c r="B237" s="231"/>
      <c r="C237" s="232"/>
      <c r="D237" s="217" t="s">
        <v>193</v>
      </c>
      <c r="E237" s="233" t="s">
        <v>21</v>
      </c>
      <c r="F237" s="234" t="s">
        <v>1135</v>
      </c>
      <c r="G237" s="232"/>
      <c r="H237" s="235">
        <v>76.248000000000005</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65" s="13" customFormat="1" ht="13.5">
      <c r="B238" s="231"/>
      <c r="C238" s="232"/>
      <c r="D238" s="217" t="s">
        <v>193</v>
      </c>
      <c r="E238" s="233" t="s">
        <v>21</v>
      </c>
      <c r="F238" s="234" t="s">
        <v>1136</v>
      </c>
      <c r="G238" s="232"/>
      <c r="H238" s="235">
        <v>105.22799999999999</v>
      </c>
      <c r="I238" s="236"/>
      <c r="J238" s="232"/>
      <c r="K238" s="232"/>
      <c r="L238" s="237"/>
      <c r="M238" s="238"/>
      <c r="N238" s="239"/>
      <c r="O238" s="239"/>
      <c r="P238" s="239"/>
      <c r="Q238" s="239"/>
      <c r="R238" s="239"/>
      <c r="S238" s="239"/>
      <c r="T238" s="240"/>
      <c r="AT238" s="241" t="s">
        <v>193</v>
      </c>
      <c r="AU238" s="241" t="s">
        <v>83</v>
      </c>
      <c r="AV238" s="13" t="s">
        <v>83</v>
      </c>
      <c r="AW238" s="13" t="s">
        <v>39</v>
      </c>
      <c r="AX238" s="13" t="s">
        <v>75</v>
      </c>
      <c r="AY238" s="241" t="s">
        <v>183</v>
      </c>
    </row>
    <row r="239" spans="2:65" s="12" customFormat="1" ht="13.5">
      <c r="B239" s="220"/>
      <c r="C239" s="221"/>
      <c r="D239" s="217" t="s">
        <v>193</v>
      </c>
      <c r="E239" s="222" t="s">
        <v>21</v>
      </c>
      <c r="F239" s="223" t="s">
        <v>1137</v>
      </c>
      <c r="G239" s="221"/>
      <c r="H239" s="224" t="s">
        <v>21</v>
      </c>
      <c r="I239" s="225"/>
      <c r="J239" s="221"/>
      <c r="K239" s="221"/>
      <c r="L239" s="226"/>
      <c r="M239" s="227"/>
      <c r="N239" s="228"/>
      <c r="O239" s="228"/>
      <c r="P239" s="228"/>
      <c r="Q239" s="228"/>
      <c r="R239" s="228"/>
      <c r="S239" s="228"/>
      <c r="T239" s="229"/>
      <c r="AT239" s="230" t="s">
        <v>193</v>
      </c>
      <c r="AU239" s="230" t="s">
        <v>83</v>
      </c>
      <c r="AV239" s="12" t="s">
        <v>79</v>
      </c>
      <c r="AW239" s="12" t="s">
        <v>39</v>
      </c>
      <c r="AX239" s="12" t="s">
        <v>75</v>
      </c>
      <c r="AY239" s="230" t="s">
        <v>183</v>
      </c>
    </row>
    <row r="240" spans="2:65" s="13" customFormat="1" ht="13.5">
      <c r="B240" s="231"/>
      <c r="C240" s="232"/>
      <c r="D240" s="217" t="s">
        <v>193</v>
      </c>
      <c r="E240" s="233" t="s">
        <v>21</v>
      </c>
      <c r="F240" s="234" t="s">
        <v>1138</v>
      </c>
      <c r="G240" s="232"/>
      <c r="H240" s="235">
        <v>7.1550000000000002</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3" customFormat="1" ht="13.5">
      <c r="B241" s="231"/>
      <c r="C241" s="232"/>
      <c r="D241" s="217" t="s">
        <v>193</v>
      </c>
      <c r="E241" s="233" t="s">
        <v>21</v>
      </c>
      <c r="F241" s="234" t="s">
        <v>1139</v>
      </c>
      <c r="G241" s="232"/>
      <c r="H241" s="235">
        <v>1.65</v>
      </c>
      <c r="I241" s="236"/>
      <c r="J241" s="232"/>
      <c r="K241" s="232"/>
      <c r="L241" s="237"/>
      <c r="M241" s="238"/>
      <c r="N241" s="239"/>
      <c r="O241" s="239"/>
      <c r="P241" s="239"/>
      <c r="Q241" s="239"/>
      <c r="R241" s="239"/>
      <c r="S241" s="239"/>
      <c r="T241" s="240"/>
      <c r="AT241" s="241" t="s">
        <v>193</v>
      </c>
      <c r="AU241" s="241" t="s">
        <v>83</v>
      </c>
      <c r="AV241" s="13" t="s">
        <v>83</v>
      </c>
      <c r="AW241" s="13" t="s">
        <v>39</v>
      </c>
      <c r="AX241" s="13" t="s">
        <v>75</v>
      </c>
      <c r="AY241" s="241" t="s">
        <v>183</v>
      </c>
    </row>
    <row r="242" spans="2:65" s="12" customFormat="1" ht="13.5">
      <c r="B242" s="220"/>
      <c r="C242" s="221"/>
      <c r="D242" s="217" t="s">
        <v>193</v>
      </c>
      <c r="E242" s="222" t="s">
        <v>21</v>
      </c>
      <c r="F242" s="223" t="s">
        <v>1064</v>
      </c>
      <c r="G242" s="221"/>
      <c r="H242" s="224" t="s">
        <v>21</v>
      </c>
      <c r="I242" s="225"/>
      <c r="J242" s="221"/>
      <c r="K242" s="221"/>
      <c r="L242" s="226"/>
      <c r="M242" s="227"/>
      <c r="N242" s="228"/>
      <c r="O242" s="228"/>
      <c r="P242" s="228"/>
      <c r="Q242" s="228"/>
      <c r="R242" s="228"/>
      <c r="S242" s="228"/>
      <c r="T242" s="229"/>
      <c r="AT242" s="230" t="s">
        <v>193</v>
      </c>
      <c r="AU242" s="230" t="s">
        <v>83</v>
      </c>
      <c r="AV242" s="12" t="s">
        <v>79</v>
      </c>
      <c r="AW242" s="12" t="s">
        <v>39</v>
      </c>
      <c r="AX242" s="12" t="s">
        <v>75</v>
      </c>
      <c r="AY242" s="230" t="s">
        <v>183</v>
      </c>
    </row>
    <row r="243" spans="2:65" s="13" customFormat="1" ht="13.5">
      <c r="B243" s="231"/>
      <c r="C243" s="232"/>
      <c r="D243" s="217" t="s">
        <v>193</v>
      </c>
      <c r="E243" s="233" t="s">
        <v>21</v>
      </c>
      <c r="F243" s="234" t="s">
        <v>1065</v>
      </c>
      <c r="G243" s="232"/>
      <c r="H243" s="235">
        <v>20.58</v>
      </c>
      <c r="I243" s="236"/>
      <c r="J243" s="232"/>
      <c r="K243" s="232"/>
      <c r="L243" s="237"/>
      <c r="M243" s="238"/>
      <c r="N243" s="239"/>
      <c r="O243" s="239"/>
      <c r="P243" s="239"/>
      <c r="Q243" s="239"/>
      <c r="R243" s="239"/>
      <c r="S243" s="239"/>
      <c r="T243" s="240"/>
      <c r="AT243" s="241" t="s">
        <v>193</v>
      </c>
      <c r="AU243" s="241" t="s">
        <v>83</v>
      </c>
      <c r="AV243" s="13" t="s">
        <v>83</v>
      </c>
      <c r="AW243" s="13" t="s">
        <v>39</v>
      </c>
      <c r="AX243" s="13" t="s">
        <v>75</v>
      </c>
      <c r="AY243" s="241" t="s">
        <v>183</v>
      </c>
    </row>
    <row r="244" spans="2:65" s="12" customFormat="1" ht="13.5">
      <c r="B244" s="220"/>
      <c r="C244" s="221"/>
      <c r="D244" s="217" t="s">
        <v>193</v>
      </c>
      <c r="E244" s="222" t="s">
        <v>21</v>
      </c>
      <c r="F244" s="223" t="s">
        <v>1140</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13.5">
      <c r="B245" s="231"/>
      <c r="C245" s="232"/>
      <c r="D245" s="217" t="s">
        <v>193</v>
      </c>
      <c r="E245" s="233" t="s">
        <v>21</v>
      </c>
      <c r="F245" s="234" t="s">
        <v>1141</v>
      </c>
      <c r="G245" s="232"/>
      <c r="H245" s="235">
        <v>73.349999999999994</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5" customFormat="1" ht="13.5">
      <c r="B246" s="268"/>
      <c r="C246" s="269"/>
      <c r="D246" s="217" t="s">
        <v>193</v>
      </c>
      <c r="E246" s="270" t="s">
        <v>21</v>
      </c>
      <c r="F246" s="271" t="s">
        <v>265</v>
      </c>
      <c r="G246" s="269"/>
      <c r="H246" s="272">
        <v>428.233</v>
      </c>
      <c r="I246" s="273"/>
      <c r="J246" s="269"/>
      <c r="K246" s="269"/>
      <c r="L246" s="274"/>
      <c r="M246" s="275"/>
      <c r="N246" s="276"/>
      <c r="O246" s="276"/>
      <c r="P246" s="276"/>
      <c r="Q246" s="276"/>
      <c r="R246" s="276"/>
      <c r="S246" s="276"/>
      <c r="T246" s="277"/>
      <c r="AT246" s="278" t="s">
        <v>193</v>
      </c>
      <c r="AU246" s="278" t="s">
        <v>83</v>
      </c>
      <c r="AV246" s="15" t="s">
        <v>91</v>
      </c>
      <c r="AW246" s="15" t="s">
        <v>39</v>
      </c>
      <c r="AX246" s="15" t="s">
        <v>75</v>
      </c>
      <c r="AY246" s="278" t="s">
        <v>183</v>
      </c>
    </row>
    <row r="247" spans="2:65" s="12" customFormat="1" ht="13.5">
      <c r="B247" s="220"/>
      <c r="C247" s="221"/>
      <c r="D247" s="217" t="s">
        <v>193</v>
      </c>
      <c r="E247" s="222" t="s">
        <v>21</v>
      </c>
      <c r="F247" s="223" t="s">
        <v>266</v>
      </c>
      <c r="G247" s="221"/>
      <c r="H247" s="224" t="s">
        <v>21</v>
      </c>
      <c r="I247" s="225"/>
      <c r="J247" s="221"/>
      <c r="K247" s="221"/>
      <c r="L247" s="226"/>
      <c r="M247" s="227"/>
      <c r="N247" s="228"/>
      <c r="O247" s="228"/>
      <c r="P247" s="228"/>
      <c r="Q247" s="228"/>
      <c r="R247" s="228"/>
      <c r="S247" s="228"/>
      <c r="T247" s="229"/>
      <c r="AT247" s="230" t="s">
        <v>193</v>
      </c>
      <c r="AU247" s="230" t="s">
        <v>83</v>
      </c>
      <c r="AV247" s="12" t="s">
        <v>79</v>
      </c>
      <c r="AW247" s="12" t="s">
        <v>39</v>
      </c>
      <c r="AX247" s="12" t="s">
        <v>75</v>
      </c>
      <c r="AY247" s="230" t="s">
        <v>183</v>
      </c>
    </row>
    <row r="248" spans="2:65" s="13" customFormat="1" ht="13.5">
      <c r="B248" s="231"/>
      <c r="C248" s="232"/>
      <c r="D248" s="217" t="s">
        <v>193</v>
      </c>
      <c r="E248" s="233" t="s">
        <v>21</v>
      </c>
      <c r="F248" s="234" t="s">
        <v>1142</v>
      </c>
      <c r="G248" s="232"/>
      <c r="H248" s="235">
        <v>8.5719999999999992</v>
      </c>
      <c r="I248" s="236"/>
      <c r="J248" s="232"/>
      <c r="K248" s="232"/>
      <c r="L248" s="237"/>
      <c r="M248" s="238"/>
      <c r="N248" s="239"/>
      <c r="O248" s="239"/>
      <c r="P248" s="239"/>
      <c r="Q248" s="239"/>
      <c r="R248" s="239"/>
      <c r="S248" s="239"/>
      <c r="T248" s="240"/>
      <c r="AT248" s="241" t="s">
        <v>193</v>
      </c>
      <c r="AU248" s="241" t="s">
        <v>83</v>
      </c>
      <c r="AV248" s="13" t="s">
        <v>83</v>
      </c>
      <c r="AW248" s="13" t="s">
        <v>39</v>
      </c>
      <c r="AX248" s="13" t="s">
        <v>75</v>
      </c>
      <c r="AY248" s="241" t="s">
        <v>183</v>
      </c>
    </row>
    <row r="249" spans="2:65" s="13" customFormat="1" ht="13.5">
      <c r="B249" s="231"/>
      <c r="C249" s="232"/>
      <c r="D249" s="217" t="s">
        <v>193</v>
      </c>
      <c r="E249" s="233" t="s">
        <v>21</v>
      </c>
      <c r="F249" s="234" t="s">
        <v>1143</v>
      </c>
      <c r="G249" s="232"/>
      <c r="H249" s="235">
        <v>1.998</v>
      </c>
      <c r="I249" s="236"/>
      <c r="J249" s="232"/>
      <c r="K249" s="232"/>
      <c r="L249" s="237"/>
      <c r="M249" s="238"/>
      <c r="N249" s="239"/>
      <c r="O249" s="239"/>
      <c r="P249" s="239"/>
      <c r="Q249" s="239"/>
      <c r="R249" s="239"/>
      <c r="S249" s="239"/>
      <c r="T249" s="240"/>
      <c r="AT249" s="241" t="s">
        <v>193</v>
      </c>
      <c r="AU249" s="241" t="s">
        <v>83</v>
      </c>
      <c r="AV249" s="13" t="s">
        <v>83</v>
      </c>
      <c r="AW249" s="13" t="s">
        <v>39</v>
      </c>
      <c r="AX249" s="13" t="s">
        <v>75</v>
      </c>
      <c r="AY249" s="241" t="s">
        <v>183</v>
      </c>
    </row>
    <row r="250" spans="2:65" s="13" customFormat="1" ht="13.5">
      <c r="B250" s="231"/>
      <c r="C250" s="232"/>
      <c r="D250" s="217" t="s">
        <v>193</v>
      </c>
      <c r="E250" s="233" t="s">
        <v>21</v>
      </c>
      <c r="F250" s="234" t="s">
        <v>1144</v>
      </c>
      <c r="G250" s="232"/>
      <c r="H250" s="235">
        <v>10.182</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3" customFormat="1" ht="13.5">
      <c r="B251" s="231"/>
      <c r="C251" s="232"/>
      <c r="D251" s="217" t="s">
        <v>193</v>
      </c>
      <c r="E251" s="233" t="s">
        <v>21</v>
      </c>
      <c r="F251" s="234" t="s">
        <v>1145</v>
      </c>
      <c r="G251" s="232"/>
      <c r="H251" s="235">
        <v>10.656000000000001</v>
      </c>
      <c r="I251" s="236"/>
      <c r="J251" s="232"/>
      <c r="K251" s="232"/>
      <c r="L251" s="237"/>
      <c r="M251" s="238"/>
      <c r="N251" s="239"/>
      <c r="O251" s="239"/>
      <c r="P251" s="239"/>
      <c r="Q251" s="239"/>
      <c r="R251" s="239"/>
      <c r="S251" s="239"/>
      <c r="T251" s="240"/>
      <c r="AT251" s="241" t="s">
        <v>193</v>
      </c>
      <c r="AU251" s="241" t="s">
        <v>83</v>
      </c>
      <c r="AV251" s="13" t="s">
        <v>83</v>
      </c>
      <c r="AW251" s="13" t="s">
        <v>39</v>
      </c>
      <c r="AX251" s="13" t="s">
        <v>75</v>
      </c>
      <c r="AY251" s="241" t="s">
        <v>183</v>
      </c>
    </row>
    <row r="252" spans="2:65" s="15" customFormat="1" ht="13.5">
      <c r="B252" s="268"/>
      <c r="C252" s="269"/>
      <c r="D252" s="217" t="s">
        <v>193</v>
      </c>
      <c r="E252" s="270" t="s">
        <v>21</v>
      </c>
      <c r="F252" s="271" t="s">
        <v>265</v>
      </c>
      <c r="G252" s="269"/>
      <c r="H252" s="272">
        <v>31.408000000000001</v>
      </c>
      <c r="I252" s="273"/>
      <c r="J252" s="269"/>
      <c r="K252" s="269"/>
      <c r="L252" s="274"/>
      <c r="M252" s="275"/>
      <c r="N252" s="276"/>
      <c r="O252" s="276"/>
      <c r="P252" s="276"/>
      <c r="Q252" s="276"/>
      <c r="R252" s="276"/>
      <c r="S252" s="276"/>
      <c r="T252" s="277"/>
      <c r="AT252" s="278" t="s">
        <v>193</v>
      </c>
      <c r="AU252" s="278" t="s">
        <v>83</v>
      </c>
      <c r="AV252" s="15" t="s">
        <v>91</v>
      </c>
      <c r="AW252" s="15" t="s">
        <v>39</v>
      </c>
      <c r="AX252" s="15" t="s">
        <v>75</v>
      </c>
      <c r="AY252" s="278" t="s">
        <v>183</v>
      </c>
    </row>
    <row r="253" spans="2:65" s="14" customFormat="1" ht="13.5">
      <c r="B253" s="242"/>
      <c r="C253" s="243"/>
      <c r="D253" s="244" t="s">
        <v>193</v>
      </c>
      <c r="E253" s="245" t="s">
        <v>21</v>
      </c>
      <c r="F253" s="246" t="s">
        <v>212</v>
      </c>
      <c r="G253" s="243"/>
      <c r="H253" s="247">
        <v>459.64100000000002</v>
      </c>
      <c r="I253" s="248"/>
      <c r="J253" s="243"/>
      <c r="K253" s="243"/>
      <c r="L253" s="249"/>
      <c r="M253" s="250"/>
      <c r="N253" s="251"/>
      <c r="O253" s="251"/>
      <c r="P253" s="251"/>
      <c r="Q253" s="251"/>
      <c r="R253" s="251"/>
      <c r="S253" s="251"/>
      <c r="T253" s="252"/>
      <c r="AT253" s="253" t="s">
        <v>193</v>
      </c>
      <c r="AU253" s="253" t="s">
        <v>83</v>
      </c>
      <c r="AV253" s="14" t="s">
        <v>189</v>
      </c>
      <c r="AW253" s="14" t="s">
        <v>39</v>
      </c>
      <c r="AX253" s="14" t="s">
        <v>79</v>
      </c>
      <c r="AY253" s="253" t="s">
        <v>183</v>
      </c>
    </row>
    <row r="254" spans="2:65" s="1" customFormat="1" ht="22.5" customHeight="1">
      <c r="B254" s="42"/>
      <c r="C254" s="257" t="s">
        <v>299</v>
      </c>
      <c r="D254" s="257" t="s">
        <v>223</v>
      </c>
      <c r="E254" s="258" t="s">
        <v>224</v>
      </c>
      <c r="F254" s="259" t="s">
        <v>225</v>
      </c>
      <c r="G254" s="260" t="s">
        <v>199</v>
      </c>
      <c r="H254" s="261">
        <v>436.798</v>
      </c>
      <c r="I254" s="262"/>
      <c r="J254" s="263">
        <f>ROUND(I254*H254,2)</f>
        <v>0</v>
      </c>
      <c r="K254" s="259" t="s">
        <v>200</v>
      </c>
      <c r="L254" s="264"/>
      <c r="M254" s="265" t="s">
        <v>21</v>
      </c>
      <c r="N254" s="266" t="s">
        <v>46</v>
      </c>
      <c r="O254" s="43"/>
      <c r="P254" s="214">
        <f>O254*H254</f>
        <v>0</v>
      </c>
      <c r="Q254" s="214">
        <v>2.7200000000000002E-3</v>
      </c>
      <c r="R254" s="214">
        <f>Q254*H254</f>
        <v>1.18809056</v>
      </c>
      <c r="S254" s="214">
        <v>0</v>
      </c>
      <c r="T254" s="215">
        <f>S254*H254</f>
        <v>0</v>
      </c>
      <c r="AR254" s="25" t="s">
        <v>226</v>
      </c>
      <c r="AT254" s="25" t="s">
        <v>223</v>
      </c>
      <c r="AU254" s="25" t="s">
        <v>83</v>
      </c>
      <c r="AY254" s="25" t="s">
        <v>183</v>
      </c>
      <c r="BE254" s="216">
        <f>IF(N254="základní",J254,0)</f>
        <v>0</v>
      </c>
      <c r="BF254" s="216">
        <f>IF(N254="snížená",J254,0)</f>
        <v>0</v>
      </c>
      <c r="BG254" s="216">
        <f>IF(N254="zákl. přenesená",J254,0)</f>
        <v>0</v>
      </c>
      <c r="BH254" s="216">
        <f>IF(N254="sníž. přenesená",J254,0)</f>
        <v>0</v>
      </c>
      <c r="BI254" s="216">
        <f>IF(N254="nulová",J254,0)</f>
        <v>0</v>
      </c>
      <c r="BJ254" s="25" t="s">
        <v>79</v>
      </c>
      <c r="BK254" s="216">
        <f>ROUND(I254*H254,2)</f>
        <v>0</v>
      </c>
      <c r="BL254" s="25" t="s">
        <v>189</v>
      </c>
      <c r="BM254" s="25" t="s">
        <v>1146</v>
      </c>
    </row>
    <row r="255" spans="2:65" s="13" customFormat="1" ht="13.5">
      <c r="B255" s="231"/>
      <c r="C255" s="232"/>
      <c r="D255" s="244" t="s">
        <v>193</v>
      </c>
      <c r="E255" s="232"/>
      <c r="F255" s="255" t="s">
        <v>1147</v>
      </c>
      <c r="G255" s="232"/>
      <c r="H255" s="256">
        <v>436.798</v>
      </c>
      <c r="I255" s="236"/>
      <c r="J255" s="232"/>
      <c r="K255" s="232"/>
      <c r="L255" s="237"/>
      <c r="M255" s="238"/>
      <c r="N255" s="239"/>
      <c r="O255" s="239"/>
      <c r="P255" s="239"/>
      <c r="Q255" s="239"/>
      <c r="R255" s="239"/>
      <c r="S255" s="239"/>
      <c r="T255" s="240"/>
      <c r="AT255" s="241" t="s">
        <v>193</v>
      </c>
      <c r="AU255" s="241" t="s">
        <v>83</v>
      </c>
      <c r="AV255" s="13" t="s">
        <v>83</v>
      </c>
      <c r="AW255" s="13" t="s">
        <v>6</v>
      </c>
      <c r="AX255" s="13" t="s">
        <v>79</v>
      </c>
      <c r="AY255" s="241" t="s">
        <v>183</v>
      </c>
    </row>
    <row r="256" spans="2:65" s="1" customFormat="1" ht="22.5" customHeight="1">
      <c r="B256" s="42"/>
      <c r="C256" s="257" t="s">
        <v>306</v>
      </c>
      <c r="D256" s="257" t="s">
        <v>223</v>
      </c>
      <c r="E256" s="258" t="s">
        <v>275</v>
      </c>
      <c r="F256" s="259" t="s">
        <v>276</v>
      </c>
      <c r="G256" s="260" t="s">
        <v>199</v>
      </c>
      <c r="H256" s="261">
        <v>32.036000000000001</v>
      </c>
      <c r="I256" s="262"/>
      <c r="J256" s="263">
        <f>ROUND(I256*H256,2)</f>
        <v>0</v>
      </c>
      <c r="K256" s="259" t="s">
        <v>200</v>
      </c>
      <c r="L256" s="264"/>
      <c r="M256" s="265" t="s">
        <v>21</v>
      </c>
      <c r="N256" s="266" t="s">
        <v>46</v>
      </c>
      <c r="O256" s="43"/>
      <c r="P256" s="214">
        <f>O256*H256</f>
        <v>0</v>
      </c>
      <c r="Q256" s="214">
        <v>4.7999999999999996E-3</v>
      </c>
      <c r="R256" s="214">
        <f>Q256*H256</f>
        <v>0.15377279999999999</v>
      </c>
      <c r="S256" s="214">
        <v>0</v>
      </c>
      <c r="T256" s="215">
        <f>S256*H256</f>
        <v>0</v>
      </c>
      <c r="AR256" s="25" t="s">
        <v>226</v>
      </c>
      <c r="AT256" s="25" t="s">
        <v>223</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1148</v>
      </c>
    </row>
    <row r="257" spans="2:65" s="13" customFormat="1" ht="13.5">
      <c r="B257" s="231"/>
      <c r="C257" s="232"/>
      <c r="D257" s="244" t="s">
        <v>193</v>
      </c>
      <c r="E257" s="232"/>
      <c r="F257" s="255" t="s">
        <v>1149</v>
      </c>
      <c r="G257" s="232"/>
      <c r="H257" s="256">
        <v>32.036000000000001</v>
      </c>
      <c r="I257" s="236"/>
      <c r="J257" s="232"/>
      <c r="K257" s="232"/>
      <c r="L257" s="237"/>
      <c r="M257" s="238"/>
      <c r="N257" s="239"/>
      <c r="O257" s="239"/>
      <c r="P257" s="239"/>
      <c r="Q257" s="239"/>
      <c r="R257" s="239"/>
      <c r="S257" s="239"/>
      <c r="T257" s="240"/>
      <c r="AT257" s="241" t="s">
        <v>193</v>
      </c>
      <c r="AU257" s="241" t="s">
        <v>83</v>
      </c>
      <c r="AV257" s="13" t="s">
        <v>83</v>
      </c>
      <c r="AW257" s="13" t="s">
        <v>6</v>
      </c>
      <c r="AX257" s="13" t="s">
        <v>79</v>
      </c>
      <c r="AY257" s="241" t="s">
        <v>183</v>
      </c>
    </row>
    <row r="258" spans="2:65" s="1" customFormat="1" ht="31.5" customHeight="1">
      <c r="B258" s="42"/>
      <c r="C258" s="205" t="s">
        <v>311</v>
      </c>
      <c r="D258" s="205" t="s">
        <v>185</v>
      </c>
      <c r="E258" s="206" t="s">
        <v>280</v>
      </c>
      <c r="F258" s="207" t="s">
        <v>281</v>
      </c>
      <c r="G258" s="208" t="s">
        <v>188</v>
      </c>
      <c r="H258" s="209">
        <v>191.02</v>
      </c>
      <c r="I258" s="210"/>
      <c r="J258" s="211">
        <f>ROUND(I258*H258,2)</f>
        <v>0</v>
      </c>
      <c r="K258" s="207" t="s">
        <v>200</v>
      </c>
      <c r="L258" s="62"/>
      <c r="M258" s="212" t="s">
        <v>21</v>
      </c>
      <c r="N258" s="213" t="s">
        <v>46</v>
      </c>
      <c r="O258" s="43"/>
      <c r="P258" s="214">
        <f>O258*H258</f>
        <v>0</v>
      </c>
      <c r="Q258" s="214">
        <v>1.6800000000000001E-3</v>
      </c>
      <c r="R258" s="214">
        <f>Q258*H258</f>
        <v>0.32091360000000002</v>
      </c>
      <c r="S258" s="214">
        <v>0</v>
      </c>
      <c r="T258" s="215">
        <f>S258*H258</f>
        <v>0</v>
      </c>
      <c r="AR258" s="25" t="s">
        <v>189</v>
      </c>
      <c r="AT258" s="25" t="s">
        <v>185</v>
      </c>
      <c r="AU258" s="25" t="s">
        <v>83</v>
      </c>
      <c r="AY258" s="25" t="s">
        <v>183</v>
      </c>
      <c r="BE258" s="216">
        <f>IF(N258="základní",J258,0)</f>
        <v>0</v>
      </c>
      <c r="BF258" s="216">
        <f>IF(N258="snížená",J258,0)</f>
        <v>0</v>
      </c>
      <c r="BG258" s="216">
        <f>IF(N258="zákl. přenesená",J258,0)</f>
        <v>0</v>
      </c>
      <c r="BH258" s="216">
        <f>IF(N258="sníž. přenesená",J258,0)</f>
        <v>0</v>
      </c>
      <c r="BI258" s="216">
        <f>IF(N258="nulová",J258,0)</f>
        <v>0</v>
      </c>
      <c r="BJ258" s="25" t="s">
        <v>79</v>
      </c>
      <c r="BK258" s="216">
        <f>ROUND(I258*H258,2)</f>
        <v>0</v>
      </c>
      <c r="BL258" s="25" t="s">
        <v>189</v>
      </c>
      <c r="BM258" s="25" t="s">
        <v>1150</v>
      </c>
    </row>
    <row r="259" spans="2:65" s="1" customFormat="1" ht="121.5">
      <c r="B259" s="42"/>
      <c r="C259" s="64"/>
      <c r="D259" s="217" t="s">
        <v>191</v>
      </c>
      <c r="E259" s="64"/>
      <c r="F259" s="218" t="s">
        <v>283</v>
      </c>
      <c r="G259" s="64"/>
      <c r="H259" s="64"/>
      <c r="I259" s="173"/>
      <c r="J259" s="64"/>
      <c r="K259" s="64"/>
      <c r="L259" s="62"/>
      <c r="M259" s="219"/>
      <c r="N259" s="43"/>
      <c r="O259" s="43"/>
      <c r="P259" s="43"/>
      <c r="Q259" s="43"/>
      <c r="R259" s="43"/>
      <c r="S259" s="43"/>
      <c r="T259" s="79"/>
      <c r="AT259" s="25" t="s">
        <v>191</v>
      </c>
      <c r="AU259" s="25" t="s">
        <v>83</v>
      </c>
    </row>
    <row r="260" spans="2:65" s="12" customFormat="1" ht="13.5">
      <c r="B260" s="220"/>
      <c r="C260" s="221"/>
      <c r="D260" s="217" t="s">
        <v>193</v>
      </c>
      <c r="E260" s="222" t="s">
        <v>21</v>
      </c>
      <c r="F260" s="223" t="s">
        <v>1084</v>
      </c>
      <c r="G260" s="221"/>
      <c r="H260" s="224" t="s">
        <v>21</v>
      </c>
      <c r="I260" s="225"/>
      <c r="J260" s="221"/>
      <c r="K260" s="221"/>
      <c r="L260" s="226"/>
      <c r="M260" s="227"/>
      <c r="N260" s="228"/>
      <c r="O260" s="228"/>
      <c r="P260" s="228"/>
      <c r="Q260" s="228"/>
      <c r="R260" s="228"/>
      <c r="S260" s="228"/>
      <c r="T260" s="229"/>
      <c r="AT260" s="230" t="s">
        <v>193</v>
      </c>
      <c r="AU260" s="230" t="s">
        <v>83</v>
      </c>
      <c r="AV260" s="12" t="s">
        <v>79</v>
      </c>
      <c r="AW260" s="12" t="s">
        <v>39</v>
      </c>
      <c r="AX260" s="12" t="s">
        <v>75</v>
      </c>
      <c r="AY260" s="230" t="s">
        <v>183</v>
      </c>
    </row>
    <row r="261" spans="2:65" s="13" customFormat="1" ht="13.5">
      <c r="B261" s="231"/>
      <c r="C261" s="232"/>
      <c r="D261" s="217" t="s">
        <v>193</v>
      </c>
      <c r="E261" s="233" t="s">
        <v>21</v>
      </c>
      <c r="F261" s="234" t="s">
        <v>1085</v>
      </c>
      <c r="G261" s="232"/>
      <c r="H261" s="235">
        <v>6</v>
      </c>
      <c r="I261" s="236"/>
      <c r="J261" s="232"/>
      <c r="K261" s="232"/>
      <c r="L261" s="237"/>
      <c r="M261" s="238"/>
      <c r="N261" s="239"/>
      <c r="O261" s="239"/>
      <c r="P261" s="239"/>
      <c r="Q261" s="239"/>
      <c r="R261" s="239"/>
      <c r="S261" s="239"/>
      <c r="T261" s="240"/>
      <c r="AT261" s="241" t="s">
        <v>193</v>
      </c>
      <c r="AU261" s="241" t="s">
        <v>83</v>
      </c>
      <c r="AV261" s="13" t="s">
        <v>83</v>
      </c>
      <c r="AW261" s="13" t="s">
        <v>39</v>
      </c>
      <c r="AX261" s="13" t="s">
        <v>75</v>
      </c>
      <c r="AY261" s="241" t="s">
        <v>183</v>
      </c>
    </row>
    <row r="262" spans="2:65" s="12" customFormat="1" ht="13.5">
      <c r="B262" s="220"/>
      <c r="C262" s="221"/>
      <c r="D262" s="217" t="s">
        <v>193</v>
      </c>
      <c r="E262" s="222" t="s">
        <v>21</v>
      </c>
      <c r="F262" s="223" t="s">
        <v>1151</v>
      </c>
      <c r="G262" s="221"/>
      <c r="H262" s="224" t="s">
        <v>21</v>
      </c>
      <c r="I262" s="225"/>
      <c r="J262" s="221"/>
      <c r="K262" s="221"/>
      <c r="L262" s="226"/>
      <c r="M262" s="227"/>
      <c r="N262" s="228"/>
      <c r="O262" s="228"/>
      <c r="P262" s="228"/>
      <c r="Q262" s="228"/>
      <c r="R262" s="228"/>
      <c r="S262" s="228"/>
      <c r="T262" s="229"/>
      <c r="AT262" s="230" t="s">
        <v>193</v>
      </c>
      <c r="AU262" s="230" t="s">
        <v>83</v>
      </c>
      <c r="AV262" s="12" t="s">
        <v>79</v>
      </c>
      <c r="AW262" s="12" t="s">
        <v>39</v>
      </c>
      <c r="AX262" s="12" t="s">
        <v>75</v>
      </c>
      <c r="AY262" s="230" t="s">
        <v>183</v>
      </c>
    </row>
    <row r="263" spans="2:65" s="13" customFormat="1" ht="13.5">
      <c r="B263" s="231"/>
      <c r="C263" s="232"/>
      <c r="D263" s="217" t="s">
        <v>193</v>
      </c>
      <c r="E263" s="233" t="s">
        <v>21</v>
      </c>
      <c r="F263" s="234" t="s">
        <v>1152</v>
      </c>
      <c r="G263" s="232"/>
      <c r="H263" s="235">
        <v>14.3</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2" customFormat="1" ht="13.5">
      <c r="B264" s="220"/>
      <c r="C264" s="221"/>
      <c r="D264" s="217" t="s">
        <v>193</v>
      </c>
      <c r="E264" s="222" t="s">
        <v>21</v>
      </c>
      <c r="F264" s="223" t="s">
        <v>1153</v>
      </c>
      <c r="G264" s="221"/>
      <c r="H264" s="224" t="s">
        <v>21</v>
      </c>
      <c r="I264" s="225"/>
      <c r="J264" s="221"/>
      <c r="K264" s="221"/>
      <c r="L264" s="226"/>
      <c r="M264" s="227"/>
      <c r="N264" s="228"/>
      <c r="O264" s="228"/>
      <c r="P264" s="228"/>
      <c r="Q264" s="228"/>
      <c r="R264" s="228"/>
      <c r="S264" s="228"/>
      <c r="T264" s="229"/>
      <c r="AT264" s="230" t="s">
        <v>193</v>
      </c>
      <c r="AU264" s="230" t="s">
        <v>83</v>
      </c>
      <c r="AV264" s="12" t="s">
        <v>79</v>
      </c>
      <c r="AW264" s="12" t="s">
        <v>39</v>
      </c>
      <c r="AX264" s="12" t="s">
        <v>75</v>
      </c>
      <c r="AY264" s="230" t="s">
        <v>183</v>
      </c>
    </row>
    <row r="265" spans="2:65" s="13" customFormat="1" ht="13.5">
      <c r="B265" s="231"/>
      <c r="C265" s="232"/>
      <c r="D265" s="217" t="s">
        <v>193</v>
      </c>
      <c r="E265" s="233" t="s">
        <v>21</v>
      </c>
      <c r="F265" s="234" t="s">
        <v>1154</v>
      </c>
      <c r="G265" s="232"/>
      <c r="H265" s="235">
        <v>124.2</v>
      </c>
      <c r="I265" s="236"/>
      <c r="J265" s="232"/>
      <c r="K265" s="232"/>
      <c r="L265" s="237"/>
      <c r="M265" s="238"/>
      <c r="N265" s="239"/>
      <c r="O265" s="239"/>
      <c r="P265" s="239"/>
      <c r="Q265" s="239"/>
      <c r="R265" s="239"/>
      <c r="S265" s="239"/>
      <c r="T265" s="240"/>
      <c r="AT265" s="241" t="s">
        <v>193</v>
      </c>
      <c r="AU265" s="241" t="s">
        <v>83</v>
      </c>
      <c r="AV265" s="13" t="s">
        <v>83</v>
      </c>
      <c r="AW265" s="13" t="s">
        <v>39</v>
      </c>
      <c r="AX265" s="13" t="s">
        <v>75</v>
      </c>
      <c r="AY265" s="241" t="s">
        <v>183</v>
      </c>
    </row>
    <row r="266" spans="2:65" s="12" customFormat="1" ht="13.5">
      <c r="B266" s="220"/>
      <c r="C266" s="221"/>
      <c r="D266" s="217" t="s">
        <v>193</v>
      </c>
      <c r="E266" s="222" t="s">
        <v>21</v>
      </c>
      <c r="F266" s="223" t="s">
        <v>1155</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1156</v>
      </c>
      <c r="G267" s="232"/>
      <c r="H267" s="235">
        <v>21.6</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5" customFormat="1" ht="13.5">
      <c r="B268" s="268"/>
      <c r="C268" s="269"/>
      <c r="D268" s="217" t="s">
        <v>193</v>
      </c>
      <c r="E268" s="270" t="s">
        <v>21</v>
      </c>
      <c r="F268" s="271" t="s">
        <v>265</v>
      </c>
      <c r="G268" s="269"/>
      <c r="H268" s="272">
        <v>166.1</v>
      </c>
      <c r="I268" s="273"/>
      <c r="J268" s="269"/>
      <c r="K268" s="269"/>
      <c r="L268" s="274"/>
      <c r="M268" s="275"/>
      <c r="N268" s="276"/>
      <c r="O268" s="276"/>
      <c r="P268" s="276"/>
      <c r="Q268" s="276"/>
      <c r="R268" s="276"/>
      <c r="S268" s="276"/>
      <c r="T268" s="277"/>
      <c r="AT268" s="278" t="s">
        <v>193</v>
      </c>
      <c r="AU268" s="278" t="s">
        <v>83</v>
      </c>
      <c r="AV268" s="15" t="s">
        <v>91</v>
      </c>
      <c r="AW268" s="15" t="s">
        <v>39</v>
      </c>
      <c r="AX268" s="15" t="s">
        <v>75</v>
      </c>
      <c r="AY268" s="278" t="s">
        <v>183</v>
      </c>
    </row>
    <row r="269" spans="2:65" s="12" customFormat="1" ht="13.5">
      <c r="B269" s="220"/>
      <c r="C269" s="221"/>
      <c r="D269" s="217" t="s">
        <v>193</v>
      </c>
      <c r="E269" s="222" t="s">
        <v>21</v>
      </c>
      <c r="F269" s="223" t="s">
        <v>1157</v>
      </c>
      <c r="G269" s="221"/>
      <c r="H269" s="224" t="s">
        <v>21</v>
      </c>
      <c r="I269" s="225"/>
      <c r="J269" s="221"/>
      <c r="K269" s="221"/>
      <c r="L269" s="226"/>
      <c r="M269" s="227"/>
      <c r="N269" s="228"/>
      <c r="O269" s="228"/>
      <c r="P269" s="228"/>
      <c r="Q269" s="228"/>
      <c r="R269" s="228"/>
      <c r="S269" s="228"/>
      <c r="T269" s="229"/>
      <c r="AT269" s="230" t="s">
        <v>193</v>
      </c>
      <c r="AU269" s="230" t="s">
        <v>83</v>
      </c>
      <c r="AV269" s="12" t="s">
        <v>79</v>
      </c>
      <c r="AW269" s="12" t="s">
        <v>39</v>
      </c>
      <c r="AX269" s="12" t="s">
        <v>75</v>
      </c>
      <c r="AY269" s="230" t="s">
        <v>183</v>
      </c>
    </row>
    <row r="270" spans="2:65" s="13" customFormat="1" ht="13.5">
      <c r="B270" s="231"/>
      <c r="C270" s="232"/>
      <c r="D270" s="217" t="s">
        <v>193</v>
      </c>
      <c r="E270" s="233" t="s">
        <v>21</v>
      </c>
      <c r="F270" s="234" t="s">
        <v>1158</v>
      </c>
      <c r="G270" s="232"/>
      <c r="H270" s="235">
        <v>24.92</v>
      </c>
      <c r="I270" s="236"/>
      <c r="J270" s="232"/>
      <c r="K270" s="232"/>
      <c r="L270" s="237"/>
      <c r="M270" s="238"/>
      <c r="N270" s="239"/>
      <c r="O270" s="239"/>
      <c r="P270" s="239"/>
      <c r="Q270" s="239"/>
      <c r="R270" s="239"/>
      <c r="S270" s="239"/>
      <c r="T270" s="240"/>
      <c r="AT270" s="241" t="s">
        <v>193</v>
      </c>
      <c r="AU270" s="241" t="s">
        <v>83</v>
      </c>
      <c r="AV270" s="13" t="s">
        <v>83</v>
      </c>
      <c r="AW270" s="13" t="s">
        <v>39</v>
      </c>
      <c r="AX270" s="13" t="s">
        <v>75</v>
      </c>
      <c r="AY270" s="241" t="s">
        <v>183</v>
      </c>
    </row>
    <row r="271" spans="2:65" s="14" customFormat="1" ht="13.5">
      <c r="B271" s="242"/>
      <c r="C271" s="243"/>
      <c r="D271" s="244" t="s">
        <v>193</v>
      </c>
      <c r="E271" s="245" t="s">
        <v>21</v>
      </c>
      <c r="F271" s="246" t="s">
        <v>212</v>
      </c>
      <c r="G271" s="243"/>
      <c r="H271" s="247">
        <v>191.02</v>
      </c>
      <c r="I271" s="248"/>
      <c r="J271" s="243"/>
      <c r="K271" s="243"/>
      <c r="L271" s="249"/>
      <c r="M271" s="250"/>
      <c r="N271" s="251"/>
      <c r="O271" s="251"/>
      <c r="P271" s="251"/>
      <c r="Q271" s="251"/>
      <c r="R271" s="251"/>
      <c r="S271" s="251"/>
      <c r="T271" s="252"/>
      <c r="AT271" s="253" t="s">
        <v>193</v>
      </c>
      <c r="AU271" s="253" t="s">
        <v>83</v>
      </c>
      <c r="AV271" s="14" t="s">
        <v>189</v>
      </c>
      <c r="AW271" s="14" t="s">
        <v>39</v>
      </c>
      <c r="AX271" s="14" t="s">
        <v>79</v>
      </c>
      <c r="AY271" s="253" t="s">
        <v>183</v>
      </c>
    </row>
    <row r="272" spans="2:65" s="1" customFormat="1" ht="22.5" customHeight="1">
      <c r="B272" s="42"/>
      <c r="C272" s="257" t="s">
        <v>316</v>
      </c>
      <c r="D272" s="257" t="s">
        <v>223</v>
      </c>
      <c r="E272" s="258" t="s">
        <v>286</v>
      </c>
      <c r="F272" s="259" t="s">
        <v>287</v>
      </c>
      <c r="G272" s="260" t="s">
        <v>199</v>
      </c>
      <c r="H272" s="261">
        <v>33.042999999999999</v>
      </c>
      <c r="I272" s="262"/>
      <c r="J272" s="263">
        <f>ROUND(I272*H272,2)</f>
        <v>0</v>
      </c>
      <c r="K272" s="259" t="s">
        <v>200</v>
      </c>
      <c r="L272" s="264"/>
      <c r="M272" s="265" t="s">
        <v>21</v>
      </c>
      <c r="N272" s="266" t="s">
        <v>46</v>
      </c>
      <c r="O272" s="43"/>
      <c r="P272" s="214">
        <f>O272*H272</f>
        <v>0</v>
      </c>
      <c r="Q272" s="214">
        <v>6.8000000000000005E-4</v>
      </c>
      <c r="R272" s="214">
        <f>Q272*H272</f>
        <v>2.2469240000000001E-2</v>
      </c>
      <c r="S272" s="214">
        <v>0</v>
      </c>
      <c r="T272" s="215">
        <f>S272*H272</f>
        <v>0</v>
      </c>
      <c r="AR272" s="25" t="s">
        <v>226</v>
      </c>
      <c r="AT272" s="25" t="s">
        <v>223</v>
      </c>
      <c r="AU272" s="25" t="s">
        <v>83</v>
      </c>
      <c r="AY272" s="25" t="s">
        <v>183</v>
      </c>
      <c r="BE272" s="216">
        <f>IF(N272="základní",J272,0)</f>
        <v>0</v>
      </c>
      <c r="BF272" s="216">
        <f>IF(N272="snížená",J272,0)</f>
        <v>0</v>
      </c>
      <c r="BG272" s="216">
        <f>IF(N272="zákl. přenesená",J272,0)</f>
        <v>0</v>
      </c>
      <c r="BH272" s="216">
        <f>IF(N272="sníž. přenesená",J272,0)</f>
        <v>0</v>
      </c>
      <c r="BI272" s="216">
        <f>IF(N272="nulová",J272,0)</f>
        <v>0</v>
      </c>
      <c r="BJ272" s="25" t="s">
        <v>79</v>
      </c>
      <c r="BK272" s="216">
        <f>ROUND(I272*H272,2)</f>
        <v>0</v>
      </c>
      <c r="BL272" s="25" t="s">
        <v>189</v>
      </c>
      <c r="BM272" s="25" t="s">
        <v>1159</v>
      </c>
    </row>
    <row r="273" spans="2:65" s="13" customFormat="1" ht="13.5">
      <c r="B273" s="231"/>
      <c r="C273" s="232"/>
      <c r="D273" s="217" t="s">
        <v>193</v>
      </c>
      <c r="E273" s="233" t="s">
        <v>21</v>
      </c>
      <c r="F273" s="234" t="s">
        <v>1160</v>
      </c>
      <c r="G273" s="232"/>
      <c r="H273" s="235">
        <v>24.914999999999999</v>
      </c>
      <c r="I273" s="236"/>
      <c r="J273" s="232"/>
      <c r="K273" s="232"/>
      <c r="L273" s="237"/>
      <c r="M273" s="238"/>
      <c r="N273" s="239"/>
      <c r="O273" s="239"/>
      <c r="P273" s="239"/>
      <c r="Q273" s="239"/>
      <c r="R273" s="239"/>
      <c r="S273" s="239"/>
      <c r="T273" s="240"/>
      <c r="AT273" s="241" t="s">
        <v>193</v>
      </c>
      <c r="AU273" s="241" t="s">
        <v>83</v>
      </c>
      <c r="AV273" s="13" t="s">
        <v>83</v>
      </c>
      <c r="AW273" s="13" t="s">
        <v>39</v>
      </c>
      <c r="AX273" s="13" t="s">
        <v>75</v>
      </c>
      <c r="AY273" s="241" t="s">
        <v>183</v>
      </c>
    </row>
    <row r="274" spans="2:65" s="13" customFormat="1" ht="13.5">
      <c r="B274" s="231"/>
      <c r="C274" s="232"/>
      <c r="D274" s="217" t="s">
        <v>193</v>
      </c>
      <c r="E274" s="233" t="s">
        <v>21</v>
      </c>
      <c r="F274" s="234" t="s">
        <v>1161</v>
      </c>
      <c r="G274" s="232"/>
      <c r="H274" s="235">
        <v>7.48</v>
      </c>
      <c r="I274" s="236"/>
      <c r="J274" s="232"/>
      <c r="K274" s="232"/>
      <c r="L274" s="237"/>
      <c r="M274" s="238"/>
      <c r="N274" s="239"/>
      <c r="O274" s="239"/>
      <c r="P274" s="239"/>
      <c r="Q274" s="239"/>
      <c r="R274" s="239"/>
      <c r="S274" s="239"/>
      <c r="T274" s="240"/>
      <c r="AT274" s="241" t="s">
        <v>193</v>
      </c>
      <c r="AU274" s="241" t="s">
        <v>83</v>
      </c>
      <c r="AV274" s="13" t="s">
        <v>83</v>
      </c>
      <c r="AW274" s="13" t="s">
        <v>39</v>
      </c>
      <c r="AX274" s="13" t="s">
        <v>75</v>
      </c>
      <c r="AY274" s="241" t="s">
        <v>183</v>
      </c>
    </row>
    <row r="275" spans="2:65" s="14" customFormat="1" ht="13.5">
      <c r="B275" s="242"/>
      <c r="C275" s="243"/>
      <c r="D275" s="217" t="s">
        <v>193</v>
      </c>
      <c r="E275" s="279" t="s">
        <v>21</v>
      </c>
      <c r="F275" s="280" t="s">
        <v>212</v>
      </c>
      <c r="G275" s="243"/>
      <c r="H275" s="281">
        <v>32.395000000000003</v>
      </c>
      <c r="I275" s="248"/>
      <c r="J275" s="243"/>
      <c r="K275" s="243"/>
      <c r="L275" s="249"/>
      <c r="M275" s="250"/>
      <c r="N275" s="251"/>
      <c r="O275" s="251"/>
      <c r="P275" s="251"/>
      <c r="Q275" s="251"/>
      <c r="R275" s="251"/>
      <c r="S275" s="251"/>
      <c r="T275" s="252"/>
      <c r="AT275" s="253" t="s">
        <v>193</v>
      </c>
      <c r="AU275" s="253" t="s">
        <v>83</v>
      </c>
      <c r="AV275" s="14" t="s">
        <v>189</v>
      </c>
      <c r="AW275" s="14" t="s">
        <v>39</v>
      </c>
      <c r="AX275" s="14" t="s">
        <v>79</v>
      </c>
      <c r="AY275" s="253" t="s">
        <v>183</v>
      </c>
    </row>
    <row r="276" spans="2:65" s="13" customFormat="1" ht="13.5">
      <c r="B276" s="231"/>
      <c r="C276" s="232"/>
      <c r="D276" s="244" t="s">
        <v>193</v>
      </c>
      <c r="E276" s="232"/>
      <c r="F276" s="255" t="s">
        <v>1162</v>
      </c>
      <c r="G276" s="232"/>
      <c r="H276" s="256">
        <v>33.042999999999999</v>
      </c>
      <c r="I276" s="236"/>
      <c r="J276" s="232"/>
      <c r="K276" s="232"/>
      <c r="L276" s="237"/>
      <c r="M276" s="238"/>
      <c r="N276" s="239"/>
      <c r="O276" s="239"/>
      <c r="P276" s="239"/>
      <c r="Q276" s="239"/>
      <c r="R276" s="239"/>
      <c r="S276" s="239"/>
      <c r="T276" s="240"/>
      <c r="AT276" s="241" t="s">
        <v>193</v>
      </c>
      <c r="AU276" s="241" t="s">
        <v>83</v>
      </c>
      <c r="AV276" s="13" t="s">
        <v>83</v>
      </c>
      <c r="AW276" s="13" t="s">
        <v>6</v>
      </c>
      <c r="AX276" s="13" t="s">
        <v>79</v>
      </c>
      <c r="AY276" s="241" t="s">
        <v>183</v>
      </c>
    </row>
    <row r="277" spans="2:65" s="1" customFormat="1" ht="31.5" customHeight="1">
      <c r="B277" s="42"/>
      <c r="C277" s="205" t="s">
        <v>9</v>
      </c>
      <c r="D277" s="205" t="s">
        <v>185</v>
      </c>
      <c r="E277" s="206" t="s">
        <v>1163</v>
      </c>
      <c r="F277" s="207" t="s">
        <v>1164</v>
      </c>
      <c r="G277" s="208" t="s">
        <v>199</v>
      </c>
      <c r="H277" s="209">
        <v>39.21</v>
      </c>
      <c r="I277" s="210"/>
      <c r="J277" s="211">
        <f>ROUND(I277*H277,2)</f>
        <v>0</v>
      </c>
      <c r="K277" s="207" t="s">
        <v>200</v>
      </c>
      <c r="L277" s="62"/>
      <c r="M277" s="212" t="s">
        <v>21</v>
      </c>
      <c r="N277" s="213" t="s">
        <v>46</v>
      </c>
      <c r="O277" s="43"/>
      <c r="P277" s="214">
        <f>O277*H277</f>
        <v>0</v>
      </c>
      <c r="Q277" s="214">
        <v>9.3799999999999994E-3</v>
      </c>
      <c r="R277" s="214">
        <f>Q277*H277</f>
        <v>0.3677898</v>
      </c>
      <c r="S277" s="214">
        <v>0</v>
      </c>
      <c r="T277" s="215">
        <f>S277*H277</f>
        <v>0</v>
      </c>
      <c r="AR277" s="25" t="s">
        <v>189</v>
      </c>
      <c r="AT277" s="25" t="s">
        <v>185</v>
      </c>
      <c r="AU277" s="25" t="s">
        <v>83</v>
      </c>
      <c r="AY277" s="25" t="s">
        <v>183</v>
      </c>
      <c r="BE277" s="216">
        <f>IF(N277="základní",J277,0)</f>
        <v>0</v>
      </c>
      <c r="BF277" s="216">
        <f>IF(N277="snížená",J277,0)</f>
        <v>0</v>
      </c>
      <c r="BG277" s="216">
        <f>IF(N277="zákl. přenesená",J277,0)</f>
        <v>0</v>
      </c>
      <c r="BH277" s="216">
        <f>IF(N277="sníž. přenesená",J277,0)</f>
        <v>0</v>
      </c>
      <c r="BI277" s="216">
        <f>IF(N277="nulová",J277,0)</f>
        <v>0</v>
      </c>
      <c r="BJ277" s="25" t="s">
        <v>79</v>
      </c>
      <c r="BK277" s="216">
        <f>ROUND(I277*H277,2)</f>
        <v>0</v>
      </c>
      <c r="BL277" s="25" t="s">
        <v>189</v>
      </c>
      <c r="BM277" s="25" t="s">
        <v>1165</v>
      </c>
    </row>
    <row r="278" spans="2:65" s="1" customFormat="1" ht="162">
      <c r="B278" s="42"/>
      <c r="C278" s="64"/>
      <c r="D278" s="217" t="s">
        <v>191</v>
      </c>
      <c r="E278" s="64"/>
      <c r="F278" s="218" t="s">
        <v>221</v>
      </c>
      <c r="G278" s="64"/>
      <c r="H278" s="64"/>
      <c r="I278" s="173"/>
      <c r="J278" s="64"/>
      <c r="K278" s="64"/>
      <c r="L278" s="62"/>
      <c r="M278" s="219"/>
      <c r="N278" s="43"/>
      <c r="O278" s="43"/>
      <c r="P278" s="43"/>
      <c r="Q278" s="43"/>
      <c r="R278" s="43"/>
      <c r="S278" s="43"/>
      <c r="T278" s="79"/>
      <c r="AT278" s="25" t="s">
        <v>191</v>
      </c>
      <c r="AU278" s="25" t="s">
        <v>83</v>
      </c>
    </row>
    <row r="279" spans="2:65" s="12" customFormat="1" ht="13.5">
      <c r="B279" s="220"/>
      <c r="C279" s="221"/>
      <c r="D279" s="217" t="s">
        <v>193</v>
      </c>
      <c r="E279" s="222" t="s">
        <v>21</v>
      </c>
      <c r="F279" s="223" t="s">
        <v>1166</v>
      </c>
      <c r="G279" s="221"/>
      <c r="H279" s="224" t="s">
        <v>21</v>
      </c>
      <c r="I279" s="225"/>
      <c r="J279" s="221"/>
      <c r="K279" s="221"/>
      <c r="L279" s="226"/>
      <c r="M279" s="227"/>
      <c r="N279" s="228"/>
      <c r="O279" s="228"/>
      <c r="P279" s="228"/>
      <c r="Q279" s="228"/>
      <c r="R279" s="228"/>
      <c r="S279" s="228"/>
      <c r="T279" s="229"/>
      <c r="AT279" s="230" t="s">
        <v>193</v>
      </c>
      <c r="AU279" s="230" t="s">
        <v>83</v>
      </c>
      <c r="AV279" s="12" t="s">
        <v>79</v>
      </c>
      <c r="AW279" s="12" t="s">
        <v>39</v>
      </c>
      <c r="AX279" s="12" t="s">
        <v>75</v>
      </c>
      <c r="AY279" s="230" t="s">
        <v>183</v>
      </c>
    </row>
    <row r="280" spans="2:65" s="13" customFormat="1" ht="13.5">
      <c r="B280" s="231"/>
      <c r="C280" s="232"/>
      <c r="D280" s="244" t="s">
        <v>193</v>
      </c>
      <c r="E280" s="254" t="s">
        <v>21</v>
      </c>
      <c r="F280" s="255" t="s">
        <v>1167</v>
      </c>
      <c r="G280" s="232"/>
      <c r="H280" s="256">
        <v>39.21</v>
      </c>
      <c r="I280" s="236"/>
      <c r="J280" s="232"/>
      <c r="K280" s="232"/>
      <c r="L280" s="237"/>
      <c r="M280" s="238"/>
      <c r="N280" s="239"/>
      <c r="O280" s="239"/>
      <c r="P280" s="239"/>
      <c r="Q280" s="239"/>
      <c r="R280" s="239"/>
      <c r="S280" s="239"/>
      <c r="T280" s="240"/>
      <c r="AT280" s="241" t="s">
        <v>193</v>
      </c>
      <c r="AU280" s="241" t="s">
        <v>83</v>
      </c>
      <c r="AV280" s="13" t="s">
        <v>83</v>
      </c>
      <c r="AW280" s="13" t="s">
        <v>39</v>
      </c>
      <c r="AX280" s="13" t="s">
        <v>79</v>
      </c>
      <c r="AY280" s="241" t="s">
        <v>183</v>
      </c>
    </row>
    <row r="281" spans="2:65" s="1" customFormat="1" ht="22.5" customHeight="1">
      <c r="B281" s="42"/>
      <c r="C281" s="257" t="s">
        <v>333</v>
      </c>
      <c r="D281" s="257" t="s">
        <v>223</v>
      </c>
      <c r="E281" s="258" t="s">
        <v>1168</v>
      </c>
      <c r="F281" s="259" t="s">
        <v>1169</v>
      </c>
      <c r="G281" s="260" t="s">
        <v>199</v>
      </c>
      <c r="H281" s="261">
        <v>39.994</v>
      </c>
      <c r="I281" s="262"/>
      <c r="J281" s="263">
        <f>ROUND(I281*H281,2)</f>
        <v>0</v>
      </c>
      <c r="K281" s="259" t="s">
        <v>200</v>
      </c>
      <c r="L281" s="264"/>
      <c r="M281" s="265" t="s">
        <v>21</v>
      </c>
      <c r="N281" s="266" t="s">
        <v>46</v>
      </c>
      <c r="O281" s="43"/>
      <c r="P281" s="214">
        <f>O281*H281</f>
        <v>0</v>
      </c>
      <c r="Q281" s="214">
        <v>1.35E-2</v>
      </c>
      <c r="R281" s="214">
        <f>Q281*H281</f>
        <v>0.53991900000000004</v>
      </c>
      <c r="S281" s="214">
        <v>0</v>
      </c>
      <c r="T281" s="215">
        <f>S281*H281</f>
        <v>0</v>
      </c>
      <c r="AR281" s="25" t="s">
        <v>226</v>
      </c>
      <c r="AT281" s="25" t="s">
        <v>223</v>
      </c>
      <c r="AU281" s="25" t="s">
        <v>83</v>
      </c>
      <c r="AY281" s="25" t="s">
        <v>183</v>
      </c>
      <c r="BE281" s="216">
        <f>IF(N281="základní",J281,0)</f>
        <v>0</v>
      </c>
      <c r="BF281" s="216">
        <f>IF(N281="snížená",J281,0)</f>
        <v>0</v>
      </c>
      <c r="BG281" s="216">
        <f>IF(N281="zákl. přenesená",J281,0)</f>
        <v>0</v>
      </c>
      <c r="BH281" s="216">
        <f>IF(N281="sníž. přenesená",J281,0)</f>
        <v>0</v>
      </c>
      <c r="BI281" s="216">
        <f>IF(N281="nulová",J281,0)</f>
        <v>0</v>
      </c>
      <c r="BJ281" s="25" t="s">
        <v>79</v>
      </c>
      <c r="BK281" s="216">
        <f>ROUND(I281*H281,2)</f>
        <v>0</v>
      </c>
      <c r="BL281" s="25" t="s">
        <v>189</v>
      </c>
      <c r="BM281" s="25" t="s">
        <v>1170</v>
      </c>
    </row>
    <row r="282" spans="2:65" s="13" customFormat="1" ht="13.5">
      <c r="B282" s="231"/>
      <c r="C282" s="232"/>
      <c r="D282" s="244" t="s">
        <v>193</v>
      </c>
      <c r="E282" s="232"/>
      <c r="F282" s="255" t="s">
        <v>1171</v>
      </c>
      <c r="G282" s="232"/>
      <c r="H282" s="256">
        <v>39.994</v>
      </c>
      <c r="I282" s="236"/>
      <c r="J282" s="232"/>
      <c r="K282" s="232"/>
      <c r="L282" s="237"/>
      <c r="M282" s="238"/>
      <c r="N282" s="239"/>
      <c r="O282" s="239"/>
      <c r="P282" s="239"/>
      <c r="Q282" s="239"/>
      <c r="R282" s="239"/>
      <c r="S282" s="239"/>
      <c r="T282" s="240"/>
      <c r="AT282" s="241" t="s">
        <v>193</v>
      </c>
      <c r="AU282" s="241" t="s">
        <v>83</v>
      </c>
      <c r="AV282" s="13" t="s">
        <v>83</v>
      </c>
      <c r="AW282" s="13" t="s">
        <v>6</v>
      </c>
      <c r="AX282" s="13" t="s">
        <v>79</v>
      </c>
      <c r="AY282" s="241" t="s">
        <v>183</v>
      </c>
    </row>
    <row r="283" spans="2:65" s="1" customFormat="1" ht="31.5" customHeight="1">
      <c r="B283" s="42"/>
      <c r="C283" s="205" t="s">
        <v>338</v>
      </c>
      <c r="D283" s="205" t="s">
        <v>185</v>
      </c>
      <c r="E283" s="206" t="s">
        <v>1172</v>
      </c>
      <c r="F283" s="207" t="s">
        <v>1173</v>
      </c>
      <c r="G283" s="208" t="s">
        <v>199</v>
      </c>
      <c r="H283" s="209">
        <v>335.798</v>
      </c>
      <c r="I283" s="210"/>
      <c r="J283" s="211">
        <f>ROUND(I283*H283,2)</f>
        <v>0</v>
      </c>
      <c r="K283" s="207" t="s">
        <v>200</v>
      </c>
      <c r="L283" s="62"/>
      <c r="M283" s="212" t="s">
        <v>21</v>
      </c>
      <c r="N283" s="213" t="s">
        <v>46</v>
      </c>
      <c r="O283" s="43"/>
      <c r="P283" s="214">
        <f>O283*H283</f>
        <v>0</v>
      </c>
      <c r="Q283" s="214">
        <v>9.4400000000000005E-3</v>
      </c>
      <c r="R283" s="214">
        <f>Q283*H283</f>
        <v>3.16993312</v>
      </c>
      <c r="S283" s="214">
        <v>0</v>
      </c>
      <c r="T283" s="215">
        <f>S283*H283</f>
        <v>0</v>
      </c>
      <c r="AR283" s="25" t="s">
        <v>189</v>
      </c>
      <c r="AT283" s="25" t="s">
        <v>185</v>
      </c>
      <c r="AU283" s="25" t="s">
        <v>83</v>
      </c>
      <c r="AY283" s="25" t="s">
        <v>183</v>
      </c>
      <c r="BE283" s="216">
        <f>IF(N283="základní",J283,0)</f>
        <v>0</v>
      </c>
      <c r="BF283" s="216">
        <f>IF(N283="snížená",J283,0)</f>
        <v>0</v>
      </c>
      <c r="BG283" s="216">
        <f>IF(N283="zákl. přenesená",J283,0)</f>
        <v>0</v>
      </c>
      <c r="BH283" s="216">
        <f>IF(N283="sníž. přenesená",J283,0)</f>
        <v>0</v>
      </c>
      <c r="BI283" s="216">
        <f>IF(N283="nulová",J283,0)</f>
        <v>0</v>
      </c>
      <c r="BJ283" s="25" t="s">
        <v>79</v>
      </c>
      <c r="BK283" s="216">
        <f>ROUND(I283*H283,2)</f>
        <v>0</v>
      </c>
      <c r="BL283" s="25" t="s">
        <v>189</v>
      </c>
      <c r="BM283" s="25" t="s">
        <v>1174</v>
      </c>
    </row>
    <row r="284" spans="2:65" s="1" customFormat="1" ht="162">
      <c r="B284" s="42"/>
      <c r="C284" s="64"/>
      <c r="D284" s="217" t="s">
        <v>191</v>
      </c>
      <c r="E284" s="64"/>
      <c r="F284" s="218" t="s">
        <v>221</v>
      </c>
      <c r="G284" s="64"/>
      <c r="H284" s="64"/>
      <c r="I284" s="173"/>
      <c r="J284" s="64"/>
      <c r="K284" s="64"/>
      <c r="L284" s="62"/>
      <c r="M284" s="219"/>
      <c r="N284" s="43"/>
      <c r="O284" s="43"/>
      <c r="P284" s="43"/>
      <c r="Q284" s="43"/>
      <c r="R284" s="43"/>
      <c r="S284" s="43"/>
      <c r="T284" s="79"/>
      <c r="AT284" s="25" t="s">
        <v>191</v>
      </c>
      <c r="AU284" s="25" t="s">
        <v>83</v>
      </c>
    </row>
    <row r="285" spans="2:65" s="13" customFormat="1" ht="13.5">
      <c r="B285" s="231"/>
      <c r="C285" s="232"/>
      <c r="D285" s="217" t="s">
        <v>193</v>
      </c>
      <c r="E285" s="233" t="s">
        <v>21</v>
      </c>
      <c r="F285" s="234" t="s">
        <v>1175</v>
      </c>
      <c r="G285" s="232"/>
      <c r="H285" s="235">
        <v>239.83799999999999</v>
      </c>
      <c r="I285" s="236"/>
      <c r="J285" s="232"/>
      <c r="K285" s="232"/>
      <c r="L285" s="237"/>
      <c r="M285" s="238"/>
      <c r="N285" s="239"/>
      <c r="O285" s="239"/>
      <c r="P285" s="239"/>
      <c r="Q285" s="239"/>
      <c r="R285" s="239"/>
      <c r="S285" s="239"/>
      <c r="T285" s="240"/>
      <c r="AT285" s="241" t="s">
        <v>193</v>
      </c>
      <c r="AU285" s="241" t="s">
        <v>83</v>
      </c>
      <c r="AV285" s="13" t="s">
        <v>83</v>
      </c>
      <c r="AW285" s="13" t="s">
        <v>39</v>
      </c>
      <c r="AX285" s="13" t="s">
        <v>75</v>
      </c>
      <c r="AY285" s="241" t="s">
        <v>183</v>
      </c>
    </row>
    <row r="286" spans="2:65" s="13" customFormat="1" ht="13.5">
      <c r="B286" s="231"/>
      <c r="C286" s="232"/>
      <c r="D286" s="217" t="s">
        <v>193</v>
      </c>
      <c r="E286" s="233" t="s">
        <v>21</v>
      </c>
      <c r="F286" s="234" t="s">
        <v>1176</v>
      </c>
      <c r="G286" s="232"/>
      <c r="H286" s="235">
        <v>-23.5</v>
      </c>
      <c r="I286" s="236"/>
      <c r="J286" s="232"/>
      <c r="K286" s="232"/>
      <c r="L286" s="237"/>
      <c r="M286" s="238"/>
      <c r="N286" s="239"/>
      <c r="O286" s="239"/>
      <c r="P286" s="239"/>
      <c r="Q286" s="239"/>
      <c r="R286" s="239"/>
      <c r="S286" s="239"/>
      <c r="T286" s="240"/>
      <c r="AT286" s="241" t="s">
        <v>193</v>
      </c>
      <c r="AU286" s="241" t="s">
        <v>83</v>
      </c>
      <c r="AV286" s="13" t="s">
        <v>83</v>
      </c>
      <c r="AW286" s="13" t="s">
        <v>39</v>
      </c>
      <c r="AX286" s="13" t="s">
        <v>75</v>
      </c>
      <c r="AY286" s="241" t="s">
        <v>183</v>
      </c>
    </row>
    <row r="287" spans="2:65" s="13" customFormat="1" ht="13.5">
      <c r="B287" s="231"/>
      <c r="C287" s="232"/>
      <c r="D287" s="217" t="s">
        <v>193</v>
      </c>
      <c r="E287" s="233" t="s">
        <v>21</v>
      </c>
      <c r="F287" s="234" t="s">
        <v>1177</v>
      </c>
      <c r="G287" s="232"/>
      <c r="H287" s="235">
        <v>-38.880000000000003</v>
      </c>
      <c r="I287" s="236"/>
      <c r="J287" s="232"/>
      <c r="K287" s="232"/>
      <c r="L287" s="237"/>
      <c r="M287" s="238"/>
      <c r="N287" s="239"/>
      <c r="O287" s="239"/>
      <c r="P287" s="239"/>
      <c r="Q287" s="239"/>
      <c r="R287" s="239"/>
      <c r="S287" s="239"/>
      <c r="T287" s="240"/>
      <c r="AT287" s="241" t="s">
        <v>193</v>
      </c>
      <c r="AU287" s="241" t="s">
        <v>83</v>
      </c>
      <c r="AV287" s="13" t="s">
        <v>83</v>
      </c>
      <c r="AW287" s="13" t="s">
        <v>39</v>
      </c>
      <c r="AX287" s="13" t="s">
        <v>75</v>
      </c>
      <c r="AY287" s="241" t="s">
        <v>183</v>
      </c>
    </row>
    <row r="288" spans="2:65" s="13" customFormat="1" ht="13.5">
      <c r="B288" s="231"/>
      <c r="C288" s="232"/>
      <c r="D288" s="217" t="s">
        <v>193</v>
      </c>
      <c r="E288" s="233" t="s">
        <v>21</v>
      </c>
      <c r="F288" s="234" t="s">
        <v>1178</v>
      </c>
      <c r="G288" s="232"/>
      <c r="H288" s="235">
        <v>-6.48</v>
      </c>
      <c r="I288" s="236"/>
      <c r="J288" s="232"/>
      <c r="K288" s="232"/>
      <c r="L288" s="237"/>
      <c r="M288" s="238"/>
      <c r="N288" s="239"/>
      <c r="O288" s="239"/>
      <c r="P288" s="239"/>
      <c r="Q288" s="239"/>
      <c r="R288" s="239"/>
      <c r="S288" s="239"/>
      <c r="T288" s="240"/>
      <c r="AT288" s="241" t="s">
        <v>193</v>
      </c>
      <c r="AU288" s="241" t="s">
        <v>83</v>
      </c>
      <c r="AV288" s="13" t="s">
        <v>83</v>
      </c>
      <c r="AW288" s="13" t="s">
        <v>39</v>
      </c>
      <c r="AX288" s="13" t="s">
        <v>75</v>
      </c>
      <c r="AY288" s="241" t="s">
        <v>183</v>
      </c>
    </row>
    <row r="289" spans="2:65" s="13" customFormat="1" ht="13.5">
      <c r="B289" s="231"/>
      <c r="C289" s="232"/>
      <c r="D289" s="217" t="s">
        <v>193</v>
      </c>
      <c r="E289" s="233" t="s">
        <v>21</v>
      </c>
      <c r="F289" s="234" t="s">
        <v>1179</v>
      </c>
      <c r="G289" s="232"/>
      <c r="H289" s="235">
        <v>117</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65" s="13" customFormat="1" ht="13.5">
      <c r="B290" s="231"/>
      <c r="C290" s="232"/>
      <c r="D290" s="217" t="s">
        <v>193</v>
      </c>
      <c r="E290" s="233" t="s">
        <v>21</v>
      </c>
      <c r="F290" s="234" t="s">
        <v>1180</v>
      </c>
      <c r="G290" s="232"/>
      <c r="H290" s="235">
        <v>-2.88</v>
      </c>
      <c r="I290" s="236"/>
      <c r="J290" s="232"/>
      <c r="K290" s="232"/>
      <c r="L290" s="237"/>
      <c r="M290" s="238"/>
      <c r="N290" s="239"/>
      <c r="O290" s="239"/>
      <c r="P290" s="239"/>
      <c r="Q290" s="239"/>
      <c r="R290" s="239"/>
      <c r="S290" s="239"/>
      <c r="T290" s="240"/>
      <c r="AT290" s="241" t="s">
        <v>193</v>
      </c>
      <c r="AU290" s="241" t="s">
        <v>83</v>
      </c>
      <c r="AV290" s="13" t="s">
        <v>83</v>
      </c>
      <c r="AW290" s="13" t="s">
        <v>39</v>
      </c>
      <c r="AX290" s="13" t="s">
        <v>75</v>
      </c>
      <c r="AY290" s="241" t="s">
        <v>183</v>
      </c>
    </row>
    <row r="291" spans="2:65" s="13" customFormat="1" ht="13.5">
      <c r="B291" s="231"/>
      <c r="C291" s="232"/>
      <c r="D291" s="217" t="s">
        <v>193</v>
      </c>
      <c r="E291" s="233" t="s">
        <v>21</v>
      </c>
      <c r="F291" s="234" t="s">
        <v>1181</v>
      </c>
      <c r="G291" s="232"/>
      <c r="H291" s="235">
        <v>50.7</v>
      </c>
      <c r="I291" s="236"/>
      <c r="J291" s="232"/>
      <c r="K291" s="232"/>
      <c r="L291" s="237"/>
      <c r="M291" s="238"/>
      <c r="N291" s="239"/>
      <c r="O291" s="239"/>
      <c r="P291" s="239"/>
      <c r="Q291" s="239"/>
      <c r="R291" s="239"/>
      <c r="S291" s="239"/>
      <c r="T291" s="240"/>
      <c r="AT291" s="241" t="s">
        <v>193</v>
      </c>
      <c r="AU291" s="241" t="s">
        <v>83</v>
      </c>
      <c r="AV291" s="13" t="s">
        <v>83</v>
      </c>
      <c r="AW291" s="13" t="s">
        <v>39</v>
      </c>
      <c r="AX291" s="13" t="s">
        <v>75</v>
      </c>
      <c r="AY291" s="241" t="s">
        <v>183</v>
      </c>
    </row>
    <row r="292" spans="2:65" s="14" customFormat="1" ht="13.5">
      <c r="B292" s="242"/>
      <c r="C292" s="243"/>
      <c r="D292" s="244" t="s">
        <v>193</v>
      </c>
      <c r="E292" s="245" t="s">
        <v>21</v>
      </c>
      <c r="F292" s="246" t="s">
        <v>212</v>
      </c>
      <c r="G292" s="243"/>
      <c r="H292" s="247">
        <v>335.798</v>
      </c>
      <c r="I292" s="248"/>
      <c r="J292" s="243"/>
      <c r="K292" s="243"/>
      <c r="L292" s="249"/>
      <c r="M292" s="250"/>
      <c r="N292" s="251"/>
      <c r="O292" s="251"/>
      <c r="P292" s="251"/>
      <c r="Q292" s="251"/>
      <c r="R292" s="251"/>
      <c r="S292" s="251"/>
      <c r="T292" s="252"/>
      <c r="AT292" s="253" t="s">
        <v>193</v>
      </c>
      <c r="AU292" s="253" t="s">
        <v>83</v>
      </c>
      <c r="AV292" s="14" t="s">
        <v>189</v>
      </c>
      <c r="AW292" s="14" t="s">
        <v>39</v>
      </c>
      <c r="AX292" s="14" t="s">
        <v>79</v>
      </c>
      <c r="AY292" s="253" t="s">
        <v>183</v>
      </c>
    </row>
    <row r="293" spans="2:65" s="1" customFormat="1" ht="22.5" customHeight="1">
      <c r="B293" s="42"/>
      <c r="C293" s="257" t="s">
        <v>343</v>
      </c>
      <c r="D293" s="257" t="s">
        <v>223</v>
      </c>
      <c r="E293" s="258" t="s">
        <v>1113</v>
      </c>
      <c r="F293" s="259" t="s">
        <v>1114</v>
      </c>
      <c r="G293" s="260" t="s">
        <v>199</v>
      </c>
      <c r="H293" s="261">
        <v>342.51400000000001</v>
      </c>
      <c r="I293" s="262"/>
      <c r="J293" s="263">
        <f>ROUND(I293*H293,2)</f>
        <v>0</v>
      </c>
      <c r="K293" s="259" t="s">
        <v>200</v>
      </c>
      <c r="L293" s="264"/>
      <c r="M293" s="265" t="s">
        <v>21</v>
      </c>
      <c r="N293" s="266" t="s">
        <v>46</v>
      </c>
      <c r="O293" s="43"/>
      <c r="P293" s="214">
        <f>O293*H293</f>
        <v>0</v>
      </c>
      <c r="Q293" s="214">
        <v>1.7999999999999999E-2</v>
      </c>
      <c r="R293" s="214">
        <f>Q293*H293</f>
        <v>6.1652519999999997</v>
      </c>
      <c r="S293" s="214">
        <v>0</v>
      </c>
      <c r="T293" s="215">
        <f>S293*H293</f>
        <v>0</v>
      </c>
      <c r="AR293" s="25" t="s">
        <v>226</v>
      </c>
      <c r="AT293" s="25" t="s">
        <v>223</v>
      </c>
      <c r="AU293" s="25" t="s">
        <v>83</v>
      </c>
      <c r="AY293" s="25" t="s">
        <v>183</v>
      </c>
      <c r="BE293" s="216">
        <f>IF(N293="základní",J293,0)</f>
        <v>0</v>
      </c>
      <c r="BF293" s="216">
        <f>IF(N293="snížená",J293,0)</f>
        <v>0</v>
      </c>
      <c r="BG293" s="216">
        <f>IF(N293="zákl. přenesená",J293,0)</f>
        <v>0</v>
      </c>
      <c r="BH293" s="216">
        <f>IF(N293="sníž. přenesená",J293,0)</f>
        <v>0</v>
      </c>
      <c r="BI293" s="216">
        <f>IF(N293="nulová",J293,0)</f>
        <v>0</v>
      </c>
      <c r="BJ293" s="25" t="s">
        <v>79</v>
      </c>
      <c r="BK293" s="216">
        <f>ROUND(I293*H293,2)</f>
        <v>0</v>
      </c>
      <c r="BL293" s="25" t="s">
        <v>189</v>
      </c>
      <c r="BM293" s="25" t="s">
        <v>1182</v>
      </c>
    </row>
    <row r="294" spans="2:65" s="13" customFormat="1" ht="13.5">
      <c r="B294" s="231"/>
      <c r="C294" s="232"/>
      <c r="D294" s="244" t="s">
        <v>193</v>
      </c>
      <c r="E294" s="232"/>
      <c r="F294" s="255" t="s">
        <v>1183</v>
      </c>
      <c r="G294" s="232"/>
      <c r="H294" s="256">
        <v>342.51400000000001</v>
      </c>
      <c r="I294" s="236"/>
      <c r="J294" s="232"/>
      <c r="K294" s="232"/>
      <c r="L294" s="237"/>
      <c r="M294" s="238"/>
      <c r="N294" s="239"/>
      <c r="O294" s="239"/>
      <c r="P294" s="239"/>
      <c r="Q294" s="239"/>
      <c r="R294" s="239"/>
      <c r="S294" s="239"/>
      <c r="T294" s="240"/>
      <c r="AT294" s="241" t="s">
        <v>193</v>
      </c>
      <c r="AU294" s="241" t="s">
        <v>83</v>
      </c>
      <c r="AV294" s="13" t="s">
        <v>83</v>
      </c>
      <c r="AW294" s="13" t="s">
        <v>6</v>
      </c>
      <c r="AX294" s="13" t="s">
        <v>79</v>
      </c>
      <c r="AY294" s="241" t="s">
        <v>183</v>
      </c>
    </row>
    <row r="295" spans="2:65" s="1" customFormat="1" ht="44.25" customHeight="1">
      <c r="B295" s="42"/>
      <c r="C295" s="205" t="s">
        <v>348</v>
      </c>
      <c r="D295" s="205" t="s">
        <v>185</v>
      </c>
      <c r="E295" s="206" t="s">
        <v>1184</v>
      </c>
      <c r="F295" s="207" t="s">
        <v>1185</v>
      </c>
      <c r="G295" s="208" t="s">
        <v>188</v>
      </c>
      <c r="H295" s="209">
        <v>163.19999999999999</v>
      </c>
      <c r="I295" s="210"/>
      <c r="J295" s="211">
        <f>ROUND(I295*H295,2)</f>
        <v>0</v>
      </c>
      <c r="K295" s="207" t="s">
        <v>200</v>
      </c>
      <c r="L295" s="62"/>
      <c r="M295" s="212" t="s">
        <v>21</v>
      </c>
      <c r="N295" s="213" t="s">
        <v>46</v>
      </c>
      <c r="O295" s="43"/>
      <c r="P295" s="214">
        <f>O295*H295</f>
        <v>0</v>
      </c>
      <c r="Q295" s="214">
        <v>1.6800000000000001E-3</v>
      </c>
      <c r="R295" s="214">
        <f>Q295*H295</f>
        <v>0.27417599999999998</v>
      </c>
      <c r="S295" s="214">
        <v>0</v>
      </c>
      <c r="T295" s="215">
        <f>S295*H295</f>
        <v>0</v>
      </c>
      <c r="AR295" s="25" t="s">
        <v>189</v>
      </c>
      <c r="AT295" s="25" t="s">
        <v>185</v>
      </c>
      <c r="AU295" s="25" t="s">
        <v>83</v>
      </c>
      <c r="AY295" s="25" t="s">
        <v>183</v>
      </c>
      <c r="BE295" s="216">
        <f>IF(N295="základní",J295,0)</f>
        <v>0</v>
      </c>
      <c r="BF295" s="216">
        <f>IF(N295="snížená",J295,0)</f>
        <v>0</v>
      </c>
      <c r="BG295" s="216">
        <f>IF(N295="zákl. přenesená",J295,0)</f>
        <v>0</v>
      </c>
      <c r="BH295" s="216">
        <f>IF(N295="sníž. přenesená",J295,0)</f>
        <v>0</v>
      </c>
      <c r="BI295" s="216">
        <f>IF(N295="nulová",J295,0)</f>
        <v>0</v>
      </c>
      <c r="BJ295" s="25" t="s">
        <v>79</v>
      </c>
      <c r="BK295" s="216">
        <f>ROUND(I295*H295,2)</f>
        <v>0</v>
      </c>
      <c r="BL295" s="25" t="s">
        <v>189</v>
      </c>
      <c r="BM295" s="25" t="s">
        <v>1186</v>
      </c>
    </row>
    <row r="296" spans="2:65" s="1" customFormat="1" ht="121.5">
      <c r="B296" s="42"/>
      <c r="C296" s="64"/>
      <c r="D296" s="217" t="s">
        <v>191</v>
      </c>
      <c r="E296" s="64"/>
      <c r="F296" s="218" t="s">
        <v>283</v>
      </c>
      <c r="G296" s="64"/>
      <c r="H296" s="64"/>
      <c r="I296" s="173"/>
      <c r="J296" s="64"/>
      <c r="K296" s="64"/>
      <c r="L296" s="62"/>
      <c r="M296" s="219"/>
      <c r="N296" s="43"/>
      <c r="O296" s="43"/>
      <c r="P296" s="43"/>
      <c r="Q296" s="43"/>
      <c r="R296" s="43"/>
      <c r="S296" s="43"/>
      <c r="T296" s="79"/>
      <c r="AT296" s="25" t="s">
        <v>191</v>
      </c>
      <c r="AU296" s="25" t="s">
        <v>83</v>
      </c>
    </row>
    <row r="297" spans="2:65" s="12" customFormat="1" ht="13.5">
      <c r="B297" s="220"/>
      <c r="C297" s="221"/>
      <c r="D297" s="217" t="s">
        <v>193</v>
      </c>
      <c r="E297" s="222" t="s">
        <v>21</v>
      </c>
      <c r="F297" s="223" t="s">
        <v>1074</v>
      </c>
      <c r="G297" s="221"/>
      <c r="H297" s="224" t="s">
        <v>21</v>
      </c>
      <c r="I297" s="225"/>
      <c r="J297" s="221"/>
      <c r="K297" s="221"/>
      <c r="L297" s="226"/>
      <c r="M297" s="227"/>
      <c r="N297" s="228"/>
      <c r="O297" s="228"/>
      <c r="P297" s="228"/>
      <c r="Q297" s="228"/>
      <c r="R297" s="228"/>
      <c r="S297" s="228"/>
      <c r="T297" s="229"/>
      <c r="AT297" s="230" t="s">
        <v>193</v>
      </c>
      <c r="AU297" s="230" t="s">
        <v>83</v>
      </c>
      <c r="AV297" s="12" t="s">
        <v>79</v>
      </c>
      <c r="AW297" s="12" t="s">
        <v>39</v>
      </c>
      <c r="AX297" s="12" t="s">
        <v>75</v>
      </c>
      <c r="AY297" s="230" t="s">
        <v>183</v>
      </c>
    </row>
    <row r="298" spans="2:65" s="13" customFormat="1" ht="13.5">
      <c r="B298" s="231"/>
      <c r="C298" s="232"/>
      <c r="D298" s="217" t="s">
        <v>193</v>
      </c>
      <c r="E298" s="233" t="s">
        <v>21</v>
      </c>
      <c r="F298" s="234" t="s">
        <v>1075</v>
      </c>
      <c r="G298" s="232"/>
      <c r="H298" s="235">
        <v>108</v>
      </c>
      <c r="I298" s="236"/>
      <c r="J298" s="232"/>
      <c r="K298" s="232"/>
      <c r="L298" s="237"/>
      <c r="M298" s="238"/>
      <c r="N298" s="239"/>
      <c r="O298" s="239"/>
      <c r="P298" s="239"/>
      <c r="Q298" s="239"/>
      <c r="R298" s="239"/>
      <c r="S298" s="239"/>
      <c r="T298" s="240"/>
      <c r="AT298" s="241" t="s">
        <v>193</v>
      </c>
      <c r="AU298" s="241" t="s">
        <v>83</v>
      </c>
      <c r="AV298" s="13" t="s">
        <v>83</v>
      </c>
      <c r="AW298" s="13" t="s">
        <v>39</v>
      </c>
      <c r="AX298" s="13" t="s">
        <v>75</v>
      </c>
      <c r="AY298" s="241" t="s">
        <v>183</v>
      </c>
    </row>
    <row r="299" spans="2:65" s="12" customFormat="1" ht="13.5">
      <c r="B299" s="220"/>
      <c r="C299" s="221"/>
      <c r="D299" s="217" t="s">
        <v>193</v>
      </c>
      <c r="E299" s="222" t="s">
        <v>21</v>
      </c>
      <c r="F299" s="223" t="s">
        <v>1076</v>
      </c>
      <c r="G299" s="221"/>
      <c r="H299" s="224" t="s">
        <v>21</v>
      </c>
      <c r="I299" s="225"/>
      <c r="J299" s="221"/>
      <c r="K299" s="221"/>
      <c r="L299" s="226"/>
      <c r="M299" s="227"/>
      <c r="N299" s="228"/>
      <c r="O299" s="228"/>
      <c r="P299" s="228"/>
      <c r="Q299" s="228"/>
      <c r="R299" s="228"/>
      <c r="S299" s="228"/>
      <c r="T299" s="229"/>
      <c r="AT299" s="230" t="s">
        <v>193</v>
      </c>
      <c r="AU299" s="230" t="s">
        <v>83</v>
      </c>
      <c r="AV299" s="12" t="s">
        <v>79</v>
      </c>
      <c r="AW299" s="12" t="s">
        <v>39</v>
      </c>
      <c r="AX299" s="12" t="s">
        <v>75</v>
      </c>
      <c r="AY299" s="230" t="s">
        <v>183</v>
      </c>
    </row>
    <row r="300" spans="2:65" s="13" customFormat="1" ht="13.5">
      <c r="B300" s="231"/>
      <c r="C300" s="232"/>
      <c r="D300" s="217" t="s">
        <v>193</v>
      </c>
      <c r="E300" s="233" t="s">
        <v>21</v>
      </c>
      <c r="F300" s="234" t="s">
        <v>1077</v>
      </c>
      <c r="G300" s="232"/>
      <c r="H300" s="235">
        <v>28.8</v>
      </c>
      <c r="I300" s="236"/>
      <c r="J300" s="232"/>
      <c r="K300" s="232"/>
      <c r="L300" s="237"/>
      <c r="M300" s="238"/>
      <c r="N300" s="239"/>
      <c r="O300" s="239"/>
      <c r="P300" s="239"/>
      <c r="Q300" s="239"/>
      <c r="R300" s="239"/>
      <c r="S300" s="239"/>
      <c r="T300" s="240"/>
      <c r="AT300" s="241" t="s">
        <v>193</v>
      </c>
      <c r="AU300" s="241" t="s">
        <v>83</v>
      </c>
      <c r="AV300" s="13" t="s">
        <v>83</v>
      </c>
      <c r="AW300" s="13" t="s">
        <v>39</v>
      </c>
      <c r="AX300" s="13" t="s">
        <v>75</v>
      </c>
      <c r="AY300" s="241" t="s">
        <v>183</v>
      </c>
    </row>
    <row r="301" spans="2:65" s="12" customFormat="1" ht="13.5">
      <c r="B301" s="220"/>
      <c r="C301" s="221"/>
      <c r="D301" s="217" t="s">
        <v>193</v>
      </c>
      <c r="E301" s="222" t="s">
        <v>21</v>
      </c>
      <c r="F301" s="223" t="s">
        <v>1078</v>
      </c>
      <c r="G301" s="221"/>
      <c r="H301" s="224" t="s">
        <v>21</v>
      </c>
      <c r="I301" s="225"/>
      <c r="J301" s="221"/>
      <c r="K301" s="221"/>
      <c r="L301" s="226"/>
      <c r="M301" s="227"/>
      <c r="N301" s="228"/>
      <c r="O301" s="228"/>
      <c r="P301" s="228"/>
      <c r="Q301" s="228"/>
      <c r="R301" s="228"/>
      <c r="S301" s="228"/>
      <c r="T301" s="229"/>
      <c r="AT301" s="230" t="s">
        <v>193</v>
      </c>
      <c r="AU301" s="230" t="s">
        <v>83</v>
      </c>
      <c r="AV301" s="12" t="s">
        <v>79</v>
      </c>
      <c r="AW301" s="12" t="s">
        <v>39</v>
      </c>
      <c r="AX301" s="12" t="s">
        <v>75</v>
      </c>
      <c r="AY301" s="230" t="s">
        <v>183</v>
      </c>
    </row>
    <row r="302" spans="2:65" s="13" customFormat="1" ht="13.5">
      <c r="B302" s="231"/>
      <c r="C302" s="232"/>
      <c r="D302" s="217" t="s">
        <v>193</v>
      </c>
      <c r="E302" s="233" t="s">
        <v>21</v>
      </c>
      <c r="F302" s="234" t="s">
        <v>1079</v>
      </c>
      <c r="G302" s="232"/>
      <c r="H302" s="235">
        <v>26.4</v>
      </c>
      <c r="I302" s="236"/>
      <c r="J302" s="232"/>
      <c r="K302" s="232"/>
      <c r="L302" s="237"/>
      <c r="M302" s="238"/>
      <c r="N302" s="239"/>
      <c r="O302" s="239"/>
      <c r="P302" s="239"/>
      <c r="Q302" s="239"/>
      <c r="R302" s="239"/>
      <c r="S302" s="239"/>
      <c r="T302" s="240"/>
      <c r="AT302" s="241" t="s">
        <v>193</v>
      </c>
      <c r="AU302" s="241" t="s">
        <v>83</v>
      </c>
      <c r="AV302" s="13" t="s">
        <v>83</v>
      </c>
      <c r="AW302" s="13" t="s">
        <v>39</v>
      </c>
      <c r="AX302" s="13" t="s">
        <v>75</v>
      </c>
      <c r="AY302" s="241" t="s">
        <v>183</v>
      </c>
    </row>
    <row r="303" spans="2:65" s="14" customFormat="1" ht="13.5">
      <c r="B303" s="242"/>
      <c r="C303" s="243"/>
      <c r="D303" s="244" t="s">
        <v>193</v>
      </c>
      <c r="E303" s="245" t="s">
        <v>21</v>
      </c>
      <c r="F303" s="246" t="s">
        <v>212</v>
      </c>
      <c r="G303" s="243"/>
      <c r="H303" s="247">
        <v>163.19999999999999</v>
      </c>
      <c r="I303" s="248"/>
      <c r="J303" s="243"/>
      <c r="K303" s="243"/>
      <c r="L303" s="249"/>
      <c r="M303" s="250"/>
      <c r="N303" s="251"/>
      <c r="O303" s="251"/>
      <c r="P303" s="251"/>
      <c r="Q303" s="251"/>
      <c r="R303" s="251"/>
      <c r="S303" s="251"/>
      <c r="T303" s="252"/>
      <c r="AT303" s="253" t="s">
        <v>193</v>
      </c>
      <c r="AU303" s="253" t="s">
        <v>83</v>
      </c>
      <c r="AV303" s="14" t="s">
        <v>189</v>
      </c>
      <c r="AW303" s="14" t="s">
        <v>39</v>
      </c>
      <c r="AX303" s="14" t="s">
        <v>79</v>
      </c>
      <c r="AY303" s="253" t="s">
        <v>183</v>
      </c>
    </row>
    <row r="304" spans="2:65" s="1" customFormat="1" ht="22.5" customHeight="1">
      <c r="B304" s="42"/>
      <c r="C304" s="257" t="s">
        <v>353</v>
      </c>
      <c r="D304" s="257" t="s">
        <v>223</v>
      </c>
      <c r="E304" s="258" t="s">
        <v>1106</v>
      </c>
      <c r="F304" s="259" t="s">
        <v>1107</v>
      </c>
      <c r="G304" s="260" t="s">
        <v>199</v>
      </c>
      <c r="H304" s="261">
        <v>24.97</v>
      </c>
      <c r="I304" s="262"/>
      <c r="J304" s="263">
        <f>ROUND(I304*H304,2)</f>
        <v>0</v>
      </c>
      <c r="K304" s="259" t="s">
        <v>200</v>
      </c>
      <c r="L304" s="264"/>
      <c r="M304" s="265" t="s">
        <v>21</v>
      </c>
      <c r="N304" s="266" t="s">
        <v>46</v>
      </c>
      <c r="O304" s="43"/>
      <c r="P304" s="214">
        <f>O304*H304</f>
        <v>0</v>
      </c>
      <c r="Q304" s="214">
        <v>6.0000000000000001E-3</v>
      </c>
      <c r="R304" s="214">
        <f>Q304*H304</f>
        <v>0.14982000000000001</v>
      </c>
      <c r="S304" s="214">
        <v>0</v>
      </c>
      <c r="T304" s="215">
        <f>S304*H304</f>
        <v>0</v>
      </c>
      <c r="AR304" s="25" t="s">
        <v>226</v>
      </c>
      <c r="AT304" s="25" t="s">
        <v>223</v>
      </c>
      <c r="AU304" s="25" t="s">
        <v>83</v>
      </c>
      <c r="AY304" s="25" t="s">
        <v>183</v>
      </c>
      <c r="BE304" s="216">
        <f>IF(N304="základní",J304,0)</f>
        <v>0</v>
      </c>
      <c r="BF304" s="216">
        <f>IF(N304="snížená",J304,0)</f>
        <v>0</v>
      </c>
      <c r="BG304" s="216">
        <f>IF(N304="zákl. přenesená",J304,0)</f>
        <v>0</v>
      </c>
      <c r="BH304" s="216">
        <f>IF(N304="sníž. přenesená",J304,0)</f>
        <v>0</v>
      </c>
      <c r="BI304" s="216">
        <f>IF(N304="nulová",J304,0)</f>
        <v>0</v>
      </c>
      <c r="BJ304" s="25" t="s">
        <v>79</v>
      </c>
      <c r="BK304" s="216">
        <f>ROUND(I304*H304,2)</f>
        <v>0</v>
      </c>
      <c r="BL304" s="25" t="s">
        <v>189</v>
      </c>
      <c r="BM304" s="25" t="s">
        <v>1187</v>
      </c>
    </row>
    <row r="305" spans="2:65" s="13" customFormat="1" ht="13.5">
      <c r="B305" s="231"/>
      <c r="C305" s="232"/>
      <c r="D305" s="217" t="s">
        <v>193</v>
      </c>
      <c r="E305" s="233" t="s">
        <v>21</v>
      </c>
      <c r="F305" s="234" t="s">
        <v>1188</v>
      </c>
      <c r="G305" s="232"/>
      <c r="H305" s="235">
        <v>24.48</v>
      </c>
      <c r="I305" s="236"/>
      <c r="J305" s="232"/>
      <c r="K305" s="232"/>
      <c r="L305" s="237"/>
      <c r="M305" s="238"/>
      <c r="N305" s="239"/>
      <c r="O305" s="239"/>
      <c r="P305" s="239"/>
      <c r="Q305" s="239"/>
      <c r="R305" s="239"/>
      <c r="S305" s="239"/>
      <c r="T305" s="240"/>
      <c r="AT305" s="241" t="s">
        <v>193</v>
      </c>
      <c r="AU305" s="241" t="s">
        <v>83</v>
      </c>
      <c r="AV305" s="13" t="s">
        <v>83</v>
      </c>
      <c r="AW305" s="13" t="s">
        <v>39</v>
      </c>
      <c r="AX305" s="13" t="s">
        <v>79</v>
      </c>
      <c r="AY305" s="241" t="s">
        <v>183</v>
      </c>
    </row>
    <row r="306" spans="2:65" s="13" customFormat="1" ht="13.5">
      <c r="B306" s="231"/>
      <c r="C306" s="232"/>
      <c r="D306" s="244" t="s">
        <v>193</v>
      </c>
      <c r="E306" s="232"/>
      <c r="F306" s="255" t="s">
        <v>1189</v>
      </c>
      <c r="G306" s="232"/>
      <c r="H306" s="256">
        <v>24.97</v>
      </c>
      <c r="I306" s="236"/>
      <c r="J306" s="232"/>
      <c r="K306" s="232"/>
      <c r="L306" s="237"/>
      <c r="M306" s="238"/>
      <c r="N306" s="239"/>
      <c r="O306" s="239"/>
      <c r="P306" s="239"/>
      <c r="Q306" s="239"/>
      <c r="R306" s="239"/>
      <c r="S306" s="239"/>
      <c r="T306" s="240"/>
      <c r="AT306" s="241" t="s">
        <v>193</v>
      </c>
      <c r="AU306" s="241" t="s">
        <v>83</v>
      </c>
      <c r="AV306" s="13" t="s">
        <v>83</v>
      </c>
      <c r="AW306" s="13" t="s">
        <v>6</v>
      </c>
      <c r="AX306" s="13" t="s">
        <v>79</v>
      </c>
      <c r="AY306" s="241" t="s">
        <v>183</v>
      </c>
    </row>
    <row r="307" spans="2:65" s="1" customFormat="1" ht="44.25" customHeight="1">
      <c r="B307" s="42"/>
      <c r="C307" s="205" t="s">
        <v>364</v>
      </c>
      <c r="D307" s="205" t="s">
        <v>185</v>
      </c>
      <c r="E307" s="206" t="s">
        <v>1190</v>
      </c>
      <c r="F307" s="207" t="s">
        <v>1191</v>
      </c>
      <c r="G307" s="208" t="s">
        <v>188</v>
      </c>
      <c r="H307" s="209">
        <v>59.4</v>
      </c>
      <c r="I307" s="210"/>
      <c r="J307" s="211">
        <f>ROUND(I307*H307,2)</f>
        <v>0</v>
      </c>
      <c r="K307" s="207" t="s">
        <v>200</v>
      </c>
      <c r="L307" s="62"/>
      <c r="M307" s="212" t="s">
        <v>21</v>
      </c>
      <c r="N307" s="213" t="s">
        <v>46</v>
      </c>
      <c r="O307" s="43"/>
      <c r="P307" s="214">
        <f>O307*H307</f>
        <v>0</v>
      </c>
      <c r="Q307" s="214">
        <v>1.6800000000000001E-3</v>
      </c>
      <c r="R307" s="214">
        <f>Q307*H307</f>
        <v>9.9792000000000006E-2</v>
      </c>
      <c r="S307" s="214">
        <v>0</v>
      </c>
      <c r="T307" s="215">
        <f>S307*H307</f>
        <v>0</v>
      </c>
      <c r="AR307" s="25" t="s">
        <v>189</v>
      </c>
      <c r="AT307" s="25" t="s">
        <v>185</v>
      </c>
      <c r="AU307" s="25" t="s">
        <v>83</v>
      </c>
      <c r="AY307" s="25" t="s">
        <v>183</v>
      </c>
      <c r="BE307" s="216">
        <f>IF(N307="základní",J307,0)</f>
        <v>0</v>
      </c>
      <c r="BF307" s="216">
        <f>IF(N307="snížená",J307,0)</f>
        <v>0</v>
      </c>
      <c r="BG307" s="216">
        <f>IF(N307="zákl. přenesená",J307,0)</f>
        <v>0</v>
      </c>
      <c r="BH307" s="216">
        <f>IF(N307="sníž. přenesená",J307,0)</f>
        <v>0</v>
      </c>
      <c r="BI307" s="216">
        <f>IF(N307="nulová",J307,0)</f>
        <v>0</v>
      </c>
      <c r="BJ307" s="25" t="s">
        <v>79</v>
      </c>
      <c r="BK307" s="216">
        <f>ROUND(I307*H307,2)</f>
        <v>0</v>
      </c>
      <c r="BL307" s="25" t="s">
        <v>189</v>
      </c>
      <c r="BM307" s="25" t="s">
        <v>1192</v>
      </c>
    </row>
    <row r="308" spans="2:65" s="1" customFormat="1" ht="121.5">
      <c r="B308" s="42"/>
      <c r="C308" s="64"/>
      <c r="D308" s="217" t="s">
        <v>191</v>
      </c>
      <c r="E308" s="64"/>
      <c r="F308" s="218" t="s">
        <v>283</v>
      </c>
      <c r="G308" s="64"/>
      <c r="H308" s="64"/>
      <c r="I308" s="173"/>
      <c r="J308" s="64"/>
      <c r="K308" s="64"/>
      <c r="L308" s="62"/>
      <c r="M308" s="219"/>
      <c r="N308" s="43"/>
      <c r="O308" s="43"/>
      <c r="P308" s="43"/>
      <c r="Q308" s="43"/>
      <c r="R308" s="43"/>
      <c r="S308" s="43"/>
      <c r="T308" s="79"/>
      <c r="AT308" s="25" t="s">
        <v>191</v>
      </c>
      <c r="AU308" s="25" t="s">
        <v>83</v>
      </c>
    </row>
    <row r="309" spans="2:65" s="12" customFormat="1" ht="13.5">
      <c r="B309" s="220"/>
      <c r="C309" s="221"/>
      <c r="D309" s="217" t="s">
        <v>193</v>
      </c>
      <c r="E309" s="222" t="s">
        <v>21</v>
      </c>
      <c r="F309" s="223" t="s">
        <v>296</v>
      </c>
      <c r="G309" s="221"/>
      <c r="H309" s="224" t="s">
        <v>21</v>
      </c>
      <c r="I309" s="225"/>
      <c r="J309" s="221"/>
      <c r="K309" s="221"/>
      <c r="L309" s="226"/>
      <c r="M309" s="227"/>
      <c r="N309" s="228"/>
      <c r="O309" s="228"/>
      <c r="P309" s="228"/>
      <c r="Q309" s="228"/>
      <c r="R309" s="228"/>
      <c r="S309" s="228"/>
      <c r="T309" s="229"/>
      <c r="AT309" s="230" t="s">
        <v>193</v>
      </c>
      <c r="AU309" s="230" t="s">
        <v>83</v>
      </c>
      <c r="AV309" s="12" t="s">
        <v>79</v>
      </c>
      <c r="AW309" s="12" t="s">
        <v>39</v>
      </c>
      <c r="AX309" s="12" t="s">
        <v>75</v>
      </c>
      <c r="AY309" s="230" t="s">
        <v>183</v>
      </c>
    </row>
    <row r="310" spans="2:65" s="12" customFormat="1" ht="13.5">
      <c r="B310" s="220"/>
      <c r="C310" s="221"/>
      <c r="D310" s="217" t="s">
        <v>193</v>
      </c>
      <c r="E310" s="222" t="s">
        <v>21</v>
      </c>
      <c r="F310" s="223" t="s">
        <v>1193</v>
      </c>
      <c r="G310" s="221"/>
      <c r="H310" s="224" t="s">
        <v>21</v>
      </c>
      <c r="I310" s="225"/>
      <c r="J310" s="221"/>
      <c r="K310" s="221"/>
      <c r="L310" s="226"/>
      <c r="M310" s="227"/>
      <c r="N310" s="228"/>
      <c r="O310" s="228"/>
      <c r="P310" s="228"/>
      <c r="Q310" s="228"/>
      <c r="R310" s="228"/>
      <c r="S310" s="228"/>
      <c r="T310" s="229"/>
      <c r="AT310" s="230" t="s">
        <v>193</v>
      </c>
      <c r="AU310" s="230" t="s">
        <v>83</v>
      </c>
      <c r="AV310" s="12" t="s">
        <v>79</v>
      </c>
      <c r="AW310" s="12" t="s">
        <v>39</v>
      </c>
      <c r="AX310" s="12" t="s">
        <v>75</v>
      </c>
      <c r="AY310" s="230" t="s">
        <v>183</v>
      </c>
    </row>
    <row r="311" spans="2:65" s="13" customFormat="1" ht="13.5">
      <c r="B311" s="231"/>
      <c r="C311" s="232"/>
      <c r="D311" s="244" t="s">
        <v>193</v>
      </c>
      <c r="E311" s="254" t="s">
        <v>21</v>
      </c>
      <c r="F311" s="255" t="s">
        <v>1194</v>
      </c>
      <c r="G311" s="232"/>
      <c r="H311" s="256">
        <v>59.4</v>
      </c>
      <c r="I311" s="236"/>
      <c r="J311" s="232"/>
      <c r="K311" s="232"/>
      <c r="L311" s="237"/>
      <c r="M311" s="238"/>
      <c r="N311" s="239"/>
      <c r="O311" s="239"/>
      <c r="P311" s="239"/>
      <c r="Q311" s="239"/>
      <c r="R311" s="239"/>
      <c r="S311" s="239"/>
      <c r="T311" s="240"/>
      <c r="AT311" s="241" t="s">
        <v>193</v>
      </c>
      <c r="AU311" s="241" t="s">
        <v>83</v>
      </c>
      <c r="AV311" s="13" t="s">
        <v>83</v>
      </c>
      <c r="AW311" s="13" t="s">
        <v>39</v>
      </c>
      <c r="AX311" s="13" t="s">
        <v>79</v>
      </c>
      <c r="AY311" s="241" t="s">
        <v>183</v>
      </c>
    </row>
    <row r="312" spans="2:65" s="1" customFormat="1" ht="22.5" customHeight="1">
      <c r="B312" s="42"/>
      <c r="C312" s="257" t="s">
        <v>370</v>
      </c>
      <c r="D312" s="257" t="s">
        <v>223</v>
      </c>
      <c r="E312" s="258" t="s">
        <v>1195</v>
      </c>
      <c r="F312" s="259" t="s">
        <v>1196</v>
      </c>
      <c r="G312" s="260" t="s">
        <v>199</v>
      </c>
      <c r="H312" s="261">
        <v>12.118</v>
      </c>
      <c r="I312" s="262"/>
      <c r="J312" s="263">
        <f>ROUND(I312*H312,2)</f>
        <v>0</v>
      </c>
      <c r="K312" s="259" t="s">
        <v>200</v>
      </c>
      <c r="L312" s="264"/>
      <c r="M312" s="265" t="s">
        <v>21</v>
      </c>
      <c r="N312" s="266" t="s">
        <v>46</v>
      </c>
      <c r="O312" s="43"/>
      <c r="P312" s="214">
        <f>O312*H312</f>
        <v>0</v>
      </c>
      <c r="Q312" s="214">
        <v>1.2E-2</v>
      </c>
      <c r="R312" s="214">
        <f>Q312*H312</f>
        <v>0.14541600000000002</v>
      </c>
      <c r="S312" s="214">
        <v>0</v>
      </c>
      <c r="T312" s="215">
        <f>S312*H312</f>
        <v>0</v>
      </c>
      <c r="AR312" s="25" t="s">
        <v>226</v>
      </c>
      <c r="AT312" s="25" t="s">
        <v>223</v>
      </c>
      <c r="AU312" s="25" t="s">
        <v>83</v>
      </c>
      <c r="AY312" s="25" t="s">
        <v>183</v>
      </c>
      <c r="BE312" s="216">
        <f>IF(N312="základní",J312,0)</f>
        <v>0</v>
      </c>
      <c r="BF312" s="216">
        <f>IF(N312="snížená",J312,0)</f>
        <v>0</v>
      </c>
      <c r="BG312" s="216">
        <f>IF(N312="zákl. přenesená",J312,0)</f>
        <v>0</v>
      </c>
      <c r="BH312" s="216">
        <f>IF(N312="sníž. přenesená",J312,0)</f>
        <v>0</v>
      </c>
      <c r="BI312" s="216">
        <f>IF(N312="nulová",J312,0)</f>
        <v>0</v>
      </c>
      <c r="BJ312" s="25" t="s">
        <v>79</v>
      </c>
      <c r="BK312" s="216">
        <f>ROUND(I312*H312,2)</f>
        <v>0</v>
      </c>
      <c r="BL312" s="25" t="s">
        <v>189</v>
      </c>
      <c r="BM312" s="25" t="s">
        <v>1197</v>
      </c>
    </row>
    <row r="313" spans="2:65" s="13" customFormat="1" ht="13.5">
      <c r="B313" s="231"/>
      <c r="C313" s="232"/>
      <c r="D313" s="217" t="s">
        <v>193</v>
      </c>
      <c r="E313" s="233" t="s">
        <v>21</v>
      </c>
      <c r="F313" s="234" t="s">
        <v>1198</v>
      </c>
      <c r="G313" s="232"/>
      <c r="H313" s="235">
        <v>11.88</v>
      </c>
      <c r="I313" s="236"/>
      <c r="J313" s="232"/>
      <c r="K313" s="232"/>
      <c r="L313" s="237"/>
      <c r="M313" s="238"/>
      <c r="N313" s="239"/>
      <c r="O313" s="239"/>
      <c r="P313" s="239"/>
      <c r="Q313" s="239"/>
      <c r="R313" s="239"/>
      <c r="S313" s="239"/>
      <c r="T313" s="240"/>
      <c r="AT313" s="241" t="s">
        <v>193</v>
      </c>
      <c r="AU313" s="241" t="s">
        <v>83</v>
      </c>
      <c r="AV313" s="13" t="s">
        <v>83</v>
      </c>
      <c r="AW313" s="13" t="s">
        <v>39</v>
      </c>
      <c r="AX313" s="13" t="s">
        <v>79</v>
      </c>
      <c r="AY313" s="241" t="s">
        <v>183</v>
      </c>
    </row>
    <row r="314" spans="2:65" s="13" customFormat="1" ht="13.5">
      <c r="B314" s="231"/>
      <c r="C314" s="232"/>
      <c r="D314" s="244" t="s">
        <v>193</v>
      </c>
      <c r="E314" s="232"/>
      <c r="F314" s="255" t="s">
        <v>1199</v>
      </c>
      <c r="G314" s="232"/>
      <c r="H314" s="256">
        <v>12.118</v>
      </c>
      <c r="I314" s="236"/>
      <c r="J314" s="232"/>
      <c r="K314" s="232"/>
      <c r="L314" s="237"/>
      <c r="M314" s="238"/>
      <c r="N314" s="239"/>
      <c r="O314" s="239"/>
      <c r="P314" s="239"/>
      <c r="Q314" s="239"/>
      <c r="R314" s="239"/>
      <c r="S314" s="239"/>
      <c r="T314" s="240"/>
      <c r="AT314" s="241" t="s">
        <v>193</v>
      </c>
      <c r="AU314" s="241" t="s">
        <v>83</v>
      </c>
      <c r="AV314" s="13" t="s">
        <v>83</v>
      </c>
      <c r="AW314" s="13" t="s">
        <v>6</v>
      </c>
      <c r="AX314" s="13" t="s">
        <v>79</v>
      </c>
      <c r="AY314" s="241" t="s">
        <v>183</v>
      </c>
    </row>
    <row r="315" spans="2:65" s="1" customFormat="1" ht="22.5" customHeight="1">
      <c r="B315" s="42"/>
      <c r="C315" s="205" t="s">
        <v>376</v>
      </c>
      <c r="D315" s="205" t="s">
        <v>185</v>
      </c>
      <c r="E315" s="206" t="s">
        <v>307</v>
      </c>
      <c r="F315" s="207" t="s">
        <v>308</v>
      </c>
      <c r="G315" s="208" t="s">
        <v>188</v>
      </c>
      <c r="H315" s="209">
        <v>110.205</v>
      </c>
      <c r="I315" s="210"/>
      <c r="J315" s="211">
        <f>ROUND(I315*H315,2)</f>
        <v>0</v>
      </c>
      <c r="K315" s="207" t="s">
        <v>200</v>
      </c>
      <c r="L315" s="62"/>
      <c r="M315" s="212" t="s">
        <v>21</v>
      </c>
      <c r="N315" s="213" t="s">
        <v>46</v>
      </c>
      <c r="O315" s="43"/>
      <c r="P315" s="214">
        <f>O315*H315</f>
        <v>0</v>
      </c>
      <c r="Q315" s="214">
        <v>6.0000000000000002E-5</v>
      </c>
      <c r="R315" s="214">
        <f>Q315*H315</f>
        <v>6.6122999999999998E-3</v>
      </c>
      <c r="S315" s="214">
        <v>0</v>
      </c>
      <c r="T315" s="215">
        <f>S315*H315</f>
        <v>0</v>
      </c>
      <c r="AR315" s="25" t="s">
        <v>189</v>
      </c>
      <c r="AT315" s="25" t="s">
        <v>185</v>
      </c>
      <c r="AU315" s="25" t="s">
        <v>83</v>
      </c>
      <c r="AY315" s="25" t="s">
        <v>183</v>
      </c>
      <c r="BE315" s="216">
        <f>IF(N315="základní",J315,0)</f>
        <v>0</v>
      </c>
      <c r="BF315" s="216">
        <f>IF(N315="snížená",J315,0)</f>
        <v>0</v>
      </c>
      <c r="BG315" s="216">
        <f>IF(N315="zákl. přenesená",J315,0)</f>
        <v>0</v>
      </c>
      <c r="BH315" s="216">
        <f>IF(N315="sníž. přenesená",J315,0)</f>
        <v>0</v>
      </c>
      <c r="BI315" s="216">
        <f>IF(N315="nulová",J315,0)</f>
        <v>0</v>
      </c>
      <c r="BJ315" s="25" t="s">
        <v>79</v>
      </c>
      <c r="BK315" s="216">
        <f>ROUND(I315*H315,2)</f>
        <v>0</v>
      </c>
      <c r="BL315" s="25" t="s">
        <v>189</v>
      </c>
      <c r="BM315" s="25" t="s">
        <v>1200</v>
      </c>
    </row>
    <row r="316" spans="2:65" s="1" customFormat="1" ht="67.5">
      <c r="B316" s="42"/>
      <c r="C316" s="64"/>
      <c r="D316" s="217" t="s">
        <v>191</v>
      </c>
      <c r="E316" s="64"/>
      <c r="F316" s="218" t="s">
        <v>310</v>
      </c>
      <c r="G316" s="64"/>
      <c r="H316" s="64"/>
      <c r="I316" s="173"/>
      <c r="J316" s="64"/>
      <c r="K316" s="64"/>
      <c r="L316" s="62"/>
      <c r="M316" s="219"/>
      <c r="N316" s="43"/>
      <c r="O316" s="43"/>
      <c r="P316" s="43"/>
      <c r="Q316" s="43"/>
      <c r="R316" s="43"/>
      <c r="S316" s="43"/>
      <c r="T316" s="79"/>
      <c r="AT316" s="25" t="s">
        <v>191</v>
      </c>
      <c r="AU316" s="25" t="s">
        <v>83</v>
      </c>
    </row>
    <row r="317" spans="2:65" s="13" customFormat="1" ht="27">
      <c r="B317" s="231"/>
      <c r="C317" s="232"/>
      <c r="D317" s="244" t="s">
        <v>193</v>
      </c>
      <c r="E317" s="254" t="s">
        <v>21</v>
      </c>
      <c r="F317" s="255" t="s">
        <v>1201</v>
      </c>
      <c r="G317" s="232"/>
      <c r="H317" s="256">
        <v>110.205</v>
      </c>
      <c r="I317" s="236"/>
      <c r="J317" s="232"/>
      <c r="K317" s="232"/>
      <c r="L317" s="237"/>
      <c r="M317" s="238"/>
      <c r="N317" s="239"/>
      <c r="O317" s="239"/>
      <c r="P317" s="239"/>
      <c r="Q317" s="239"/>
      <c r="R317" s="239"/>
      <c r="S317" s="239"/>
      <c r="T317" s="240"/>
      <c r="AT317" s="241" t="s">
        <v>193</v>
      </c>
      <c r="AU317" s="241" t="s">
        <v>83</v>
      </c>
      <c r="AV317" s="13" t="s">
        <v>83</v>
      </c>
      <c r="AW317" s="13" t="s">
        <v>6</v>
      </c>
      <c r="AX317" s="13" t="s">
        <v>79</v>
      </c>
      <c r="AY317" s="241" t="s">
        <v>183</v>
      </c>
    </row>
    <row r="318" spans="2:65" s="1" customFormat="1" ht="22.5" customHeight="1">
      <c r="B318" s="42"/>
      <c r="C318" s="257" t="s">
        <v>380</v>
      </c>
      <c r="D318" s="257" t="s">
        <v>223</v>
      </c>
      <c r="E318" s="258" t="s">
        <v>312</v>
      </c>
      <c r="F318" s="259" t="s">
        <v>313</v>
      </c>
      <c r="G318" s="260" t="s">
        <v>188</v>
      </c>
      <c r="H318" s="261">
        <v>115.715</v>
      </c>
      <c r="I318" s="262"/>
      <c r="J318" s="263">
        <f>ROUND(I318*H318,2)</f>
        <v>0</v>
      </c>
      <c r="K318" s="259" t="s">
        <v>200</v>
      </c>
      <c r="L318" s="264"/>
      <c r="M318" s="265" t="s">
        <v>21</v>
      </c>
      <c r="N318" s="266" t="s">
        <v>46</v>
      </c>
      <c r="O318" s="43"/>
      <c r="P318" s="214">
        <f>O318*H318</f>
        <v>0</v>
      </c>
      <c r="Q318" s="214">
        <v>5.9999999999999995E-4</v>
      </c>
      <c r="R318" s="214">
        <f>Q318*H318</f>
        <v>6.9428999999999991E-2</v>
      </c>
      <c r="S318" s="214">
        <v>0</v>
      </c>
      <c r="T318" s="215">
        <f>S318*H318</f>
        <v>0</v>
      </c>
      <c r="AR318" s="25" t="s">
        <v>226</v>
      </c>
      <c r="AT318" s="25" t="s">
        <v>223</v>
      </c>
      <c r="AU318" s="25" t="s">
        <v>83</v>
      </c>
      <c r="AY318" s="25" t="s">
        <v>183</v>
      </c>
      <c r="BE318" s="216">
        <f>IF(N318="základní",J318,0)</f>
        <v>0</v>
      </c>
      <c r="BF318" s="216">
        <f>IF(N318="snížená",J318,0)</f>
        <v>0</v>
      </c>
      <c r="BG318" s="216">
        <f>IF(N318="zákl. přenesená",J318,0)</f>
        <v>0</v>
      </c>
      <c r="BH318" s="216">
        <f>IF(N318="sníž. přenesená",J318,0)</f>
        <v>0</v>
      </c>
      <c r="BI318" s="216">
        <f>IF(N318="nulová",J318,0)</f>
        <v>0</v>
      </c>
      <c r="BJ318" s="25" t="s">
        <v>79</v>
      </c>
      <c r="BK318" s="216">
        <f>ROUND(I318*H318,2)</f>
        <v>0</v>
      </c>
      <c r="BL318" s="25" t="s">
        <v>189</v>
      </c>
      <c r="BM318" s="25" t="s">
        <v>1202</v>
      </c>
    </row>
    <row r="319" spans="2:65" s="13" customFormat="1" ht="13.5">
      <c r="B319" s="231"/>
      <c r="C319" s="232"/>
      <c r="D319" s="244" t="s">
        <v>193</v>
      </c>
      <c r="E319" s="232"/>
      <c r="F319" s="255" t="s">
        <v>1203</v>
      </c>
      <c r="G319" s="232"/>
      <c r="H319" s="256">
        <v>115.715</v>
      </c>
      <c r="I319" s="236"/>
      <c r="J319" s="232"/>
      <c r="K319" s="232"/>
      <c r="L319" s="237"/>
      <c r="M319" s="238"/>
      <c r="N319" s="239"/>
      <c r="O319" s="239"/>
      <c r="P319" s="239"/>
      <c r="Q319" s="239"/>
      <c r="R319" s="239"/>
      <c r="S319" s="239"/>
      <c r="T319" s="240"/>
      <c r="AT319" s="241" t="s">
        <v>193</v>
      </c>
      <c r="AU319" s="241" t="s">
        <v>83</v>
      </c>
      <c r="AV319" s="13" t="s">
        <v>83</v>
      </c>
      <c r="AW319" s="13" t="s">
        <v>6</v>
      </c>
      <c r="AX319" s="13" t="s">
        <v>79</v>
      </c>
      <c r="AY319" s="241" t="s">
        <v>183</v>
      </c>
    </row>
    <row r="320" spans="2:65" s="1" customFormat="1" ht="31.5" customHeight="1">
      <c r="B320" s="42"/>
      <c r="C320" s="205" t="s">
        <v>389</v>
      </c>
      <c r="D320" s="205" t="s">
        <v>185</v>
      </c>
      <c r="E320" s="206" t="s">
        <v>317</v>
      </c>
      <c r="F320" s="207" t="s">
        <v>318</v>
      </c>
      <c r="G320" s="208" t="s">
        <v>188</v>
      </c>
      <c r="H320" s="209">
        <v>549.63</v>
      </c>
      <c r="I320" s="210"/>
      <c r="J320" s="211">
        <f>ROUND(I320*H320,2)</f>
        <v>0</v>
      </c>
      <c r="K320" s="207" t="s">
        <v>200</v>
      </c>
      <c r="L320" s="62"/>
      <c r="M320" s="212" t="s">
        <v>21</v>
      </c>
      <c r="N320" s="213" t="s">
        <v>46</v>
      </c>
      <c r="O320" s="43"/>
      <c r="P320" s="214">
        <f>O320*H320</f>
        <v>0</v>
      </c>
      <c r="Q320" s="214">
        <v>2.5000000000000001E-4</v>
      </c>
      <c r="R320" s="214">
        <f>Q320*H320</f>
        <v>0.13740749999999999</v>
      </c>
      <c r="S320" s="214">
        <v>0</v>
      </c>
      <c r="T320" s="215">
        <f>S320*H320</f>
        <v>0</v>
      </c>
      <c r="AR320" s="25" t="s">
        <v>189</v>
      </c>
      <c r="AT320" s="25" t="s">
        <v>185</v>
      </c>
      <c r="AU320" s="25" t="s">
        <v>83</v>
      </c>
      <c r="AY320" s="25" t="s">
        <v>183</v>
      </c>
      <c r="BE320" s="216">
        <f>IF(N320="základní",J320,0)</f>
        <v>0</v>
      </c>
      <c r="BF320" s="216">
        <f>IF(N320="snížená",J320,0)</f>
        <v>0</v>
      </c>
      <c r="BG320" s="216">
        <f>IF(N320="zákl. přenesená",J320,0)</f>
        <v>0</v>
      </c>
      <c r="BH320" s="216">
        <f>IF(N320="sníž. přenesená",J320,0)</f>
        <v>0</v>
      </c>
      <c r="BI320" s="216">
        <f>IF(N320="nulová",J320,0)</f>
        <v>0</v>
      </c>
      <c r="BJ320" s="25" t="s">
        <v>79</v>
      </c>
      <c r="BK320" s="216">
        <f>ROUND(I320*H320,2)</f>
        <v>0</v>
      </c>
      <c r="BL320" s="25" t="s">
        <v>189</v>
      </c>
      <c r="BM320" s="25" t="s">
        <v>1204</v>
      </c>
    </row>
    <row r="321" spans="2:65" s="1" customFormat="1" ht="67.5">
      <c r="B321" s="42"/>
      <c r="C321" s="64"/>
      <c r="D321" s="217" t="s">
        <v>191</v>
      </c>
      <c r="E321" s="64"/>
      <c r="F321" s="218" t="s">
        <v>310</v>
      </c>
      <c r="G321" s="64"/>
      <c r="H321" s="64"/>
      <c r="I321" s="173"/>
      <c r="J321" s="64"/>
      <c r="K321" s="64"/>
      <c r="L321" s="62"/>
      <c r="M321" s="219"/>
      <c r="N321" s="43"/>
      <c r="O321" s="43"/>
      <c r="P321" s="43"/>
      <c r="Q321" s="43"/>
      <c r="R321" s="43"/>
      <c r="S321" s="43"/>
      <c r="T321" s="79"/>
      <c r="AT321" s="25" t="s">
        <v>191</v>
      </c>
      <c r="AU321" s="25" t="s">
        <v>83</v>
      </c>
    </row>
    <row r="322" spans="2:65" s="12" customFormat="1" ht="13.5">
      <c r="B322" s="220"/>
      <c r="C322" s="221"/>
      <c r="D322" s="217" t="s">
        <v>193</v>
      </c>
      <c r="E322" s="222" t="s">
        <v>21</v>
      </c>
      <c r="F322" s="223" t="s">
        <v>320</v>
      </c>
      <c r="G322" s="221"/>
      <c r="H322" s="224" t="s">
        <v>21</v>
      </c>
      <c r="I322" s="225"/>
      <c r="J322" s="221"/>
      <c r="K322" s="221"/>
      <c r="L322" s="226"/>
      <c r="M322" s="227"/>
      <c r="N322" s="228"/>
      <c r="O322" s="228"/>
      <c r="P322" s="228"/>
      <c r="Q322" s="228"/>
      <c r="R322" s="228"/>
      <c r="S322" s="228"/>
      <c r="T322" s="229"/>
      <c r="AT322" s="230" t="s">
        <v>193</v>
      </c>
      <c r="AU322" s="230" t="s">
        <v>83</v>
      </c>
      <c r="AV322" s="12" t="s">
        <v>79</v>
      </c>
      <c r="AW322" s="12" t="s">
        <v>39</v>
      </c>
      <c r="AX322" s="12" t="s">
        <v>75</v>
      </c>
      <c r="AY322" s="230" t="s">
        <v>183</v>
      </c>
    </row>
    <row r="323" spans="2:65" s="13" customFormat="1" ht="13.5">
      <c r="B323" s="231"/>
      <c r="C323" s="232"/>
      <c r="D323" s="217" t="s">
        <v>193</v>
      </c>
      <c r="E323" s="233" t="s">
        <v>21</v>
      </c>
      <c r="F323" s="234" t="s">
        <v>1205</v>
      </c>
      <c r="G323" s="232"/>
      <c r="H323" s="235">
        <v>400.38</v>
      </c>
      <c r="I323" s="236"/>
      <c r="J323" s="232"/>
      <c r="K323" s="232"/>
      <c r="L323" s="237"/>
      <c r="M323" s="238"/>
      <c r="N323" s="239"/>
      <c r="O323" s="239"/>
      <c r="P323" s="239"/>
      <c r="Q323" s="239"/>
      <c r="R323" s="239"/>
      <c r="S323" s="239"/>
      <c r="T323" s="240"/>
      <c r="AT323" s="241" t="s">
        <v>193</v>
      </c>
      <c r="AU323" s="241" t="s">
        <v>83</v>
      </c>
      <c r="AV323" s="13" t="s">
        <v>83</v>
      </c>
      <c r="AW323" s="13" t="s">
        <v>39</v>
      </c>
      <c r="AX323" s="13" t="s">
        <v>75</v>
      </c>
      <c r="AY323" s="241" t="s">
        <v>183</v>
      </c>
    </row>
    <row r="324" spans="2:65" s="12" customFormat="1" ht="13.5">
      <c r="B324" s="220"/>
      <c r="C324" s="221"/>
      <c r="D324" s="217" t="s">
        <v>193</v>
      </c>
      <c r="E324" s="222" t="s">
        <v>21</v>
      </c>
      <c r="F324" s="223" t="s">
        <v>323</v>
      </c>
      <c r="G324" s="221"/>
      <c r="H324" s="224" t="s">
        <v>21</v>
      </c>
      <c r="I324" s="225"/>
      <c r="J324" s="221"/>
      <c r="K324" s="221"/>
      <c r="L324" s="226"/>
      <c r="M324" s="227"/>
      <c r="N324" s="228"/>
      <c r="O324" s="228"/>
      <c r="P324" s="228"/>
      <c r="Q324" s="228"/>
      <c r="R324" s="228"/>
      <c r="S324" s="228"/>
      <c r="T324" s="229"/>
      <c r="AT324" s="230" t="s">
        <v>193</v>
      </c>
      <c r="AU324" s="230" t="s">
        <v>83</v>
      </c>
      <c r="AV324" s="12" t="s">
        <v>79</v>
      </c>
      <c r="AW324" s="12" t="s">
        <v>39</v>
      </c>
      <c r="AX324" s="12" t="s">
        <v>75</v>
      </c>
      <c r="AY324" s="230" t="s">
        <v>183</v>
      </c>
    </row>
    <row r="325" spans="2:65" s="13" customFormat="1" ht="13.5">
      <c r="B325" s="231"/>
      <c r="C325" s="232"/>
      <c r="D325" s="217" t="s">
        <v>193</v>
      </c>
      <c r="E325" s="233" t="s">
        <v>21</v>
      </c>
      <c r="F325" s="234" t="s">
        <v>1206</v>
      </c>
      <c r="G325" s="232"/>
      <c r="H325" s="235">
        <v>86.35</v>
      </c>
      <c r="I325" s="236"/>
      <c r="J325" s="232"/>
      <c r="K325" s="232"/>
      <c r="L325" s="237"/>
      <c r="M325" s="238"/>
      <c r="N325" s="239"/>
      <c r="O325" s="239"/>
      <c r="P325" s="239"/>
      <c r="Q325" s="239"/>
      <c r="R325" s="239"/>
      <c r="S325" s="239"/>
      <c r="T325" s="240"/>
      <c r="AT325" s="241" t="s">
        <v>193</v>
      </c>
      <c r="AU325" s="241" t="s">
        <v>83</v>
      </c>
      <c r="AV325" s="13" t="s">
        <v>83</v>
      </c>
      <c r="AW325" s="13" t="s">
        <v>39</v>
      </c>
      <c r="AX325" s="13" t="s">
        <v>75</v>
      </c>
      <c r="AY325" s="241" t="s">
        <v>183</v>
      </c>
    </row>
    <row r="326" spans="2:65" s="12" customFormat="1" ht="13.5">
      <c r="B326" s="220"/>
      <c r="C326" s="221"/>
      <c r="D326" s="217" t="s">
        <v>193</v>
      </c>
      <c r="E326" s="222" t="s">
        <v>21</v>
      </c>
      <c r="F326" s="223" t="s">
        <v>325</v>
      </c>
      <c r="G326" s="221"/>
      <c r="H326" s="224" t="s">
        <v>21</v>
      </c>
      <c r="I326" s="225"/>
      <c r="J326" s="221"/>
      <c r="K326" s="221"/>
      <c r="L326" s="226"/>
      <c r="M326" s="227"/>
      <c r="N326" s="228"/>
      <c r="O326" s="228"/>
      <c r="P326" s="228"/>
      <c r="Q326" s="228"/>
      <c r="R326" s="228"/>
      <c r="S326" s="228"/>
      <c r="T326" s="229"/>
      <c r="AT326" s="230" t="s">
        <v>193</v>
      </c>
      <c r="AU326" s="230" t="s">
        <v>83</v>
      </c>
      <c r="AV326" s="12" t="s">
        <v>79</v>
      </c>
      <c r="AW326" s="12" t="s">
        <v>39</v>
      </c>
      <c r="AX326" s="12" t="s">
        <v>75</v>
      </c>
      <c r="AY326" s="230" t="s">
        <v>183</v>
      </c>
    </row>
    <row r="327" spans="2:65" s="13" customFormat="1" ht="13.5">
      <c r="B327" s="231"/>
      <c r="C327" s="232"/>
      <c r="D327" s="217" t="s">
        <v>193</v>
      </c>
      <c r="E327" s="233" t="s">
        <v>21</v>
      </c>
      <c r="F327" s="234" t="s">
        <v>1207</v>
      </c>
      <c r="G327" s="232"/>
      <c r="H327" s="235">
        <v>62.9</v>
      </c>
      <c r="I327" s="236"/>
      <c r="J327" s="232"/>
      <c r="K327" s="232"/>
      <c r="L327" s="237"/>
      <c r="M327" s="238"/>
      <c r="N327" s="239"/>
      <c r="O327" s="239"/>
      <c r="P327" s="239"/>
      <c r="Q327" s="239"/>
      <c r="R327" s="239"/>
      <c r="S327" s="239"/>
      <c r="T327" s="240"/>
      <c r="AT327" s="241" t="s">
        <v>193</v>
      </c>
      <c r="AU327" s="241" t="s">
        <v>83</v>
      </c>
      <c r="AV327" s="13" t="s">
        <v>83</v>
      </c>
      <c r="AW327" s="13" t="s">
        <v>39</v>
      </c>
      <c r="AX327" s="13" t="s">
        <v>75</v>
      </c>
      <c r="AY327" s="241" t="s">
        <v>183</v>
      </c>
    </row>
    <row r="328" spans="2:65" s="14" customFormat="1" ht="13.5">
      <c r="B328" s="242"/>
      <c r="C328" s="243"/>
      <c r="D328" s="244" t="s">
        <v>193</v>
      </c>
      <c r="E328" s="245" t="s">
        <v>21</v>
      </c>
      <c r="F328" s="246" t="s">
        <v>212</v>
      </c>
      <c r="G328" s="243"/>
      <c r="H328" s="247">
        <v>549.63</v>
      </c>
      <c r="I328" s="248"/>
      <c r="J328" s="243"/>
      <c r="K328" s="243"/>
      <c r="L328" s="249"/>
      <c r="M328" s="250"/>
      <c r="N328" s="251"/>
      <c r="O328" s="251"/>
      <c r="P328" s="251"/>
      <c r="Q328" s="251"/>
      <c r="R328" s="251"/>
      <c r="S328" s="251"/>
      <c r="T328" s="252"/>
      <c r="AT328" s="253" t="s">
        <v>193</v>
      </c>
      <c r="AU328" s="253" t="s">
        <v>83</v>
      </c>
      <c r="AV328" s="14" t="s">
        <v>189</v>
      </c>
      <c r="AW328" s="14" t="s">
        <v>39</v>
      </c>
      <c r="AX328" s="14" t="s">
        <v>79</v>
      </c>
      <c r="AY328" s="253" t="s">
        <v>183</v>
      </c>
    </row>
    <row r="329" spans="2:65" s="1" customFormat="1" ht="22.5" customHeight="1">
      <c r="B329" s="42"/>
      <c r="C329" s="257" t="s">
        <v>393</v>
      </c>
      <c r="D329" s="257" t="s">
        <v>223</v>
      </c>
      <c r="E329" s="258" t="s">
        <v>329</v>
      </c>
      <c r="F329" s="259" t="s">
        <v>330</v>
      </c>
      <c r="G329" s="260" t="s">
        <v>188</v>
      </c>
      <c r="H329" s="261">
        <v>62.9</v>
      </c>
      <c r="I329" s="262"/>
      <c r="J329" s="263">
        <f>ROUND(I329*H329,2)</f>
        <v>0</v>
      </c>
      <c r="K329" s="259" t="s">
        <v>200</v>
      </c>
      <c r="L329" s="264"/>
      <c r="M329" s="265" t="s">
        <v>21</v>
      </c>
      <c r="N329" s="266" t="s">
        <v>46</v>
      </c>
      <c r="O329" s="43"/>
      <c r="P329" s="214">
        <f>O329*H329</f>
        <v>0</v>
      </c>
      <c r="Q329" s="214">
        <v>2.0000000000000002E-5</v>
      </c>
      <c r="R329" s="214">
        <f>Q329*H329</f>
        <v>1.258E-3</v>
      </c>
      <c r="S329" s="214">
        <v>0</v>
      </c>
      <c r="T329" s="215">
        <f>S329*H329</f>
        <v>0</v>
      </c>
      <c r="AR329" s="25" t="s">
        <v>226</v>
      </c>
      <c r="AT329" s="25" t="s">
        <v>223</v>
      </c>
      <c r="AU329" s="25" t="s">
        <v>83</v>
      </c>
      <c r="AY329" s="25" t="s">
        <v>183</v>
      </c>
      <c r="BE329" s="216">
        <f>IF(N329="základní",J329,0)</f>
        <v>0</v>
      </c>
      <c r="BF329" s="216">
        <f>IF(N329="snížená",J329,0)</f>
        <v>0</v>
      </c>
      <c r="BG329" s="216">
        <f>IF(N329="zákl. přenesená",J329,0)</f>
        <v>0</v>
      </c>
      <c r="BH329" s="216">
        <f>IF(N329="sníž. přenesená",J329,0)</f>
        <v>0</v>
      </c>
      <c r="BI329" s="216">
        <f>IF(N329="nulová",J329,0)</f>
        <v>0</v>
      </c>
      <c r="BJ329" s="25" t="s">
        <v>79</v>
      </c>
      <c r="BK329" s="216">
        <f>ROUND(I329*H329,2)</f>
        <v>0</v>
      </c>
      <c r="BL329" s="25" t="s">
        <v>189</v>
      </c>
      <c r="BM329" s="25" t="s">
        <v>1208</v>
      </c>
    </row>
    <row r="330" spans="2:65" s="13" customFormat="1" ht="13.5">
      <c r="B330" s="231"/>
      <c r="C330" s="232"/>
      <c r="D330" s="244" t="s">
        <v>193</v>
      </c>
      <c r="E330" s="254" t="s">
        <v>21</v>
      </c>
      <c r="F330" s="255" t="s">
        <v>1209</v>
      </c>
      <c r="G330" s="232"/>
      <c r="H330" s="256">
        <v>62.9</v>
      </c>
      <c r="I330" s="236"/>
      <c r="J330" s="232"/>
      <c r="K330" s="232"/>
      <c r="L330" s="237"/>
      <c r="M330" s="238"/>
      <c r="N330" s="239"/>
      <c r="O330" s="239"/>
      <c r="P330" s="239"/>
      <c r="Q330" s="239"/>
      <c r="R330" s="239"/>
      <c r="S330" s="239"/>
      <c r="T330" s="240"/>
      <c r="AT330" s="241" t="s">
        <v>193</v>
      </c>
      <c r="AU330" s="241" t="s">
        <v>83</v>
      </c>
      <c r="AV330" s="13" t="s">
        <v>83</v>
      </c>
      <c r="AW330" s="13" t="s">
        <v>39</v>
      </c>
      <c r="AX330" s="13" t="s">
        <v>79</v>
      </c>
      <c r="AY330" s="241" t="s">
        <v>183</v>
      </c>
    </row>
    <row r="331" spans="2:65" s="1" customFormat="1" ht="22.5" customHeight="1">
      <c r="B331" s="42"/>
      <c r="C331" s="257" t="s">
        <v>397</v>
      </c>
      <c r="D331" s="257" t="s">
        <v>223</v>
      </c>
      <c r="E331" s="258" t="s">
        <v>339</v>
      </c>
      <c r="F331" s="259" t="s">
        <v>340</v>
      </c>
      <c r="G331" s="260" t="s">
        <v>188</v>
      </c>
      <c r="H331" s="261">
        <v>400.38</v>
      </c>
      <c r="I331" s="262"/>
      <c r="J331" s="263">
        <f>ROUND(I331*H331,2)</f>
        <v>0</v>
      </c>
      <c r="K331" s="259" t="s">
        <v>200</v>
      </c>
      <c r="L331" s="264"/>
      <c r="M331" s="265" t="s">
        <v>21</v>
      </c>
      <c r="N331" s="266" t="s">
        <v>46</v>
      </c>
      <c r="O331" s="43"/>
      <c r="P331" s="214">
        <f>O331*H331</f>
        <v>0</v>
      </c>
      <c r="Q331" s="214">
        <v>4.0000000000000003E-5</v>
      </c>
      <c r="R331" s="214">
        <f>Q331*H331</f>
        <v>1.60152E-2</v>
      </c>
      <c r="S331" s="214">
        <v>0</v>
      </c>
      <c r="T331" s="215">
        <f>S331*H331</f>
        <v>0</v>
      </c>
      <c r="AR331" s="25" t="s">
        <v>226</v>
      </c>
      <c r="AT331" s="25" t="s">
        <v>223</v>
      </c>
      <c r="AU331" s="25" t="s">
        <v>83</v>
      </c>
      <c r="AY331" s="25" t="s">
        <v>183</v>
      </c>
      <c r="BE331" s="216">
        <f>IF(N331="základní",J331,0)</f>
        <v>0</v>
      </c>
      <c r="BF331" s="216">
        <f>IF(N331="snížená",J331,0)</f>
        <v>0</v>
      </c>
      <c r="BG331" s="216">
        <f>IF(N331="zákl. přenesená",J331,0)</f>
        <v>0</v>
      </c>
      <c r="BH331" s="216">
        <f>IF(N331="sníž. přenesená",J331,0)</f>
        <v>0</v>
      </c>
      <c r="BI331" s="216">
        <f>IF(N331="nulová",J331,0)</f>
        <v>0</v>
      </c>
      <c r="BJ331" s="25" t="s">
        <v>79</v>
      </c>
      <c r="BK331" s="216">
        <f>ROUND(I331*H331,2)</f>
        <v>0</v>
      </c>
      <c r="BL331" s="25" t="s">
        <v>189</v>
      </c>
      <c r="BM331" s="25" t="s">
        <v>1210</v>
      </c>
    </row>
    <row r="332" spans="2:65" s="12" customFormat="1" ht="13.5">
      <c r="B332" s="220"/>
      <c r="C332" s="221"/>
      <c r="D332" s="217" t="s">
        <v>193</v>
      </c>
      <c r="E332" s="222" t="s">
        <v>21</v>
      </c>
      <c r="F332" s="223" t="s">
        <v>1153</v>
      </c>
      <c r="G332" s="221"/>
      <c r="H332" s="224" t="s">
        <v>21</v>
      </c>
      <c r="I332" s="225"/>
      <c r="J332" s="221"/>
      <c r="K332" s="221"/>
      <c r="L332" s="226"/>
      <c r="M332" s="227"/>
      <c r="N332" s="228"/>
      <c r="O332" s="228"/>
      <c r="P332" s="228"/>
      <c r="Q332" s="228"/>
      <c r="R332" s="228"/>
      <c r="S332" s="228"/>
      <c r="T332" s="229"/>
      <c r="AT332" s="230" t="s">
        <v>193</v>
      </c>
      <c r="AU332" s="230" t="s">
        <v>83</v>
      </c>
      <c r="AV332" s="12" t="s">
        <v>79</v>
      </c>
      <c r="AW332" s="12" t="s">
        <v>39</v>
      </c>
      <c r="AX332" s="12" t="s">
        <v>75</v>
      </c>
      <c r="AY332" s="230" t="s">
        <v>183</v>
      </c>
    </row>
    <row r="333" spans="2:65" s="13" customFormat="1" ht="13.5">
      <c r="B333" s="231"/>
      <c r="C333" s="232"/>
      <c r="D333" s="217" t="s">
        <v>193</v>
      </c>
      <c r="E333" s="233" t="s">
        <v>21</v>
      </c>
      <c r="F333" s="234" t="s">
        <v>1154</v>
      </c>
      <c r="G333" s="232"/>
      <c r="H333" s="235">
        <v>124.2</v>
      </c>
      <c r="I333" s="236"/>
      <c r="J333" s="232"/>
      <c r="K333" s="232"/>
      <c r="L333" s="237"/>
      <c r="M333" s="238"/>
      <c r="N333" s="239"/>
      <c r="O333" s="239"/>
      <c r="P333" s="239"/>
      <c r="Q333" s="239"/>
      <c r="R333" s="239"/>
      <c r="S333" s="239"/>
      <c r="T333" s="240"/>
      <c r="AT333" s="241" t="s">
        <v>193</v>
      </c>
      <c r="AU333" s="241" t="s">
        <v>83</v>
      </c>
      <c r="AV333" s="13" t="s">
        <v>83</v>
      </c>
      <c r="AW333" s="13" t="s">
        <v>39</v>
      </c>
      <c r="AX333" s="13" t="s">
        <v>75</v>
      </c>
      <c r="AY333" s="241" t="s">
        <v>183</v>
      </c>
    </row>
    <row r="334" spans="2:65" s="12" customFormat="1" ht="13.5">
      <c r="B334" s="220"/>
      <c r="C334" s="221"/>
      <c r="D334" s="217" t="s">
        <v>193</v>
      </c>
      <c r="E334" s="222" t="s">
        <v>21</v>
      </c>
      <c r="F334" s="223" t="s">
        <v>1151</v>
      </c>
      <c r="G334" s="221"/>
      <c r="H334" s="224" t="s">
        <v>21</v>
      </c>
      <c r="I334" s="225"/>
      <c r="J334" s="221"/>
      <c r="K334" s="221"/>
      <c r="L334" s="226"/>
      <c r="M334" s="227"/>
      <c r="N334" s="228"/>
      <c r="O334" s="228"/>
      <c r="P334" s="228"/>
      <c r="Q334" s="228"/>
      <c r="R334" s="228"/>
      <c r="S334" s="228"/>
      <c r="T334" s="229"/>
      <c r="AT334" s="230" t="s">
        <v>193</v>
      </c>
      <c r="AU334" s="230" t="s">
        <v>83</v>
      </c>
      <c r="AV334" s="12" t="s">
        <v>79</v>
      </c>
      <c r="AW334" s="12" t="s">
        <v>39</v>
      </c>
      <c r="AX334" s="12" t="s">
        <v>75</v>
      </c>
      <c r="AY334" s="230" t="s">
        <v>183</v>
      </c>
    </row>
    <row r="335" spans="2:65" s="13" customFormat="1" ht="13.5">
      <c r="B335" s="231"/>
      <c r="C335" s="232"/>
      <c r="D335" s="217" t="s">
        <v>193</v>
      </c>
      <c r="E335" s="233" t="s">
        <v>21</v>
      </c>
      <c r="F335" s="234" t="s">
        <v>1152</v>
      </c>
      <c r="G335" s="232"/>
      <c r="H335" s="235">
        <v>14.3</v>
      </c>
      <c r="I335" s="236"/>
      <c r="J335" s="232"/>
      <c r="K335" s="232"/>
      <c r="L335" s="237"/>
      <c r="M335" s="238"/>
      <c r="N335" s="239"/>
      <c r="O335" s="239"/>
      <c r="P335" s="239"/>
      <c r="Q335" s="239"/>
      <c r="R335" s="239"/>
      <c r="S335" s="239"/>
      <c r="T335" s="240"/>
      <c r="AT335" s="241" t="s">
        <v>193</v>
      </c>
      <c r="AU335" s="241" t="s">
        <v>83</v>
      </c>
      <c r="AV335" s="13" t="s">
        <v>83</v>
      </c>
      <c r="AW335" s="13" t="s">
        <v>39</v>
      </c>
      <c r="AX335" s="13" t="s">
        <v>75</v>
      </c>
      <c r="AY335" s="241" t="s">
        <v>183</v>
      </c>
    </row>
    <row r="336" spans="2:65" s="12" customFormat="1" ht="13.5">
      <c r="B336" s="220"/>
      <c r="C336" s="221"/>
      <c r="D336" s="217" t="s">
        <v>193</v>
      </c>
      <c r="E336" s="222" t="s">
        <v>21</v>
      </c>
      <c r="F336" s="223" t="s">
        <v>1155</v>
      </c>
      <c r="G336" s="221"/>
      <c r="H336" s="224" t="s">
        <v>21</v>
      </c>
      <c r="I336" s="225"/>
      <c r="J336" s="221"/>
      <c r="K336" s="221"/>
      <c r="L336" s="226"/>
      <c r="M336" s="227"/>
      <c r="N336" s="228"/>
      <c r="O336" s="228"/>
      <c r="P336" s="228"/>
      <c r="Q336" s="228"/>
      <c r="R336" s="228"/>
      <c r="S336" s="228"/>
      <c r="T336" s="229"/>
      <c r="AT336" s="230" t="s">
        <v>193</v>
      </c>
      <c r="AU336" s="230" t="s">
        <v>83</v>
      </c>
      <c r="AV336" s="12" t="s">
        <v>79</v>
      </c>
      <c r="AW336" s="12" t="s">
        <v>39</v>
      </c>
      <c r="AX336" s="12" t="s">
        <v>75</v>
      </c>
      <c r="AY336" s="230" t="s">
        <v>183</v>
      </c>
    </row>
    <row r="337" spans="2:65" s="13" customFormat="1" ht="13.5">
      <c r="B337" s="231"/>
      <c r="C337" s="232"/>
      <c r="D337" s="217" t="s">
        <v>193</v>
      </c>
      <c r="E337" s="233" t="s">
        <v>21</v>
      </c>
      <c r="F337" s="234" t="s">
        <v>1156</v>
      </c>
      <c r="G337" s="232"/>
      <c r="H337" s="235">
        <v>21.6</v>
      </c>
      <c r="I337" s="236"/>
      <c r="J337" s="232"/>
      <c r="K337" s="232"/>
      <c r="L337" s="237"/>
      <c r="M337" s="238"/>
      <c r="N337" s="239"/>
      <c r="O337" s="239"/>
      <c r="P337" s="239"/>
      <c r="Q337" s="239"/>
      <c r="R337" s="239"/>
      <c r="S337" s="239"/>
      <c r="T337" s="240"/>
      <c r="AT337" s="241" t="s">
        <v>193</v>
      </c>
      <c r="AU337" s="241" t="s">
        <v>83</v>
      </c>
      <c r="AV337" s="13" t="s">
        <v>83</v>
      </c>
      <c r="AW337" s="13" t="s">
        <v>39</v>
      </c>
      <c r="AX337" s="13" t="s">
        <v>75</v>
      </c>
      <c r="AY337" s="241" t="s">
        <v>183</v>
      </c>
    </row>
    <row r="338" spans="2:65" s="12" customFormat="1" ht="13.5">
      <c r="B338" s="220"/>
      <c r="C338" s="221"/>
      <c r="D338" s="217" t="s">
        <v>193</v>
      </c>
      <c r="E338" s="222" t="s">
        <v>21</v>
      </c>
      <c r="F338" s="223" t="s">
        <v>1076</v>
      </c>
      <c r="G338" s="221"/>
      <c r="H338" s="224" t="s">
        <v>21</v>
      </c>
      <c r="I338" s="225"/>
      <c r="J338" s="221"/>
      <c r="K338" s="221"/>
      <c r="L338" s="226"/>
      <c r="M338" s="227"/>
      <c r="N338" s="228"/>
      <c r="O338" s="228"/>
      <c r="P338" s="228"/>
      <c r="Q338" s="228"/>
      <c r="R338" s="228"/>
      <c r="S338" s="228"/>
      <c r="T338" s="229"/>
      <c r="AT338" s="230" t="s">
        <v>193</v>
      </c>
      <c r="AU338" s="230" t="s">
        <v>83</v>
      </c>
      <c r="AV338" s="12" t="s">
        <v>79</v>
      </c>
      <c r="AW338" s="12" t="s">
        <v>39</v>
      </c>
      <c r="AX338" s="12" t="s">
        <v>75</v>
      </c>
      <c r="AY338" s="230" t="s">
        <v>183</v>
      </c>
    </row>
    <row r="339" spans="2:65" s="13" customFormat="1" ht="13.5">
      <c r="B339" s="231"/>
      <c r="C339" s="232"/>
      <c r="D339" s="217" t="s">
        <v>193</v>
      </c>
      <c r="E339" s="233" t="s">
        <v>21</v>
      </c>
      <c r="F339" s="234" t="s">
        <v>1077</v>
      </c>
      <c r="G339" s="232"/>
      <c r="H339" s="235">
        <v>28.8</v>
      </c>
      <c r="I339" s="236"/>
      <c r="J339" s="232"/>
      <c r="K339" s="232"/>
      <c r="L339" s="237"/>
      <c r="M339" s="238"/>
      <c r="N339" s="239"/>
      <c r="O339" s="239"/>
      <c r="P339" s="239"/>
      <c r="Q339" s="239"/>
      <c r="R339" s="239"/>
      <c r="S339" s="239"/>
      <c r="T339" s="240"/>
      <c r="AT339" s="241" t="s">
        <v>193</v>
      </c>
      <c r="AU339" s="241" t="s">
        <v>83</v>
      </c>
      <c r="AV339" s="13" t="s">
        <v>83</v>
      </c>
      <c r="AW339" s="13" t="s">
        <v>39</v>
      </c>
      <c r="AX339" s="13" t="s">
        <v>75</v>
      </c>
      <c r="AY339" s="241" t="s">
        <v>183</v>
      </c>
    </row>
    <row r="340" spans="2:65" s="12" customFormat="1" ht="13.5">
      <c r="B340" s="220"/>
      <c r="C340" s="221"/>
      <c r="D340" s="217" t="s">
        <v>193</v>
      </c>
      <c r="E340" s="222" t="s">
        <v>21</v>
      </c>
      <c r="F340" s="223" t="s">
        <v>1157</v>
      </c>
      <c r="G340" s="221"/>
      <c r="H340" s="224" t="s">
        <v>21</v>
      </c>
      <c r="I340" s="225"/>
      <c r="J340" s="221"/>
      <c r="K340" s="221"/>
      <c r="L340" s="226"/>
      <c r="M340" s="227"/>
      <c r="N340" s="228"/>
      <c r="O340" s="228"/>
      <c r="P340" s="228"/>
      <c r="Q340" s="228"/>
      <c r="R340" s="228"/>
      <c r="S340" s="228"/>
      <c r="T340" s="229"/>
      <c r="AT340" s="230" t="s">
        <v>193</v>
      </c>
      <c r="AU340" s="230" t="s">
        <v>83</v>
      </c>
      <c r="AV340" s="12" t="s">
        <v>79</v>
      </c>
      <c r="AW340" s="12" t="s">
        <v>39</v>
      </c>
      <c r="AX340" s="12" t="s">
        <v>75</v>
      </c>
      <c r="AY340" s="230" t="s">
        <v>183</v>
      </c>
    </row>
    <row r="341" spans="2:65" s="13" customFormat="1" ht="13.5">
      <c r="B341" s="231"/>
      <c r="C341" s="232"/>
      <c r="D341" s="217" t="s">
        <v>193</v>
      </c>
      <c r="E341" s="233" t="s">
        <v>21</v>
      </c>
      <c r="F341" s="234" t="s">
        <v>1211</v>
      </c>
      <c r="G341" s="232"/>
      <c r="H341" s="235">
        <v>24.88</v>
      </c>
      <c r="I341" s="236"/>
      <c r="J341" s="232"/>
      <c r="K341" s="232"/>
      <c r="L341" s="237"/>
      <c r="M341" s="238"/>
      <c r="N341" s="239"/>
      <c r="O341" s="239"/>
      <c r="P341" s="239"/>
      <c r="Q341" s="239"/>
      <c r="R341" s="239"/>
      <c r="S341" s="239"/>
      <c r="T341" s="240"/>
      <c r="AT341" s="241" t="s">
        <v>193</v>
      </c>
      <c r="AU341" s="241" t="s">
        <v>83</v>
      </c>
      <c r="AV341" s="13" t="s">
        <v>83</v>
      </c>
      <c r="AW341" s="13" t="s">
        <v>39</v>
      </c>
      <c r="AX341" s="13" t="s">
        <v>75</v>
      </c>
      <c r="AY341" s="241" t="s">
        <v>183</v>
      </c>
    </row>
    <row r="342" spans="2:65" s="12" customFormat="1" ht="13.5">
      <c r="B342" s="220"/>
      <c r="C342" s="221"/>
      <c r="D342" s="217" t="s">
        <v>193</v>
      </c>
      <c r="E342" s="222" t="s">
        <v>21</v>
      </c>
      <c r="F342" s="223" t="s">
        <v>1074</v>
      </c>
      <c r="G342" s="221"/>
      <c r="H342" s="224" t="s">
        <v>21</v>
      </c>
      <c r="I342" s="225"/>
      <c r="J342" s="221"/>
      <c r="K342" s="221"/>
      <c r="L342" s="226"/>
      <c r="M342" s="227"/>
      <c r="N342" s="228"/>
      <c r="O342" s="228"/>
      <c r="P342" s="228"/>
      <c r="Q342" s="228"/>
      <c r="R342" s="228"/>
      <c r="S342" s="228"/>
      <c r="T342" s="229"/>
      <c r="AT342" s="230" t="s">
        <v>193</v>
      </c>
      <c r="AU342" s="230" t="s">
        <v>83</v>
      </c>
      <c r="AV342" s="12" t="s">
        <v>79</v>
      </c>
      <c r="AW342" s="12" t="s">
        <v>39</v>
      </c>
      <c r="AX342" s="12" t="s">
        <v>75</v>
      </c>
      <c r="AY342" s="230" t="s">
        <v>183</v>
      </c>
    </row>
    <row r="343" spans="2:65" s="13" customFormat="1" ht="13.5">
      <c r="B343" s="231"/>
      <c r="C343" s="232"/>
      <c r="D343" s="217" t="s">
        <v>193</v>
      </c>
      <c r="E343" s="233" t="s">
        <v>21</v>
      </c>
      <c r="F343" s="234" t="s">
        <v>1075</v>
      </c>
      <c r="G343" s="232"/>
      <c r="H343" s="235">
        <v>108</v>
      </c>
      <c r="I343" s="236"/>
      <c r="J343" s="232"/>
      <c r="K343" s="232"/>
      <c r="L343" s="237"/>
      <c r="M343" s="238"/>
      <c r="N343" s="239"/>
      <c r="O343" s="239"/>
      <c r="P343" s="239"/>
      <c r="Q343" s="239"/>
      <c r="R343" s="239"/>
      <c r="S343" s="239"/>
      <c r="T343" s="240"/>
      <c r="AT343" s="241" t="s">
        <v>193</v>
      </c>
      <c r="AU343" s="241" t="s">
        <v>83</v>
      </c>
      <c r="AV343" s="13" t="s">
        <v>83</v>
      </c>
      <c r="AW343" s="13" t="s">
        <v>39</v>
      </c>
      <c r="AX343" s="13" t="s">
        <v>75</v>
      </c>
      <c r="AY343" s="241" t="s">
        <v>183</v>
      </c>
    </row>
    <row r="344" spans="2:65" s="12" customFormat="1" ht="13.5">
      <c r="B344" s="220"/>
      <c r="C344" s="221"/>
      <c r="D344" s="217" t="s">
        <v>193</v>
      </c>
      <c r="E344" s="222" t="s">
        <v>21</v>
      </c>
      <c r="F344" s="223" t="s">
        <v>1078</v>
      </c>
      <c r="G344" s="221"/>
      <c r="H344" s="224" t="s">
        <v>21</v>
      </c>
      <c r="I344" s="225"/>
      <c r="J344" s="221"/>
      <c r="K344" s="221"/>
      <c r="L344" s="226"/>
      <c r="M344" s="227"/>
      <c r="N344" s="228"/>
      <c r="O344" s="228"/>
      <c r="P344" s="228"/>
      <c r="Q344" s="228"/>
      <c r="R344" s="228"/>
      <c r="S344" s="228"/>
      <c r="T344" s="229"/>
      <c r="AT344" s="230" t="s">
        <v>193</v>
      </c>
      <c r="AU344" s="230" t="s">
        <v>83</v>
      </c>
      <c r="AV344" s="12" t="s">
        <v>79</v>
      </c>
      <c r="AW344" s="12" t="s">
        <v>39</v>
      </c>
      <c r="AX344" s="12" t="s">
        <v>75</v>
      </c>
      <c r="AY344" s="230" t="s">
        <v>183</v>
      </c>
    </row>
    <row r="345" spans="2:65" s="13" customFormat="1" ht="13.5">
      <c r="B345" s="231"/>
      <c r="C345" s="232"/>
      <c r="D345" s="217" t="s">
        <v>193</v>
      </c>
      <c r="E345" s="233" t="s">
        <v>21</v>
      </c>
      <c r="F345" s="234" t="s">
        <v>1083</v>
      </c>
      <c r="G345" s="232"/>
      <c r="H345" s="235">
        <v>19.2</v>
      </c>
      <c r="I345" s="236"/>
      <c r="J345" s="232"/>
      <c r="K345" s="232"/>
      <c r="L345" s="237"/>
      <c r="M345" s="238"/>
      <c r="N345" s="239"/>
      <c r="O345" s="239"/>
      <c r="P345" s="239"/>
      <c r="Q345" s="239"/>
      <c r="R345" s="239"/>
      <c r="S345" s="239"/>
      <c r="T345" s="240"/>
      <c r="AT345" s="241" t="s">
        <v>193</v>
      </c>
      <c r="AU345" s="241" t="s">
        <v>83</v>
      </c>
      <c r="AV345" s="13" t="s">
        <v>83</v>
      </c>
      <c r="AW345" s="13" t="s">
        <v>39</v>
      </c>
      <c r="AX345" s="13" t="s">
        <v>75</v>
      </c>
      <c r="AY345" s="241" t="s">
        <v>183</v>
      </c>
    </row>
    <row r="346" spans="2:65" s="12" customFormat="1" ht="13.5">
      <c r="B346" s="220"/>
      <c r="C346" s="221"/>
      <c r="D346" s="217" t="s">
        <v>193</v>
      </c>
      <c r="E346" s="222" t="s">
        <v>21</v>
      </c>
      <c r="F346" s="223" t="s">
        <v>1193</v>
      </c>
      <c r="G346" s="221"/>
      <c r="H346" s="224" t="s">
        <v>21</v>
      </c>
      <c r="I346" s="225"/>
      <c r="J346" s="221"/>
      <c r="K346" s="221"/>
      <c r="L346" s="226"/>
      <c r="M346" s="227"/>
      <c r="N346" s="228"/>
      <c r="O346" s="228"/>
      <c r="P346" s="228"/>
      <c r="Q346" s="228"/>
      <c r="R346" s="228"/>
      <c r="S346" s="228"/>
      <c r="T346" s="229"/>
      <c r="AT346" s="230" t="s">
        <v>193</v>
      </c>
      <c r="AU346" s="230" t="s">
        <v>83</v>
      </c>
      <c r="AV346" s="12" t="s">
        <v>79</v>
      </c>
      <c r="AW346" s="12" t="s">
        <v>39</v>
      </c>
      <c r="AX346" s="12" t="s">
        <v>75</v>
      </c>
      <c r="AY346" s="230" t="s">
        <v>183</v>
      </c>
    </row>
    <row r="347" spans="2:65" s="13" customFormat="1" ht="13.5">
      <c r="B347" s="231"/>
      <c r="C347" s="232"/>
      <c r="D347" s="217" t="s">
        <v>193</v>
      </c>
      <c r="E347" s="233" t="s">
        <v>21</v>
      </c>
      <c r="F347" s="234" t="s">
        <v>1194</v>
      </c>
      <c r="G347" s="232"/>
      <c r="H347" s="235">
        <v>59.4</v>
      </c>
      <c r="I347" s="236"/>
      <c r="J347" s="232"/>
      <c r="K347" s="232"/>
      <c r="L347" s="237"/>
      <c r="M347" s="238"/>
      <c r="N347" s="239"/>
      <c r="O347" s="239"/>
      <c r="P347" s="239"/>
      <c r="Q347" s="239"/>
      <c r="R347" s="239"/>
      <c r="S347" s="239"/>
      <c r="T347" s="240"/>
      <c r="AT347" s="241" t="s">
        <v>193</v>
      </c>
      <c r="AU347" s="241" t="s">
        <v>83</v>
      </c>
      <c r="AV347" s="13" t="s">
        <v>83</v>
      </c>
      <c r="AW347" s="13" t="s">
        <v>39</v>
      </c>
      <c r="AX347" s="13" t="s">
        <v>75</v>
      </c>
      <c r="AY347" s="241" t="s">
        <v>183</v>
      </c>
    </row>
    <row r="348" spans="2:65" s="14" customFormat="1" ht="13.5">
      <c r="B348" s="242"/>
      <c r="C348" s="243"/>
      <c r="D348" s="244" t="s">
        <v>193</v>
      </c>
      <c r="E348" s="245" t="s">
        <v>21</v>
      </c>
      <c r="F348" s="246" t="s">
        <v>212</v>
      </c>
      <c r="G348" s="243"/>
      <c r="H348" s="247">
        <v>400.38</v>
      </c>
      <c r="I348" s="248"/>
      <c r="J348" s="243"/>
      <c r="K348" s="243"/>
      <c r="L348" s="249"/>
      <c r="M348" s="250"/>
      <c r="N348" s="251"/>
      <c r="O348" s="251"/>
      <c r="P348" s="251"/>
      <c r="Q348" s="251"/>
      <c r="R348" s="251"/>
      <c r="S348" s="251"/>
      <c r="T348" s="252"/>
      <c r="AT348" s="253" t="s">
        <v>193</v>
      </c>
      <c r="AU348" s="253" t="s">
        <v>83</v>
      </c>
      <c r="AV348" s="14" t="s">
        <v>189</v>
      </c>
      <c r="AW348" s="14" t="s">
        <v>39</v>
      </c>
      <c r="AX348" s="14" t="s">
        <v>79</v>
      </c>
      <c r="AY348" s="253" t="s">
        <v>183</v>
      </c>
    </row>
    <row r="349" spans="2:65" s="1" customFormat="1" ht="22.5" customHeight="1">
      <c r="B349" s="42"/>
      <c r="C349" s="257" t="s">
        <v>403</v>
      </c>
      <c r="D349" s="257" t="s">
        <v>223</v>
      </c>
      <c r="E349" s="258" t="s">
        <v>344</v>
      </c>
      <c r="F349" s="259" t="s">
        <v>345</v>
      </c>
      <c r="G349" s="260" t="s">
        <v>188</v>
      </c>
      <c r="H349" s="261">
        <v>86.35</v>
      </c>
      <c r="I349" s="262"/>
      <c r="J349" s="263">
        <f>ROUND(I349*H349,2)</f>
        <v>0</v>
      </c>
      <c r="K349" s="259" t="s">
        <v>200</v>
      </c>
      <c r="L349" s="264"/>
      <c r="M349" s="265" t="s">
        <v>21</v>
      </c>
      <c r="N349" s="266" t="s">
        <v>46</v>
      </c>
      <c r="O349" s="43"/>
      <c r="P349" s="214">
        <f>O349*H349</f>
        <v>0</v>
      </c>
      <c r="Q349" s="214">
        <v>2.0000000000000001E-4</v>
      </c>
      <c r="R349" s="214">
        <f>Q349*H349</f>
        <v>1.7270000000000001E-2</v>
      </c>
      <c r="S349" s="214">
        <v>0</v>
      </c>
      <c r="T349" s="215">
        <f>S349*H349</f>
        <v>0</v>
      </c>
      <c r="AR349" s="25" t="s">
        <v>226</v>
      </c>
      <c r="AT349" s="25" t="s">
        <v>223</v>
      </c>
      <c r="AU349" s="25" t="s">
        <v>83</v>
      </c>
      <c r="AY349" s="25" t="s">
        <v>183</v>
      </c>
      <c r="BE349" s="216">
        <f>IF(N349="základní",J349,0)</f>
        <v>0</v>
      </c>
      <c r="BF349" s="216">
        <f>IF(N349="snížená",J349,0)</f>
        <v>0</v>
      </c>
      <c r="BG349" s="216">
        <f>IF(N349="zákl. přenesená",J349,0)</f>
        <v>0</v>
      </c>
      <c r="BH349" s="216">
        <f>IF(N349="sníž. přenesená",J349,0)</f>
        <v>0</v>
      </c>
      <c r="BI349" s="216">
        <f>IF(N349="nulová",J349,0)</f>
        <v>0</v>
      </c>
      <c r="BJ349" s="25" t="s">
        <v>79</v>
      </c>
      <c r="BK349" s="216">
        <f>ROUND(I349*H349,2)</f>
        <v>0</v>
      </c>
      <c r="BL349" s="25" t="s">
        <v>189</v>
      </c>
      <c r="BM349" s="25" t="s">
        <v>1212</v>
      </c>
    </row>
    <row r="350" spans="2:65" s="12" customFormat="1" ht="13.5">
      <c r="B350" s="220"/>
      <c r="C350" s="221"/>
      <c r="D350" s="217" t="s">
        <v>193</v>
      </c>
      <c r="E350" s="222" t="s">
        <v>21</v>
      </c>
      <c r="F350" s="223" t="s">
        <v>1153</v>
      </c>
      <c r="G350" s="221"/>
      <c r="H350" s="224" t="s">
        <v>21</v>
      </c>
      <c r="I350" s="225"/>
      <c r="J350" s="221"/>
      <c r="K350" s="221"/>
      <c r="L350" s="226"/>
      <c r="M350" s="227"/>
      <c r="N350" s="228"/>
      <c r="O350" s="228"/>
      <c r="P350" s="228"/>
      <c r="Q350" s="228"/>
      <c r="R350" s="228"/>
      <c r="S350" s="228"/>
      <c r="T350" s="229"/>
      <c r="AT350" s="230" t="s">
        <v>193</v>
      </c>
      <c r="AU350" s="230" t="s">
        <v>83</v>
      </c>
      <c r="AV350" s="12" t="s">
        <v>79</v>
      </c>
      <c r="AW350" s="12" t="s">
        <v>39</v>
      </c>
      <c r="AX350" s="12" t="s">
        <v>75</v>
      </c>
      <c r="AY350" s="230" t="s">
        <v>183</v>
      </c>
    </row>
    <row r="351" spans="2:65" s="13" customFormat="1" ht="13.5">
      <c r="B351" s="231"/>
      <c r="C351" s="232"/>
      <c r="D351" s="217" t="s">
        <v>193</v>
      </c>
      <c r="E351" s="233" t="s">
        <v>21</v>
      </c>
      <c r="F351" s="234" t="s">
        <v>1213</v>
      </c>
      <c r="G351" s="232"/>
      <c r="H351" s="235">
        <v>43.2</v>
      </c>
      <c r="I351" s="236"/>
      <c r="J351" s="232"/>
      <c r="K351" s="232"/>
      <c r="L351" s="237"/>
      <c r="M351" s="238"/>
      <c r="N351" s="239"/>
      <c r="O351" s="239"/>
      <c r="P351" s="239"/>
      <c r="Q351" s="239"/>
      <c r="R351" s="239"/>
      <c r="S351" s="239"/>
      <c r="T351" s="240"/>
      <c r="AT351" s="241" t="s">
        <v>193</v>
      </c>
      <c r="AU351" s="241" t="s">
        <v>83</v>
      </c>
      <c r="AV351" s="13" t="s">
        <v>83</v>
      </c>
      <c r="AW351" s="13" t="s">
        <v>39</v>
      </c>
      <c r="AX351" s="13" t="s">
        <v>75</v>
      </c>
      <c r="AY351" s="241" t="s">
        <v>183</v>
      </c>
    </row>
    <row r="352" spans="2:65" s="12" customFormat="1" ht="13.5">
      <c r="B352" s="220"/>
      <c r="C352" s="221"/>
      <c r="D352" s="217" t="s">
        <v>193</v>
      </c>
      <c r="E352" s="222" t="s">
        <v>21</v>
      </c>
      <c r="F352" s="223" t="s">
        <v>1151</v>
      </c>
      <c r="G352" s="221"/>
      <c r="H352" s="224" t="s">
        <v>21</v>
      </c>
      <c r="I352" s="225"/>
      <c r="J352" s="221"/>
      <c r="K352" s="221"/>
      <c r="L352" s="226"/>
      <c r="M352" s="227"/>
      <c r="N352" s="228"/>
      <c r="O352" s="228"/>
      <c r="P352" s="228"/>
      <c r="Q352" s="228"/>
      <c r="R352" s="228"/>
      <c r="S352" s="228"/>
      <c r="T352" s="229"/>
      <c r="AT352" s="230" t="s">
        <v>193</v>
      </c>
      <c r="AU352" s="230" t="s">
        <v>83</v>
      </c>
      <c r="AV352" s="12" t="s">
        <v>79</v>
      </c>
      <c r="AW352" s="12" t="s">
        <v>39</v>
      </c>
      <c r="AX352" s="12" t="s">
        <v>75</v>
      </c>
      <c r="AY352" s="230" t="s">
        <v>183</v>
      </c>
    </row>
    <row r="353" spans="2:65" s="13" customFormat="1" ht="13.5">
      <c r="B353" s="231"/>
      <c r="C353" s="232"/>
      <c r="D353" s="217" t="s">
        <v>193</v>
      </c>
      <c r="E353" s="233" t="s">
        <v>21</v>
      </c>
      <c r="F353" s="234" t="s">
        <v>1214</v>
      </c>
      <c r="G353" s="232"/>
      <c r="H353" s="235">
        <v>5.05</v>
      </c>
      <c r="I353" s="236"/>
      <c r="J353" s="232"/>
      <c r="K353" s="232"/>
      <c r="L353" s="237"/>
      <c r="M353" s="238"/>
      <c r="N353" s="239"/>
      <c r="O353" s="239"/>
      <c r="P353" s="239"/>
      <c r="Q353" s="239"/>
      <c r="R353" s="239"/>
      <c r="S353" s="239"/>
      <c r="T353" s="240"/>
      <c r="AT353" s="241" t="s">
        <v>193</v>
      </c>
      <c r="AU353" s="241" t="s">
        <v>83</v>
      </c>
      <c r="AV353" s="13" t="s">
        <v>83</v>
      </c>
      <c r="AW353" s="13" t="s">
        <v>39</v>
      </c>
      <c r="AX353" s="13" t="s">
        <v>75</v>
      </c>
      <c r="AY353" s="241" t="s">
        <v>183</v>
      </c>
    </row>
    <row r="354" spans="2:65" s="12" customFormat="1" ht="13.5">
      <c r="B354" s="220"/>
      <c r="C354" s="221"/>
      <c r="D354" s="217" t="s">
        <v>193</v>
      </c>
      <c r="E354" s="222" t="s">
        <v>21</v>
      </c>
      <c r="F354" s="223" t="s">
        <v>1155</v>
      </c>
      <c r="G354" s="221"/>
      <c r="H354" s="224" t="s">
        <v>21</v>
      </c>
      <c r="I354" s="225"/>
      <c r="J354" s="221"/>
      <c r="K354" s="221"/>
      <c r="L354" s="226"/>
      <c r="M354" s="227"/>
      <c r="N354" s="228"/>
      <c r="O354" s="228"/>
      <c r="P354" s="228"/>
      <c r="Q354" s="228"/>
      <c r="R354" s="228"/>
      <c r="S354" s="228"/>
      <c r="T354" s="229"/>
      <c r="AT354" s="230" t="s">
        <v>193</v>
      </c>
      <c r="AU354" s="230" t="s">
        <v>83</v>
      </c>
      <c r="AV354" s="12" t="s">
        <v>79</v>
      </c>
      <c r="AW354" s="12" t="s">
        <v>39</v>
      </c>
      <c r="AX354" s="12" t="s">
        <v>75</v>
      </c>
      <c r="AY354" s="230" t="s">
        <v>183</v>
      </c>
    </row>
    <row r="355" spans="2:65" s="13" customFormat="1" ht="13.5">
      <c r="B355" s="231"/>
      <c r="C355" s="232"/>
      <c r="D355" s="217" t="s">
        <v>193</v>
      </c>
      <c r="E355" s="233" t="s">
        <v>21</v>
      </c>
      <c r="F355" s="234" t="s">
        <v>1215</v>
      </c>
      <c r="G355" s="232"/>
      <c r="H355" s="235">
        <v>4.5</v>
      </c>
      <c r="I355" s="236"/>
      <c r="J355" s="232"/>
      <c r="K355" s="232"/>
      <c r="L355" s="237"/>
      <c r="M355" s="238"/>
      <c r="N355" s="239"/>
      <c r="O355" s="239"/>
      <c r="P355" s="239"/>
      <c r="Q355" s="239"/>
      <c r="R355" s="239"/>
      <c r="S355" s="239"/>
      <c r="T355" s="240"/>
      <c r="AT355" s="241" t="s">
        <v>193</v>
      </c>
      <c r="AU355" s="241" t="s">
        <v>83</v>
      </c>
      <c r="AV355" s="13" t="s">
        <v>83</v>
      </c>
      <c r="AW355" s="13" t="s">
        <v>39</v>
      </c>
      <c r="AX355" s="13" t="s">
        <v>75</v>
      </c>
      <c r="AY355" s="241" t="s">
        <v>183</v>
      </c>
    </row>
    <row r="356" spans="2:65" s="12" customFormat="1" ht="13.5">
      <c r="B356" s="220"/>
      <c r="C356" s="221"/>
      <c r="D356" s="217" t="s">
        <v>193</v>
      </c>
      <c r="E356" s="222" t="s">
        <v>21</v>
      </c>
      <c r="F356" s="223" t="s">
        <v>1076</v>
      </c>
      <c r="G356" s="221"/>
      <c r="H356" s="224" t="s">
        <v>21</v>
      </c>
      <c r="I356" s="225"/>
      <c r="J356" s="221"/>
      <c r="K356" s="221"/>
      <c r="L356" s="226"/>
      <c r="M356" s="227"/>
      <c r="N356" s="228"/>
      <c r="O356" s="228"/>
      <c r="P356" s="228"/>
      <c r="Q356" s="228"/>
      <c r="R356" s="228"/>
      <c r="S356" s="228"/>
      <c r="T356" s="229"/>
      <c r="AT356" s="230" t="s">
        <v>193</v>
      </c>
      <c r="AU356" s="230" t="s">
        <v>83</v>
      </c>
      <c r="AV356" s="12" t="s">
        <v>79</v>
      </c>
      <c r="AW356" s="12" t="s">
        <v>39</v>
      </c>
      <c r="AX356" s="12" t="s">
        <v>75</v>
      </c>
      <c r="AY356" s="230" t="s">
        <v>183</v>
      </c>
    </row>
    <row r="357" spans="2:65" s="13" customFormat="1" ht="13.5">
      <c r="B357" s="231"/>
      <c r="C357" s="232"/>
      <c r="D357" s="217" t="s">
        <v>193</v>
      </c>
      <c r="E357" s="233" t="s">
        <v>21</v>
      </c>
      <c r="F357" s="234" t="s">
        <v>1216</v>
      </c>
      <c r="G357" s="232"/>
      <c r="H357" s="235">
        <v>7.2</v>
      </c>
      <c r="I357" s="236"/>
      <c r="J357" s="232"/>
      <c r="K357" s="232"/>
      <c r="L357" s="237"/>
      <c r="M357" s="238"/>
      <c r="N357" s="239"/>
      <c r="O357" s="239"/>
      <c r="P357" s="239"/>
      <c r="Q357" s="239"/>
      <c r="R357" s="239"/>
      <c r="S357" s="239"/>
      <c r="T357" s="240"/>
      <c r="AT357" s="241" t="s">
        <v>193</v>
      </c>
      <c r="AU357" s="241" t="s">
        <v>83</v>
      </c>
      <c r="AV357" s="13" t="s">
        <v>83</v>
      </c>
      <c r="AW357" s="13" t="s">
        <v>39</v>
      </c>
      <c r="AX357" s="13" t="s">
        <v>75</v>
      </c>
      <c r="AY357" s="241" t="s">
        <v>183</v>
      </c>
    </row>
    <row r="358" spans="2:65" s="12" customFormat="1" ht="13.5">
      <c r="B358" s="220"/>
      <c r="C358" s="221"/>
      <c r="D358" s="217" t="s">
        <v>193</v>
      </c>
      <c r="E358" s="222" t="s">
        <v>21</v>
      </c>
      <c r="F358" s="223" t="s">
        <v>1074</v>
      </c>
      <c r="G358" s="221"/>
      <c r="H358" s="224" t="s">
        <v>21</v>
      </c>
      <c r="I358" s="225"/>
      <c r="J358" s="221"/>
      <c r="K358" s="221"/>
      <c r="L358" s="226"/>
      <c r="M358" s="227"/>
      <c r="N358" s="228"/>
      <c r="O358" s="228"/>
      <c r="P358" s="228"/>
      <c r="Q358" s="228"/>
      <c r="R358" s="228"/>
      <c r="S358" s="228"/>
      <c r="T358" s="229"/>
      <c r="AT358" s="230" t="s">
        <v>193</v>
      </c>
      <c r="AU358" s="230" t="s">
        <v>83</v>
      </c>
      <c r="AV358" s="12" t="s">
        <v>79</v>
      </c>
      <c r="AW358" s="12" t="s">
        <v>39</v>
      </c>
      <c r="AX358" s="12" t="s">
        <v>75</v>
      </c>
      <c r="AY358" s="230" t="s">
        <v>183</v>
      </c>
    </row>
    <row r="359" spans="2:65" s="13" customFormat="1" ht="13.5">
      <c r="B359" s="231"/>
      <c r="C359" s="232"/>
      <c r="D359" s="217" t="s">
        <v>193</v>
      </c>
      <c r="E359" s="233" t="s">
        <v>21</v>
      </c>
      <c r="F359" s="234" t="s">
        <v>1217</v>
      </c>
      <c r="G359" s="232"/>
      <c r="H359" s="235">
        <v>21.6</v>
      </c>
      <c r="I359" s="236"/>
      <c r="J359" s="232"/>
      <c r="K359" s="232"/>
      <c r="L359" s="237"/>
      <c r="M359" s="238"/>
      <c r="N359" s="239"/>
      <c r="O359" s="239"/>
      <c r="P359" s="239"/>
      <c r="Q359" s="239"/>
      <c r="R359" s="239"/>
      <c r="S359" s="239"/>
      <c r="T359" s="240"/>
      <c r="AT359" s="241" t="s">
        <v>193</v>
      </c>
      <c r="AU359" s="241" t="s">
        <v>83</v>
      </c>
      <c r="AV359" s="13" t="s">
        <v>83</v>
      </c>
      <c r="AW359" s="13" t="s">
        <v>39</v>
      </c>
      <c r="AX359" s="13" t="s">
        <v>75</v>
      </c>
      <c r="AY359" s="241" t="s">
        <v>183</v>
      </c>
    </row>
    <row r="360" spans="2:65" s="12" customFormat="1" ht="13.5">
      <c r="B360" s="220"/>
      <c r="C360" s="221"/>
      <c r="D360" s="217" t="s">
        <v>193</v>
      </c>
      <c r="E360" s="222" t="s">
        <v>21</v>
      </c>
      <c r="F360" s="223" t="s">
        <v>1078</v>
      </c>
      <c r="G360" s="221"/>
      <c r="H360" s="224" t="s">
        <v>21</v>
      </c>
      <c r="I360" s="225"/>
      <c r="J360" s="221"/>
      <c r="K360" s="221"/>
      <c r="L360" s="226"/>
      <c r="M360" s="227"/>
      <c r="N360" s="228"/>
      <c r="O360" s="228"/>
      <c r="P360" s="228"/>
      <c r="Q360" s="228"/>
      <c r="R360" s="228"/>
      <c r="S360" s="228"/>
      <c r="T360" s="229"/>
      <c r="AT360" s="230" t="s">
        <v>193</v>
      </c>
      <c r="AU360" s="230" t="s">
        <v>83</v>
      </c>
      <c r="AV360" s="12" t="s">
        <v>79</v>
      </c>
      <c r="AW360" s="12" t="s">
        <v>39</v>
      </c>
      <c r="AX360" s="12" t="s">
        <v>75</v>
      </c>
      <c r="AY360" s="230" t="s">
        <v>183</v>
      </c>
    </row>
    <row r="361" spans="2:65" s="13" customFormat="1" ht="13.5">
      <c r="B361" s="231"/>
      <c r="C361" s="232"/>
      <c r="D361" s="217" t="s">
        <v>193</v>
      </c>
      <c r="E361" s="233" t="s">
        <v>21</v>
      </c>
      <c r="F361" s="234" t="s">
        <v>1218</v>
      </c>
      <c r="G361" s="232"/>
      <c r="H361" s="235">
        <v>4.8</v>
      </c>
      <c r="I361" s="236"/>
      <c r="J361" s="232"/>
      <c r="K361" s="232"/>
      <c r="L361" s="237"/>
      <c r="M361" s="238"/>
      <c r="N361" s="239"/>
      <c r="O361" s="239"/>
      <c r="P361" s="239"/>
      <c r="Q361" s="239"/>
      <c r="R361" s="239"/>
      <c r="S361" s="239"/>
      <c r="T361" s="240"/>
      <c r="AT361" s="241" t="s">
        <v>193</v>
      </c>
      <c r="AU361" s="241" t="s">
        <v>83</v>
      </c>
      <c r="AV361" s="13" t="s">
        <v>83</v>
      </c>
      <c r="AW361" s="13" t="s">
        <v>39</v>
      </c>
      <c r="AX361" s="13" t="s">
        <v>75</v>
      </c>
      <c r="AY361" s="241" t="s">
        <v>183</v>
      </c>
    </row>
    <row r="362" spans="2:65" s="14" customFormat="1" ht="13.5">
      <c r="B362" s="242"/>
      <c r="C362" s="243"/>
      <c r="D362" s="244" t="s">
        <v>193</v>
      </c>
      <c r="E362" s="245" t="s">
        <v>21</v>
      </c>
      <c r="F362" s="246" t="s">
        <v>212</v>
      </c>
      <c r="G362" s="243"/>
      <c r="H362" s="247">
        <v>86.35</v>
      </c>
      <c r="I362" s="248"/>
      <c r="J362" s="243"/>
      <c r="K362" s="243"/>
      <c r="L362" s="249"/>
      <c r="M362" s="250"/>
      <c r="N362" s="251"/>
      <c r="O362" s="251"/>
      <c r="P362" s="251"/>
      <c r="Q362" s="251"/>
      <c r="R362" s="251"/>
      <c r="S362" s="251"/>
      <c r="T362" s="252"/>
      <c r="AT362" s="253" t="s">
        <v>193</v>
      </c>
      <c r="AU362" s="253" t="s">
        <v>83</v>
      </c>
      <c r="AV362" s="14" t="s">
        <v>189</v>
      </c>
      <c r="AW362" s="14" t="s">
        <v>39</v>
      </c>
      <c r="AX362" s="14" t="s">
        <v>79</v>
      </c>
      <c r="AY362" s="253" t="s">
        <v>183</v>
      </c>
    </row>
    <row r="363" spans="2:65" s="1" customFormat="1" ht="31.5" customHeight="1">
      <c r="B363" s="42"/>
      <c r="C363" s="205" t="s">
        <v>409</v>
      </c>
      <c r="D363" s="205" t="s">
        <v>185</v>
      </c>
      <c r="E363" s="206" t="s">
        <v>349</v>
      </c>
      <c r="F363" s="207" t="s">
        <v>350</v>
      </c>
      <c r="G363" s="208" t="s">
        <v>199</v>
      </c>
      <c r="H363" s="209">
        <v>1091.8320000000001</v>
      </c>
      <c r="I363" s="210"/>
      <c r="J363" s="211">
        <f>ROUND(I363*H363,2)</f>
        <v>0</v>
      </c>
      <c r="K363" s="207" t="s">
        <v>200</v>
      </c>
      <c r="L363" s="62"/>
      <c r="M363" s="212" t="s">
        <v>21</v>
      </c>
      <c r="N363" s="213" t="s">
        <v>46</v>
      </c>
      <c r="O363" s="43"/>
      <c r="P363" s="214">
        <f>O363*H363</f>
        <v>0</v>
      </c>
      <c r="Q363" s="214">
        <v>1.146E-2</v>
      </c>
      <c r="R363" s="214">
        <f>Q363*H363</f>
        <v>12.512394720000001</v>
      </c>
      <c r="S363" s="214">
        <v>0</v>
      </c>
      <c r="T363" s="215">
        <f>S363*H363</f>
        <v>0</v>
      </c>
      <c r="AR363" s="25" t="s">
        <v>189</v>
      </c>
      <c r="AT363" s="25" t="s">
        <v>185</v>
      </c>
      <c r="AU363" s="25" t="s">
        <v>83</v>
      </c>
      <c r="AY363" s="25" t="s">
        <v>183</v>
      </c>
      <c r="BE363" s="216">
        <f>IF(N363="základní",J363,0)</f>
        <v>0</v>
      </c>
      <c r="BF363" s="216">
        <f>IF(N363="snížená",J363,0)</f>
        <v>0</v>
      </c>
      <c r="BG363" s="216">
        <f>IF(N363="zákl. přenesená",J363,0)</f>
        <v>0</v>
      </c>
      <c r="BH363" s="216">
        <f>IF(N363="sníž. přenesená",J363,0)</f>
        <v>0</v>
      </c>
      <c r="BI363" s="216">
        <f>IF(N363="nulová",J363,0)</f>
        <v>0</v>
      </c>
      <c r="BJ363" s="25" t="s">
        <v>79</v>
      </c>
      <c r="BK363" s="216">
        <f>ROUND(I363*H363,2)</f>
        <v>0</v>
      </c>
      <c r="BL363" s="25" t="s">
        <v>189</v>
      </c>
      <c r="BM363" s="25" t="s">
        <v>1219</v>
      </c>
    </row>
    <row r="364" spans="2:65" s="12" customFormat="1" ht="13.5">
      <c r="B364" s="220"/>
      <c r="C364" s="221"/>
      <c r="D364" s="217" t="s">
        <v>193</v>
      </c>
      <c r="E364" s="222" t="s">
        <v>21</v>
      </c>
      <c r="F364" s="223" t="s">
        <v>1220</v>
      </c>
      <c r="G364" s="221"/>
      <c r="H364" s="224" t="s">
        <v>21</v>
      </c>
      <c r="I364" s="225"/>
      <c r="J364" s="221"/>
      <c r="K364" s="221"/>
      <c r="L364" s="226"/>
      <c r="M364" s="227"/>
      <c r="N364" s="228"/>
      <c r="O364" s="228"/>
      <c r="P364" s="228"/>
      <c r="Q364" s="228"/>
      <c r="R364" s="228"/>
      <c r="S364" s="228"/>
      <c r="T364" s="229"/>
      <c r="AT364" s="230" t="s">
        <v>193</v>
      </c>
      <c r="AU364" s="230" t="s">
        <v>83</v>
      </c>
      <c r="AV364" s="12" t="s">
        <v>79</v>
      </c>
      <c r="AW364" s="12" t="s">
        <v>39</v>
      </c>
      <c r="AX364" s="12" t="s">
        <v>75</v>
      </c>
      <c r="AY364" s="230" t="s">
        <v>183</v>
      </c>
    </row>
    <row r="365" spans="2:65" s="13" customFormat="1" ht="13.5">
      <c r="B365" s="231"/>
      <c r="C365" s="232"/>
      <c r="D365" s="244" t="s">
        <v>193</v>
      </c>
      <c r="E365" s="254" t="s">
        <v>21</v>
      </c>
      <c r="F365" s="255" t="s">
        <v>1221</v>
      </c>
      <c r="G365" s="232"/>
      <c r="H365" s="256">
        <v>1091.8320000000001</v>
      </c>
      <c r="I365" s="236"/>
      <c r="J365" s="232"/>
      <c r="K365" s="232"/>
      <c r="L365" s="237"/>
      <c r="M365" s="238"/>
      <c r="N365" s="239"/>
      <c r="O365" s="239"/>
      <c r="P365" s="239"/>
      <c r="Q365" s="239"/>
      <c r="R365" s="239"/>
      <c r="S365" s="239"/>
      <c r="T365" s="240"/>
      <c r="AT365" s="241" t="s">
        <v>193</v>
      </c>
      <c r="AU365" s="241" t="s">
        <v>83</v>
      </c>
      <c r="AV365" s="13" t="s">
        <v>83</v>
      </c>
      <c r="AW365" s="13" t="s">
        <v>39</v>
      </c>
      <c r="AX365" s="13" t="s">
        <v>79</v>
      </c>
      <c r="AY365" s="241" t="s">
        <v>183</v>
      </c>
    </row>
    <row r="366" spans="2:65" s="1" customFormat="1" ht="31.5" customHeight="1">
      <c r="B366" s="42"/>
      <c r="C366" s="205" t="s">
        <v>414</v>
      </c>
      <c r="D366" s="205" t="s">
        <v>185</v>
      </c>
      <c r="E366" s="206" t="s">
        <v>1222</v>
      </c>
      <c r="F366" s="207" t="s">
        <v>1223</v>
      </c>
      <c r="G366" s="208" t="s">
        <v>199</v>
      </c>
      <c r="H366" s="209">
        <v>33.061999999999998</v>
      </c>
      <c r="I366" s="210"/>
      <c r="J366" s="211">
        <f>ROUND(I366*H366,2)</f>
        <v>0</v>
      </c>
      <c r="K366" s="207" t="s">
        <v>200</v>
      </c>
      <c r="L366" s="62"/>
      <c r="M366" s="212" t="s">
        <v>21</v>
      </c>
      <c r="N366" s="213" t="s">
        <v>46</v>
      </c>
      <c r="O366" s="43"/>
      <c r="P366" s="214">
        <f>O366*H366</f>
        <v>0</v>
      </c>
      <c r="Q366" s="214">
        <v>6.28E-3</v>
      </c>
      <c r="R366" s="214">
        <f>Q366*H366</f>
        <v>0.20762935999999999</v>
      </c>
      <c r="S366" s="214">
        <v>0</v>
      </c>
      <c r="T366" s="215">
        <f>S366*H366</f>
        <v>0</v>
      </c>
      <c r="AR366" s="25" t="s">
        <v>189</v>
      </c>
      <c r="AT366" s="25" t="s">
        <v>185</v>
      </c>
      <c r="AU366" s="25" t="s">
        <v>83</v>
      </c>
      <c r="AY366" s="25" t="s">
        <v>183</v>
      </c>
      <c r="BE366" s="216">
        <f>IF(N366="základní",J366,0)</f>
        <v>0</v>
      </c>
      <c r="BF366" s="216">
        <f>IF(N366="snížená",J366,0)</f>
        <v>0</v>
      </c>
      <c r="BG366" s="216">
        <f>IF(N366="zákl. přenesená",J366,0)</f>
        <v>0</v>
      </c>
      <c r="BH366" s="216">
        <f>IF(N366="sníž. přenesená",J366,0)</f>
        <v>0</v>
      </c>
      <c r="BI366" s="216">
        <f>IF(N366="nulová",J366,0)</f>
        <v>0</v>
      </c>
      <c r="BJ366" s="25" t="s">
        <v>79</v>
      </c>
      <c r="BK366" s="216">
        <f>ROUND(I366*H366,2)</f>
        <v>0</v>
      </c>
      <c r="BL366" s="25" t="s">
        <v>189</v>
      </c>
      <c r="BM366" s="25" t="s">
        <v>1224</v>
      </c>
    </row>
    <row r="367" spans="2:65" s="12" customFormat="1" ht="13.5">
      <c r="B367" s="220"/>
      <c r="C367" s="221"/>
      <c r="D367" s="217" t="s">
        <v>193</v>
      </c>
      <c r="E367" s="222" t="s">
        <v>21</v>
      </c>
      <c r="F367" s="223" t="s">
        <v>357</v>
      </c>
      <c r="G367" s="221"/>
      <c r="H367" s="224" t="s">
        <v>21</v>
      </c>
      <c r="I367" s="225"/>
      <c r="J367" s="221"/>
      <c r="K367" s="221"/>
      <c r="L367" s="226"/>
      <c r="M367" s="227"/>
      <c r="N367" s="228"/>
      <c r="O367" s="228"/>
      <c r="P367" s="228"/>
      <c r="Q367" s="228"/>
      <c r="R367" s="228"/>
      <c r="S367" s="228"/>
      <c r="T367" s="229"/>
      <c r="AT367" s="230" t="s">
        <v>193</v>
      </c>
      <c r="AU367" s="230" t="s">
        <v>83</v>
      </c>
      <c r="AV367" s="12" t="s">
        <v>79</v>
      </c>
      <c r="AW367" s="12" t="s">
        <v>39</v>
      </c>
      <c r="AX367" s="12" t="s">
        <v>75</v>
      </c>
      <c r="AY367" s="230" t="s">
        <v>183</v>
      </c>
    </row>
    <row r="368" spans="2:65" s="13" customFormat="1" ht="27">
      <c r="B368" s="231"/>
      <c r="C368" s="232"/>
      <c r="D368" s="217" t="s">
        <v>193</v>
      </c>
      <c r="E368" s="233" t="s">
        <v>21</v>
      </c>
      <c r="F368" s="234" t="s">
        <v>1225</v>
      </c>
      <c r="G368" s="232"/>
      <c r="H368" s="235">
        <v>33.061999999999998</v>
      </c>
      <c r="I368" s="236"/>
      <c r="J368" s="232"/>
      <c r="K368" s="232"/>
      <c r="L368" s="237"/>
      <c r="M368" s="238"/>
      <c r="N368" s="239"/>
      <c r="O368" s="239"/>
      <c r="P368" s="239"/>
      <c r="Q368" s="239"/>
      <c r="R368" s="239"/>
      <c r="S368" s="239"/>
      <c r="T368" s="240"/>
      <c r="AT368" s="241" t="s">
        <v>193</v>
      </c>
      <c r="AU368" s="241" t="s">
        <v>83</v>
      </c>
      <c r="AV368" s="13" t="s">
        <v>83</v>
      </c>
      <c r="AW368" s="13" t="s">
        <v>39</v>
      </c>
      <c r="AX368" s="13" t="s">
        <v>75</v>
      </c>
      <c r="AY368" s="241" t="s">
        <v>183</v>
      </c>
    </row>
    <row r="369" spans="2:65" s="14" customFormat="1" ht="13.5">
      <c r="B369" s="242"/>
      <c r="C369" s="243"/>
      <c r="D369" s="244" t="s">
        <v>193</v>
      </c>
      <c r="E369" s="245" t="s">
        <v>21</v>
      </c>
      <c r="F369" s="246" t="s">
        <v>212</v>
      </c>
      <c r="G369" s="243"/>
      <c r="H369" s="247">
        <v>33.061999999999998</v>
      </c>
      <c r="I369" s="248"/>
      <c r="J369" s="243"/>
      <c r="K369" s="243"/>
      <c r="L369" s="249"/>
      <c r="M369" s="250"/>
      <c r="N369" s="251"/>
      <c r="O369" s="251"/>
      <c r="P369" s="251"/>
      <c r="Q369" s="251"/>
      <c r="R369" s="251"/>
      <c r="S369" s="251"/>
      <c r="T369" s="252"/>
      <c r="AT369" s="253" t="s">
        <v>193</v>
      </c>
      <c r="AU369" s="253" t="s">
        <v>83</v>
      </c>
      <c r="AV369" s="14" t="s">
        <v>189</v>
      </c>
      <c r="AW369" s="14" t="s">
        <v>39</v>
      </c>
      <c r="AX369" s="14" t="s">
        <v>79</v>
      </c>
      <c r="AY369" s="253" t="s">
        <v>183</v>
      </c>
    </row>
    <row r="370" spans="2:65" s="1" customFormat="1" ht="31.5" customHeight="1">
      <c r="B370" s="42"/>
      <c r="C370" s="205" t="s">
        <v>419</v>
      </c>
      <c r="D370" s="205" t="s">
        <v>185</v>
      </c>
      <c r="E370" s="206" t="s">
        <v>365</v>
      </c>
      <c r="F370" s="207" t="s">
        <v>366</v>
      </c>
      <c r="G370" s="208" t="s">
        <v>199</v>
      </c>
      <c r="H370" s="209">
        <v>1202.278</v>
      </c>
      <c r="I370" s="210"/>
      <c r="J370" s="211">
        <f>ROUND(I370*H370,2)</f>
        <v>0</v>
      </c>
      <c r="K370" s="207" t="s">
        <v>200</v>
      </c>
      <c r="L370" s="62"/>
      <c r="M370" s="212" t="s">
        <v>21</v>
      </c>
      <c r="N370" s="213" t="s">
        <v>46</v>
      </c>
      <c r="O370" s="43"/>
      <c r="P370" s="214">
        <f>O370*H370</f>
        <v>0</v>
      </c>
      <c r="Q370" s="214">
        <v>1.98E-3</v>
      </c>
      <c r="R370" s="214">
        <f>Q370*H370</f>
        <v>2.3805104400000001</v>
      </c>
      <c r="S370" s="214">
        <v>0</v>
      </c>
      <c r="T370" s="215">
        <f>S370*H370</f>
        <v>0</v>
      </c>
      <c r="AR370" s="25" t="s">
        <v>189</v>
      </c>
      <c r="AT370" s="25" t="s">
        <v>185</v>
      </c>
      <c r="AU370" s="25" t="s">
        <v>83</v>
      </c>
      <c r="AY370" s="25" t="s">
        <v>183</v>
      </c>
      <c r="BE370" s="216">
        <f>IF(N370="základní",J370,0)</f>
        <v>0</v>
      </c>
      <c r="BF370" s="216">
        <f>IF(N370="snížená",J370,0)</f>
        <v>0</v>
      </c>
      <c r="BG370" s="216">
        <f>IF(N370="zákl. přenesená",J370,0)</f>
        <v>0</v>
      </c>
      <c r="BH370" s="216">
        <f>IF(N370="sníž. přenesená",J370,0)</f>
        <v>0</v>
      </c>
      <c r="BI370" s="216">
        <f>IF(N370="nulová",J370,0)</f>
        <v>0</v>
      </c>
      <c r="BJ370" s="25" t="s">
        <v>79</v>
      </c>
      <c r="BK370" s="216">
        <f>ROUND(I370*H370,2)</f>
        <v>0</v>
      </c>
      <c r="BL370" s="25" t="s">
        <v>189</v>
      </c>
      <c r="BM370" s="25" t="s">
        <v>1226</v>
      </c>
    </row>
    <row r="371" spans="2:65" s="12" customFormat="1" ht="13.5">
      <c r="B371" s="220"/>
      <c r="C371" s="221"/>
      <c r="D371" s="217" t="s">
        <v>193</v>
      </c>
      <c r="E371" s="222" t="s">
        <v>21</v>
      </c>
      <c r="F371" s="223" t="s">
        <v>1125</v>
      </c>
      <c r="G371" s="221"/>
      <c r="H371" s="224" t="s">
        <v>21</v>
      </c>
      <c r="I371" s="225"/>
      <c r="J371" s="221"/>
      <c r="K371" s="221"/>
      <c r="L371" s="226"/>
      <c r="M371" s="227"/>
      <c r="N371" s="228"/>
      <c r="O371" s="228"/>
      <c r="P371" s="228"/>
      <c r="Q371" s="228"/>
      <c r="R371" s="228"/>
      <c r="S371" s="228"/>
      <c r="T371" s="229"/>
      <c r="AT371" s="230" t="s">
        <v>193</v>
      </c>
      <c r="AU371" s="230" t="s">
        <v>83</v>
      </c>
      <c r="AV371" s="12" t="s">
        <v>79</v>
      </c>
      <c r="AW371" s="12" t="s">
        <v>39</v>
      </c>
      <c r="AX371" s="12" t="s">
        <v>75</v>
      </c>
      <c r="AY371" s="230" t="s">
        <v>183</v>
      </c>
    </row>
    <row r="372" spans="2:65" s="13" customFormat="1" ht="13.5">
      <c r="B372" s="231"/>
      <c r="C372" s="232"/>
      <c r="D372" s="217" t="s">
        <v>193</v>
      </c>
      <c r="E372" s="233" t="s">
        <v>21</v>
      </c>
      <c r="F372" s="234" t="s">
        <v>1227</v>
      </c>
      <c r="G372" s="232"/>
      <c r="H372" s="235">
        <v>65.7</v>
      </c>
      <c r="I372" s="236"/>
      <c r="J372" s="232"/>
      <c r="K372" s="232"/>
      <c r="L372" s="237"/>
      <c r="M372" s="238"/>
      <c r="N372" s="239"/>
      <c r="O372" s="239"/>
      <c r="P372" s="239"/>
      <c r="Q372" s="239"/>
      <c r="R372" s="239"/>
      <c r="S372" s="239"/>
      <c r="T372" s="240"/>
      <c r="AT372" s="241" t="s">
        <v>193</v>
      </c>
      <c r="AU372" s="241" t="s">
        <v>83</v>
      </c>
      <c r="AV372" s="13" t="s">
        <v>83</v>
      </c>
      <c r="AW372" s="13" t="s">
        <v>39</v>
      </c>
      <c r="AX372" s="13" t="s">
        <v>75</v>
      </c>
      <c r="AY372" s="241" t="s">
        <v>183</v>
      </c>
    </row>
    <row r="373" spans="2:65" s="13" customFormat="1" ht="13.5">
      <c r="B373" s="231"/>
      <c r="C373" s="232"/>
      <c r="D373" s="217" t="s">
        <v>193</v>
      </c>
      <c r="E373" s="233" t="s">
        <v>21</v>
      </c>
      <c r="F373" s="234" t="s">
        <v>1228</v>
      </c>
      <c r="G373" s="232"/>
      <c r="H373" s="235">
        <v>66.900000000000006</v>
      </c>
      <c r="I373" s="236"/>
      <c r="J373" s="232"/>
      <c r="K373" s="232"/>
      <c r="L373" s="237"/>
      <c r="M373" s="238"/>
      <c r="N373" s="239"/>
      <c r="O373" s="239"/>
      <c r="P373" s="239"/>
      <c r="Q373" s="239"/>
      <c r="R373" s="239"/>
      <c r="S373" s="239"/>
      <c r="T373" s="240"/>
      <c r="AT373" s="241" t="s">
        <v>193</v>
      </c>
      <c r="AU373" s="241" t="s">
        <v>83</v>
      </c>
      <c r="AV373" s="13" t="s">
        <v>83</v>
      </c>
      <c r="AW373" s="13" t="s">
        <v>39</v>
      </c>
      <c r="AX373" s="13" t="s">
        <v>75</v>
      </c>
      <c r="AY373" s="241" t="s">
        <v>183</v>
      </c>
    </row>
    <row r="374" spans="2:65" s="13" customFormat="1" ht="13.5">
      <c r="B374" s="231"/>
      <c r="C374" s="232"/>
      <c r="D374" s="217" t="s">
        <v>193</v>
      </c>
      <c r="E374" s="233" t="s">
        <v>21</v>
      </c>
      <c r="F374" s="234" t="s">
        <v>1229</v>
      </c>
      <c r="G374" s="232"/>
      <c r="H374" s="235">
        <v>54.36</v>
      </c>
      <c r="I374" s="236"/>
      <c r="J374" s="232"/>
      <c r="K374" s="232"/>
      <c r="L374" s="237"/>
      <c r="M374" s="238"/>
      <c r="N374" s="239"/>
      <c r="O374" s="239"/>
      <c r="P374" s="239"/>
      <c r="Q374" s="239"/>
      <c r="R374" s="239"/>
      <c r="S374" s="239"/>
      <c r="T374" s="240"/>
      <c r="AT374" s="241" t="s">
        <v>193</v>
      </c>
      <c r="AU374" s="241" t="s">
        <v>83</v>
      </c>
      <c r="AV374" s="13" t="s">
        <v>83</v>
      </c>
      <c r="AW374" s="13" t="s">
        <v>39</v>
      </c>
      <c r="AX374" s="13" t="s">
        <v>75</v>
      </c>
      <c r="AY374" s="241" t="s">
        <v>183</v>
      </c>
    </row>
    <row r="375" spans="2:65" s="15" customFormat="1" ht="13.5">
      <c r="B375" s="268"/>
      <c r="C375" s="269"/>
      <c r="D375" s="217" t="s">
        <v>193</v>
      </c>
      <c r="E375" s="270" t="s">
        <v>21</v>
      </c>
      <c r="F375" s="271" t="s">
        <v>265</v>
      </c>
      <c r="G375" s="269"/>
      <c r="H375" s="272">
        <v>186.96</v>
      </c>
      <c r="I375" s="273"/>
      <c r="J375" s="269"/>
      <c r="K375" s="269"/>
      <c r="L375" s="274"/>
      <c r="M375" s="275"/>
      <c r="N375" s="276"/>
      <c r="O375" s="276"/>
      <c r="P375" s="276"/>
      <c r="Q375" s="276"/>
      <c r="R375" s="276"/>
      <c r="S375" s="276"/>
      <c r="T375" s="277"/>
      <c r="AT375" s="278" t="s">
        <v>193</v>
      </c>
      <c r="AU375" s="278" t="s">
        <v>83</v>
      </c>
      <c r="AV375" s="15" t="s">
        <v>91</v>
      </c>
      <c r="AW375" s="15" t="s">
        <v>39</v>
      </c>
      <c r="AX375" s="15" t="s">
        <v>75</v>
      </c>
      <c r="AY375" s="278" t="s">
        <v>183</v>
      </c>
    </row>
    <row r="376" spans="2:65" s="12" customFormat="1" ht="13.5">
      <c r="B376" s="220"/>
      <c r="C376" s="221"/>
      <c r="D376" s="217" t="s">
        <v>193</v>
      </c>
      <c r="E376" s="222" t="s">
        <v>21</v>
      </c>
      <c r="F376" s="223" t="s">
        <v>1230</v>
      </c>
      <c r="G376" s="221"/>
      <c r="H376" s="224" t="s">
        <v>21</v>
      </c>
      <c r="I376" s="225"/>
      <c r="J376" s="221"/>
      <c r="K376" s="221"/>
      <c r="L376" s="226"/>
      <c r="M376" s="227"/>
      <c r="N376" s="228"/>
      <c r="O376" s="228"/>
      <c r="P376" s="228"/>
      <c r="Q376" s="228"/>
      <c r="R376" s="228"/>
      <c r="S376" s="228"/>
      <c r="T376" s="229"/>
      <c r="AT376" s="230" t="s">
        <v>193</v>
      </c>
      <c r="AU376" s="230" t="s">
        <v>83</v>
      </c>
      <c r="AV376" s="12" t="s">
        <v>79</v>
      </c>
      <c r="AW376" s="12" t="s">
        <v>39</v>
      </c>
      <c r="AX376" s="12" t="s">
        <v>75</v>
      </c>
      <c r="AY376" s="230" t="s">
        <v>183</v>
      </c>
    </row>
    <row r="377" spans="2:65" s="13" customFormat="1" ht="13.5">
      <c r="B377" s="231"/>
      <c r="C377" s="232"/>
      <c r="D377" s="217" t="s">
        <v>193</v>
      </c>
      <c r="E377" s="233" t="s">
        <v>21</v>
      </c>
      <c r="F377" s="234" t="s">
        <v>1122</v>
      </c>
      <c r="G377" s="232"/>
      <c r="H377" s="235">
        <v>979.625</v>
      </c>
      <c r="I377" s="236"/>
      <c r="J377" s="232"/>
      <c r="K377" s="232"/>
      <c r="L377" s="237"/>
      <c r="M377" s="238"/>
      <c r="N377" s="239"/>
      <c r="O377" s="239"/>
      <c r="P377" s="239"/>
      <c r="Q377" s="239"/>
      <c r="R377" s="239"/>
      <c r="S377" s="239"/>
      <c r="T377" s="240"/>
      <c r="AT377" s="241" t="s">
        <v>193</v>
      </c>
      <c r="AU377" s="241" t="s">
        <v>83</v>
      </c>
      <c r="AV377" s="13" t="s">
        <v>83</v>
      </c>
      <c r="AW377" s="13" t="s">
        <v>39</v>
      </c>
      <c r="AX377" s="13" t="s">
        <v>75</v>
      </c>
      <c r="AY377" s="241" t="s">
        <v>183</v>
      </c>
    </row>
    <row r="378" spans="2:65" s="13" customFormat="1" ht="13.5">
      <c r="B378" s="231"/>
      <c r="C378" s="232"/>
      <c r="D378" s="217" t="s">
        <v>193</v>
      </c>
      <c r="E378" s="233" t="s">
        <v>21</v>
      </c>
      <c r="F378" s="234" t="s">
        <v>1124</v>
      </c>
      <c r="G378" s="232"/>
      <c r="H378" s="235">
        <v>68.754999999999995</v>
      </c>
      <c r="I378" s="236"/>
      <c r="J378" s="232"/>
      <c r="K378" s="232"/>
      <c r="L378" s="237"/>
      <c r="M378" s="238"/>
      <c r="N378" s="239"/>
      <c r="O378" s="239"/>
      <c r="P378" s="239"/>
      <c r="Q378" s="239"/>
      <c r="R378" s="239"/>
      <c r="S378" s="239"/>
      <c r="T378" s="240"/>
      <c r="AT378" s="241" t="s">
        <v>193</v>
      </c>
      <c r="AU378" s="241" t="s">
        <v>83</v>
      </c>
      <c r="AV378" s="13" t="s">
        <v>83</v>
      </c>
      <c r="AW378" s="13" t="s">
        <v>39</v>
      </c>
      <c r="AX378" s="13" t="s">
        <v>75</v>
      </c>
      <c r="AY378" s="241" t="s">
        <v>183</v>
      </c>
    </row>
    <row r="379" spans="2:65" s="12" customFormat="1" ht="13.5">
      <c r="B379" s="220"/>
      <c r="C379" s="221"/>
      <c r="D379" s="217" t="s">
        <v>193</v>
      </c>
      <c r="E379" s="222" t="s">
        <v>21</v>
      </c>
      <c r="F379" s="223" t="s">
        <v>1231</v>
      </c>
      <c r="G379" s="221"/>
      <c r="H379" s="224" t="s">
        <v>21</v>
      </c>
      <c r="I379" s="225"/>
      <c r="J379" s="221"/>
      <c r="K379" s="221"/>
      <c r="L379" s="226"/>
      <c r="M379" s="227"/>
      <c r="N379" s="228"/>
      <c r="O379" s="228"/>
      <c r="P379" s="228"/>
      <c r="Q379" s="228"/>
      <c r="R379" s="228"/>
      <c r="S379" s="228"/>
      <c r="T379" s="229"/>
      <c r="AT379" s="230" t="s">
        <v>193</v>
      </c>
      <c r="AU379" s="230" t="s">
        <v>83</v>
      </c>
      <c r="AV379" s="12" t="s">
        <v>79</v>
      </c>
      <c r="AW379" s="12" t="s">
        <v>39</v>
      </c>
      <c r="AX379" s="12" t="s">
        <v>75</v>
      </c>
      <c r="AY379" s="230" t="s">
        <v>183</v>
      </c>
    </row>
    <row r="380" spans="2:65" s="13" customFormat="1" ht="13.5">
      <c r="B380" s="231"/>
      <c r="C380" s="232"/>
      <c r="D380" s="217" t="s">
        <v>193</v>
      </c>
      <c r="E380" s="233" t="s">
        <v>21</v>
      </c>
      <c r="F380" s="234" t="s">
        <v>1232</v>
      </c>
      <c r="G380" s="232"/>
      <c r="H380" s="235">
        <v>-33.061999999999998</v>
      </c>
      <c r="I380" s="236"/>
      <c r="J380" s="232"/>
      <c r="K380" s="232"/>
      <c r="L380" s="237"/>
      <c r="M380" s="238"/>
      <c r="N380" s="239"/>
      <c r="O380" s="239"/>
      <c r="P380" s="239"/>
      <c r="Q380" s="239"/>
      <c r="R380" s="239"/>
      <c r="S380" s="239"/>
      <c r="T380" s="240"/>
      <c r="AT380" s="241" t="s">
        <v>193</v>
      </c>
      <c r="AU380" s="241" t="s">
        <v>83</v>
      </c>
      <c r="AV380" s="13" t="s">
        <v>83</v>
      </c>
      <c r="AW380" s="13" t="s">
        <v>39</v>
      </c>
      <c r="AX380" s="13" t="s">
        <v>75</v>
      </c>
      <c r="AY380" s="241" t="s">
        <v>183</v>
      </c>
    </row>
    <row r="381" spans="2:65" s="15" customFormat="1" ht="13.5">
      <c r="B381" s="268"/>
      <c r="C381" s="269"/>
      <c r="D381" s="217" t="s">
        <v>193</v>
      </c>
      <c r="E381" s="270" t="s">
        <v>21</v>
      </c>
      <c r="F381" s="271" t="s">
        <v>265</v>
      </c>
      <c r="G381" s="269"/>
      <c r="H381" s="272">
        <v>1015.318</v>
      </c>
      <c r="I381" s="273"/>
      <c r="J381" s="269"/>
      <c r="K381" s="269"/>
      <c r="L381" s="274"/>
      <c r="M381" s="275"/>
      <c r="N381" s="276"/>
      <c r="O381" s="276"/>
      <c r="P381" s="276"/>
      <c r="Q381" s="276"/>
      <c r="R381" s="276"/>
      <c r="S381" s="276"/>
      <c r="T381" s="277"/>
      <c r="AT381" s="278" t="s">
        <v>193</v>
      </c>
      <c r="AU381" s="278" t="s">
        <v>83</v>
      </c>
      <c r="AV381" s="15" t="s">
        <v>91</v>
      </c>
      <c r="AW381" s="15" t="s">
        <v>39</v>
      </c>
      <c r="AX381" s="15" t="s">
        <v>75</v>
      </c>
      <c r="AY381" s="278" t="s">
        <v>183</v>
      </c>
    </row>
    <row r="382" spans="2:65" s="14" customFormat="1" ht="13.5">
      <c r="B382" s="242"/>
      <c r="C382" s="243"/>
      <c r="D382" s="244" t="s">
        <v>193</v>
      </c>
      <c r="E382" s="245" t="s">
        <v>21</v>
      </c>
      <c r="F382" s="246" t="s">
        <v>212</v>
      </c>
      <c r="G382" s="243"/>
      <c r="H382" s="247">
        <v>1202.278</v>
      </c>
      <c r="I382" s="248"/>
      <c r="J382" s="243"/>
      <c r="K382" s="243"/>
      <c r="L382" s="249"/>
      <c r="M382" s="250"/>
      <c r="N382" s="251"/>
      <c r="O382" s="251"/>
      <c r="P382" s="251"/>
      <c r="Q382" s="251"/>
      <c r="R382" s="251"/>
      <c r="S382" s="251"/>
      <c r="T382" s="252"/>
      <c r="AT382" s="253" t="s">
        <v>193</v>
      </c>
      <c r="AU382" s="253" t="s">
        <v>83</v>
      </c>
      <c r="AV382" s="14" t="s">
        <v>189</v>
      </c>
      <c r="AW382" s="14" t="s">
        <v>39</v>
      </c>
      <c r="AX382" s="14" t="s">
        <v>79</v>
      </c>
      <c r="AY382" s="253" t="s">
        <v>183</v>
      </c>
    </row>
    <row r="383" spans="2:65" s="1" customFormat="1" ht="31.5" customHeight="1">
      <c r="B383" s="42"/>
      <c r="C383" s="205" t="s">
        <v>426</v>
      </c>
      <c r="D383" s="205" t="s">
        <v>185</v>
      </c>
      <c r="E383" s="206" t="s">
        <v>371</v>
      </c>
      <c r="F383" s="207" t="s">
        <v>372</v>
      </c>
      <c r="G383" s="208" t="s">
        <v>199</v>
      </c>
      <c r="H383" s="209">
        <v>76.8</v>
      </c>
      <c r="I383" s="210"/>
      <c r="J383" s="211">
        <f>ROUND(I383*H383,2)</f>
        <v>0</v>
      </c>
      <c r="K383" s="207" t="s">
        <v>200</v>
      </c>
      <c r="L383" s="62"/>
      <c r="M383" s="212" t="s">
        <v>21</v>
      </c>
      <c r="N383" s="213" t="s">
        <v>46</v>
      </c>
      <c r="O383" s="43"/>
      <c r="P383" s="214">
        <f>O383*H383</f>
        <v>0</v>
      </c>
      <c r="Q383" s="214">
        <v>5.4599999999999996E-3</v>
      </c>
      <c r="R383" s="214">
        <f>Q383*H383</f>
        <v>0.41932799999999998</v>
      </c>
      <c r="S383" s="214">
        <v>0</v>
      </c>
      <c r="T383" s="215">
        <f>S383*H383</f>
        <v>0</v>
      </c>
      <c r="AR383" s="25" t="s">
        <v>189</v>
      </c>
      <c r="AT383" s="25" t="s">
        <v>185</v>
      </c>
      <c r="AU383" s="25" t="s">
        <v>83</v>
      </c>
      <c r="AY383" s="25" t="s">
        <v>183</v>
      </c>
      <c r="BE383" s="216">
        <f>IF(N383="základní",J383,0)</f>
        <v>0</v>
      </c>
      <c r="BF383" s="216">
        <f>IF(N383="snížená",J383,0)</f>
        <v>0</v>
      </c>
      <c r="BG383" s="216">
        <f>IF(N383="zákl. přenesená",J383,0)</f>
        <v>0</v>
      </c>
      <c r="BH383" s="216">
        <f>IF(N383="sníž. přenesená",J383,0)</f>
        <v>0</v>
      </c>
      <c r="BI383" s="216">
        <f>IF(N383="nulová",J383,0)</f>
        <v>0</v>
      </c>
      <c r="BJ383" s="25" t="s">
        <v>79</v>
      </c>
      <c r="BK383" s="216">
        <f>ROUND(I383*H383,2)</f>
        <v>0</v>
      </c>
      <c r="BL383" s="25" t="s">
        <v>189</v>
      </c>
      <c r="BM383" s="25" t="s">
        <v>1233</v>
      </c>
    </row>
    <row r="384" spans="2:65" s="1" customFormat="1" ht="121.5">
      <c r="B384" s="42"/>
      <c r="C384" s="64"/>
      <c r="D384" s="217" t="s">
        <v>191</v>
      </c>
      <c r="E384" s="64"/>
      <c r="F384" s="218" t="s">
        <v>216</v>
      </c>
      <c r="G384" s="64"/>
      <c r="H384" s="64"/>
      <c r="I384" s="173"/>
      <c r="J384" s="64"/>
      <c r="K384" s="64"/>
      <c r="L384" s="62"/>
      <c r="M384" s="219"/>
      <c r="N384" s="43"/>
      <c r="O384" s="43"/>
      <c r="P384" s="43"/>
      <c r="Q384" s="43"/>
      <c r="R384" s="43"/>
      <c r="S384" s="43"/>
      <c r="T384" s="79"/>
      <c r="AT384" s="25" t="s">
        <v>191</v>
      </c>
      <c r="AU384" s="25" t="s">
        <v>83</v>
      </c>
    </row>
    <row r="385" spans="2:65" s="13" customFormat="1" ht="13.5">
      <c r="B385" s="231"/>
      <c r="C385" s="232"/>
      <c r="D385" s="244" t="s">
        <v>193</v>
      </c>
      <c r="E385" s="254" t="s">
        <v>21</v>
      </c>
      <c r="F385" s="255" t="s">
        <v>1234</v>
      </c>
      <c r="G385" s="232"/>
      <c r="H385" s="256">
        <v>76.8</v>
      </c>
      <c r="I385" s="236"/>
      <c r="J385" s="232"/>
      <c r="K385" s="232"/>
      <c r="L385" s="237"/>
      <c r="M385" s="238"/>
      <c r="N385" s="239"/>
      <c r="O385" s="239"/>
      <c r="P385" s="239"/>
      <c r="Q385" s="239"/>
      <c r="R385" s="239"/>
      <c r="S385" s="239"/>
      <c r="T385" s="240"/>
      <c r="AT385" s="241" t="s">
        <v>193</v>
      </c>
      <c r="AU385" s="241" t="s">
        <v>83</v>
      </c>
      <c r="AV385" s="13" t="s">
        <v>83</v>
      </c>
      <c r="AW385" s="13" t="s">
        <v>39</v>
      </c>
      <c r="AX385" s="13" t="s">
        <v>79</v>
      </c>
      <c r="AY385" s="241" t="s">
        <v>183</v>
      </c>
    </row>
    <row r="386" spans="2:65" s="1" customFormat="1" ht="31.5" customHeight="1">
      <c r="B386" s="42"/>
      <c r="C386" s="205" t="s">
        <v>435</v>
      </c>
      <c r="D386" s="205" t="s">
        <v>185</v>
      </c>
      <c r="E386" s="206" t="s">
        <v>1235</v>
      </c>
      <c r="F386" s="207" t="s">
        <v>1236</v>
      </c>
      <c r="G386" s="208" t="s">
        <v>199</v>
      </c>
      <c r="H386" s="209">
        <v>33.061999999999998</v>
      </c>
      <c r="I386" s="210"/>
      <c r="J386" s="211">
        <f>ROUND(I386*H386,2)</f>
        <v>0</v>
      </c>
      <c r="K386" s="207" t="s">
        <v>200</v>
      </c>
      <c r="L386" s="62"/>
      <c r="M386" s="212" t="s">
        <v>21</v>
      </c>
      <c r="N386" s="213" t="s">
        <v>46</v>
      </c>
      <c r="O386" s="43"/>
      <c r="P386" s="214">
        <f>O386*H386</f>
        <v>0</v>
      </c>
      <c r="Q386" s="214">
        <v>6.1799999999999997E-3</v>
      </c>
      <c r="R386" s="214">
        <f>Q386*H386</f>
        <v>0.20432315999999998</v>
      </c>
      <c r="S386" s="214">
        <v>0</v>
      </c>
      <c r="T386" s="215">
        <f>S386*H386</f>
        <v>0</v>
      </c>
      <c r="AR386" s="25" t="s">
        <v>189</v>
      </c>
      <c r="AT386" s="25" t="s">
        <v>185</v>
      </c>
      <c r="AU386" s="25" t="s">
        <v>83</v>
      </c>
      <c r="AY386" s="25" t="s">
        <v>183</v>
      </c>
      <c r="BE386" s="216">
        <f>IF(N386="základní",J386,0)</f>
        <v>0</v>
      </c>
      <c r="BF386" s="216">
        <f>IF(N386="snížená",J386,0)</f>
        <v>0</v>
      </c>
      <c r="BG386" s="216">
        <f>IF(N386="zákl. přenesená",J386,0)</f>
        <v>0</v>
      </c>
      <c r="BH386" s="216">
        <f>IF(N386="sníž. přenesená",J386,0)</f>
        <v>0</v>
      </c>
      <c r="BI386" s="216">
        <f>IF(N386="nulová",J386,0)</f>
        <v>0</v>
      </c>
      <c r="BJ386" s="25" t="s">
        <v>79</v>
      </c>
      <c r="BK386" s="216">
        <f>ROUND(I386*H386,2)</f>
        <v>0</v>
      </c>
      <c r="BL386" s="25" t="s">
        <v>189</v>
      </c>
      <c r="BM386" s="25" t="s">
        <v>1237</v>
      </c>
    </row>
    <row r="387" spans="2:65" s="13" customFormat="1" ht="27">
      <c r="B387" s="231"/>
      <c r="C387" s="232"/>
      <c r="D387" s="244" t="s">
        <v>193</v>
      </c>
      <c r="E387" s="254" t="s">
        <v>21</v>
      </c>
      <c r="F387" s="255" t="s">
        <v>1225</v>
      </c>
      <c r="G387" s="232"/>
      <c r="H387" s="256">
        <v>33.061999999999998</v>
      </c>
      <c r="I387" s="236"/>
      <c r="J387" s="232"/>
      <c r="K387" s="232"/>
      <c r="L387" s="237"/>
      <c r="M387" s="238"/>
      <c r="N387" s="239"/>
      <c r="O387" s="239"/>
      <c r="P387" s="239"/>
      <c r="Q387" s="239"/>
      <c r="R387" s="239"/>
      <c r="S387" s="239"/>
      <c r="T387" s="240"/>
      <c r="AT387" s="241" t="s">
        <v>193</v>
      </c>
      <c r="AU387" s="241" t="s">
        <v>83</v>
      </c>
      <c r="AV387" s="13" t="s">
        <v>83</v>
      </c>
      <c r="AW387" s="13" t="s">
        <v>39</v>
      </c>
      <c r="AX387" s="13" t="s">
        <v>79</v>
      </c>
      <c r="AY387" s="241" t="s">
        <v>183</v>
      </c>
    </row>
    <row r="388" spans="2:65" s="1" customFormat="1" ht="31.5" customHeight="1">
      <c r="B388" s="42"/>
      <c r="C388" s="205" t="s">
        <v>441</v>
      </c>
      <c r="D388" s="205" t="s">
        <v>185</v>
      </c>
      <c r="E388" s="206" t="s">
        <v>377</v>
      </c>
      <c r="F388" s="207" t="s">
        <v>378</v>
      </c>
      <c r="G388" s="208" t="s">
        <v>199</v>
      </c>
      <c r="H388" s="209">
        <v>76.8</v>
      </c>
      <c r="I388" s="210"/>
      <c r="J388" s="211">
        <f>ROUND(I388*H388,2)</f>
        <v>0</v>
      </c>
      <c r="K388" s="207" t="s">
        <v>200</v>
      </c>
      <c r="L388" s="62"/>
      <c r="M388" s="212" t="s">
        <v>21</v>
      </c>
      <c r="N388" s="213" t="s">
        <v>46</v>
      </c>
      <c r="O388" s="43"/>
      <c r="P388" s="214">
        <f>O388*H388</f>
        <v>0</v>
      </c>
      <c r="Q388" s="214">
        <v>1.98E-3</v>
      </c>
      <c r="R388" s="214">
        <f>Q388*H388</f>
        <v>0.152064</v>
      </c>
      <c r="S388" s="214">
        <v>0</v>
      </c>
      <c r="T388" s="215">
        <f>S388*H388</f>
        <v>0</v>
      </c>
      <c r="AR388" s="25" t="s">
        <v>189</v>
      </c>
      <c r="AT388" s="25" t="s">
        <v>185</v>
      </c>
      <c r="AU388" s="25" t="s">
        <v>83</v>
      </c>
      <c r="AY388" s="25" t="s">
        <v>183</v>
      </c>
      <c r="BE388" s="216">
        <f>IF(N388="základní",J388,0)</f>
        <v>0</v>
      </c>
      <c r="BF388" s="216">
        <f>IF(N388="snížená",J388,0)</f>
        <v>0</v>
      </c>
      <c r="BG388" s="216">
        <f>IF(N388="zákl. přenesená",J388,0)</f>
        <v>0</v>
      </c>
      <c r="BH388" s="216">
        <f>IF(N388="sníž. přenesená",J388,0)</f>
        <v>0</v>
      </c>
      <c r="BI388" s="216">
        <f>IF(N388="nulová",J388,0)</f>
        <v>0</v>
      </c>
      <c r="BJ388" s="25" t="s">
        <v>79</v>
      </c>
      <c r="BK388" s="216">
        <f>ROUND(I388*H388,2)</f>
        <v>0</v>
      </c>
      <c r="BL388" s="25" t="s">
        <v>189</v>
      </c>
      <c r="BM388" s="25" t="s">
        <v>1238</v>
      </c>
    </row>
    <row r="389" spans="2:65" s="1" customFormat="1" ht="22.5" customHeight="1">
      <c r="B389" s="42"/>
      <c r="C389" s="205" t="s">
        <v>447</v>
      </c>
      <c r="D389" s="205" t="s">
        <v>185</v>
      </c>
      <c r="E389" s="206" t="s">
        <v>390</v>
      </c>
      <c r="F389" s="207" t="s">
        <v>391</v>
      </c>
      <c r="G389" s="208" t="s">
        <v>199</v>
      </c>
      <c r="H389" s="209">
        <v>1236.808</v>
      </c>
      <c r="I389" s="210"/>
      <c r="J389" s="211">
        <f>ROUND(I389*H389,2)</f>
        <v>0</v>
      </c>
      <c r="K389" s="207" t="s">
        <v>200</v>
      </c>
      <c r="L389" s="62"/>
      <c r="M389" s="212" t="s">
        <v>21</v>
      </c>
      <c r="N389" s="213" t="s">
        <v>46</v>
      </c>
      <c r="O389" s="43"/>
      <c r="P389" s="214">
        <f>O389*H389</f>
        <v>0</v>
      </c>
      <c r="Q389" s="214">
        <v>0</v>
      </c>
      <c r="R389" s="214">
        <f>Q389*H389</f>
        <v>0</v>
      </c>
      <c r="S389" s="214">
        <v>0</v>
      </c>
      <c r="T389" s="215">
        <f>S389*H389</f>
        <v>0</v>
      </c>
      <c r="AR389" s="25" t="s">
        <v>189</v>
      </c>
      <c r="AT389" s="25" t="s">
        <v>185</v>
      </c>
      <c r="AU389" s="25" t="s">
        <v>83</v>
      </c>
      <c r="AY389" s="25" t="s">
        <v>183</v>
      </c>
      <c r="BE389" s="216">
        <f>IF(N389="základní",J389,0)</f>
        <v>0</v>
      </c>
      <c r="BF389" s="216">
        <f>IF(N389="snížená",J389,0)</f>
        <v>0</v>
      </c>
      <c r="BG389" s="216">
        <f>IF(N389="zákl. přenesená",J389,0)</f>
        <v>0</v>
      </c>
      <c r="BH389" s="216">
        <f>IF(N389="sníž. přenesená",J389,0)</f>
        <v>0</v>
      </c>
      <c r="BI389" s="216">
        <f>IF(N389="nulová",J389,0)</f>
        <v>0</v>
      </c>
      <c r="BJ389" s="25" t="s">
        <v>79</v>
      </c>
      <c r="BK389" s="216">
        <f>ROUND(I389*H389,2)</f>
        <v>0</v>
      </c>
      <c r="BL389" s="25" t="s">
        <v>189</v>
      </c>
      <c r="BM389" s="25" t="s">
        <v>1239</v>
      </c>
    </row>
    <row r="390" spans="2:65" s="12" customFormat="1" ht="13.5">
      <c r="B390" s="220"/>
      <c r="C390" s="221"/>
      <c r="D390" s="217" t="s">
        <v>193</v>
      </c>
      <c r="E390" s="222" t="s">
        <v>21</v>
      </c>
      <c r="F390" s="223" t="s">
        <v>1240</v>
      </c>
      <c r="G390" s="221"/>
      <c r="H390" s="224" t="s">
        <v>21</v>
      </c>
      <c r="I390" s="225"/>
      <c r="J390" s="221"/>
      <c r="K390" s="221"/>
      <c r="L390" s="226"/>
      <c r="M390" s="227"/>
      <c r="N390" s="228"/>
      <c r="O390" s="228"/>
      <c r="P390" s="228"/>
      <c r="Q390" s="228"/>
      <c r="R390" s="228"/>
      <c r="S390" s="228"/>
      <c r="T390" s="229"/>
      <c r="AT390" s="230" t="s">
        <v>193</v>
      </c>
      <c r="AU390" s="230" t="s">
        <v>83</v>
      </c>
      <c r="AV390" s="12" t="s">
        <v>79</v>
      </c>
      <c r="AW390" s="12" t="s">
        <v>39</v>
      </c>
      <c r="AX390" s="12" t="s">
        <v>75</v>
      </c>
      <c r="AY390" s="230" t="s">
        <v>183</v>
      </c>
    </row>
    <row r="391" spans="2:65" s="13" customFormat="1" ht="13.5">
      <c r="B391" s="231"/>
      <c r="C391" s="232"/>
      <c r="D391" s="217" t="s">
        <v>193</v>
      </c>
      <c r="E391" s="233" t="s">
        <v>21</v>
      </c>
      <c r="F391" s="234" t="s">
        <v>1241</v>
      </c>
      <c r="G391" s="232"/>
      <c r="H391" s="235">
        <v>828.072</v>
      </c>
      <c r="I391" s="236"/>
      <c r="J391" s="232"/>
      <c r="K391" s="232"/>
      <c r="L391" s="237"/>
      <c r="M391" s="238"/>
      <c r="N391" s="239"/>
      <c r="O391" s="239"/>
      <c r="P391" s="239"/>
      <c r="Q391" s="239"/>
      <c r="R391" s="239"/>
      <c r="S391" s="239"/>
      <c r="T391" s="240"/>
      <c r="AT391" s="241" t="s">
        <v>193</v>
      </c>
      <c r="AU391" s="241" t="s">
        <v>83</v>
      </c>
      <c r="AV391" s="13" t="s">
        <v>83</v>
      </c>
      <c r="AW391" s="13" t="s">
        <v>39</v>
      </c>
      <c r="AX391" s="13" t="s">
        <v>75</v>
      </c>
      <c r="AY391" s="241" t="s">
        <v>183</v>
      </c>
    </row>
    <row r="392" spans="2:65" s="12" customFormat="1" ht="13.5">
      <c r="B392" s="220"/>
      <c r="C392" s="221"/>
      <c r="D392" s="217" t="s">
        <v>193</v>
      </c>
      <c r="E392" s="222" t="s">
        <v>21</v>
      </c>
      <c r="F392" s="223" t="s">
        <v>756</v>
      </c>
      <c r="G392" s="221"/>
      <c r="H392" s="224" t="s">
        <v>21</v>
      </c>
      <c r="I392" s="225"/>
      <c r="J392" s="221"/>
      <c r="K392" s="221"/>
      <c r="L392" s="226"/>
      <c r="M392" s="227"/>
      <c r="N392" s="228"/>
      <c r="O392" s="228"/>
      <c r="P392" s="228"/>
      <c r="Q392" s="228"/>
      <c r="R392" s="228"/>
      <c r="S392" s="228"/>
      <c r="T392" s="229"/>
      <c r="AT392" s="230" t="s">
        <v>193</v>
      </c>
      <c r="AU392" s="230" t="s">
        <v>83</v>
      </c>
      <c r="AV392" s="12" t="s">
        <v>79</v>
      </c>
      <c r="AW392" s="12" t="s">
        <v>39</v>
      </c>
      <c r="AX392" s="12" t="s">
        <v>75</v>
      </c>
      <c r="AY392" s="230" t="s">
        <v>183</v>
      </c>
    </row>
    <row r="393" spans="2:65" s="13" customFormat="1" ht="13.5">
      <c r="B393" s="231"/>
      <c r="C393" s="232"/>
      <c r="D393" s="217" t="s">
        <v>193</v>
      </c>
      <c r="E393" s="233" t="s">
        <v>21</v>
      </c>
      <c r="F393" s="234" t="s">
        <v>1242</v>
      </c>
      <c r="G393" s="232"/>
      <c r="H393" s="235">
        <v>76.8</v>
      </c>
      <c r="I393" s="236"/>
      <c r="J393" s="232"/>
      <c r="K393" s="232"/>
      <c r="L393" s="237"/>
      <c r="M393" s="238"/>
      <c r="N393" s="239"/>
      <c r="O393" s="239"/>
      <c r="P393" s="239"/>
      <c r="Q393" s="239"/>
      <c r="R393" s="239"/>
      <c r="S393" s="239"/>
      <c r="T393" s="240"/>
      <c r="AT393" s="241" t="s">
        <v>193</v>
      </c>
      <c r="AU393" s="241" t="s">
        <v>83</v>
      </c>
      <c r="AV393" s="13" t="s">
        <v>83</v>
      </c>
      <c r="AW393" s="13" t="s">
        <v>39</v>
      </c>
      <c r="AX393" s="13" t="s">
        <v>75</v>
      </c>
      <c r="AY393" s="241" t="s">
        <v>183</v>
      </c>
    </row>
    <row r="394" spans="2:65" s="12" customFormat="1" ht="13.5">
      <c r="B394" s="220"/>
      <c r="C394" s="221"/>
      <c r="D394" s="217" t="s">
        <v>193</v>
      </c>
      <c r="E394" s="222" t="s">
        <v>21</v>
      </c>
      <c r="F394" s="223" t="s">
        <v>1243</v>
      </c>
      <c r="G394" s="221"/>
      <c r="H394" s="224" t="s">
        <v>21</v>
      </c>
      <c r="I394" s="225"/>
      <c r="J394" s="221"/>
      <c r="K394" s="221"/>
      <c r="L394" s="226"/>
      <c r="M394" s="227"/>
      <c r="N394" s="228"/>
      <c r="O394" s="228"/>
      <c r="P394" s="228"/>
      <c r="Q394" s="228"/>
      <c r="R394" s="228"/>
      <c r="S394" s="228"/>
      <c r="T394" s="229"/>
      <c r="AT394" s="230" t="s">
        <v>193</v>
      </c>
      <c r="AU394" s="230" t="s">
        <v>83</v>
      </c>
      <c r="AV394" s="12" t="s">
        <v>79</v>
      </c>
      <c r="AW394" s="12" t="s">
        <v>39</v>
      </c>
      <c r="AX394" s="12" t="s">
        <v>75</v>
      </c>
      <c r="AY394" s="230" t="s">
        <v>183</v>
      </c>
    </row>
    <row r="395" spans="2:65" s="13" customFormat="1" ht="13.5">
      <c r="B395" s="231"/>
      <c r="C395" s="232"/>
      <c r="D395" s="217" t="s">
        <v>193</v>
      </c>
      <c r="E395" s="233" t="s">
        <v>21</v>
      </c>
      <c r="F395" s="234" t="s">
        <v>1244</v>
      </c>
      <c r="G395" s="232"/>
      <c r="H395" s="235">
        <v>186.96</v>
      </c>
      <c r="I395" s="236"/>
      <c r="J395" s="232"/>
      <c r="K395" s="232"/>
      <c r="L395" s="237"/>
      <c r="M395" s="238"/>
      <c r="N395" s="239"/>
      <c r="O395" s="239"/>
      <c r="P395" s="239"/>
      <c r="Q395" s="239"/>
      <c r="R395" s="239"/>
      <c r="S395" s="239"/>
      <c r="T395" s="240"/>
      <c r="AT395" s="241" t="s">
        <v>193</v>
      </c>
      <c r="AU395" s="241" t="s">
        <v>83</v>
      </c>
      <c r="AV395" s="13" t="s">
        <v>83</v>
      </c>
      <c r="AW395" s="13" t="s">
        <v>39</v>
      </c>
      <c r="AX395" s="13" t="s">
        <v>75</v>
      </c>
      <c r="AY395" s="241" t="s">
        <v>183</v>
      </c>
    </row>
    <row r="396" spans="2:65" s="12" customFormat="1" ht="13.5">
      <c r="B396" s="220"/>
      <c r="C396" s="221"/>
      <c r="D396" s="217" t="s">
        <v>193</v>
      </c>
      <c r="E396" s="222" t="s">
        <v>21</v>
      </c>
      <c r="F396" s="223" t="s">
        <v>1245</v>
      </c>
      <c r="G396" s="221"/>
      <c r="H396" s="224" t="s">
        <v>21</v>
      </c>
      <c r="I396" s="225"/>
      <c r="J396" s="221"/>
      <c r="K396" s="221"/>
      <c r="L396" s="226"/>
      <c r="M396" s="227"/>
      <c r="N396" s="228"/>
      <c r="O396" s="228"/>
      <c r="P396" s="228"/>
      <c r="Q396" s="228"/>
      <c r="R396" s="228"/>
      <c r="S396" s="228"/>
      <c r="T396" s="229"/>
      <c r="AT396" s="230" t="s">
        <v>193</v>
      </c>
      <c r="AU396" s="230" t="s">
        <v>83</v>
      </c>
      <c r="AV396" s="12" t="s">
        <v>79</v>
      </c>
      <c r="AW396" s="12" t="s">
        <v>39</v>
      </c>
      <c r="AX396" s="12" t="s">
        <v>75</v>
      </c>
      <c r="AY396" s="230" t="s">
        <v>183</v>
      </c>
    </row>
    <row r="397" spans="2:65" s="13" customFormat="1" ht="13.5">
      <c r="B397" s="231"/>
      <c r="C397" s="232"/>
      <c r="D397" s="217" t="s">
        <v>193</v>
      </c>
      <c r="E397" s="233" t="s">
        <v>21</v>
      </c>
      <c r="F397" s="234" t="s">
        <v>1246</v>
      </c>
      <c r="G397" s="232"/>
      <c r="H397" s="235">
        <v>82.069000000000003</v>
      </c>
      <c r="I397" s="236"/>
      <c r="J397" s="232"/>
      <c r="K397" s="232"/>
      <c r="L397" s="237"/>
      <c r="M397" s="238"/>
      <c r="N397" s="239"/>
      <c r="O397" s="239"/>
      <c r="P397" s="239"/>
      <c r="Q397" s="239"/>
      <c r="R397" s="239"/>
      <c r="S397" s="239"/>
      <c r="T397" s="240"/>
      <c r="AT397" s="241" t="s">
        <v>193</v>
      </c>
      <c r="AU397" s="241" t="s">
        <v>83</v>
      </c>
      <c r="AV397" s="13" t="s">
        <v>83</v>
      </c>
      <c r="AW397" s="13" t="s">
        <v>39</v>
      </c>
      <c r="AX397" s="13" t="s">
        <v>75</v>
      </c>
      <c r="AY397" s="241" t="s">
        <v>183</v>
      </c>
    </row>
    <row r="398" spans="2:65" s="12" customFormat="1" ht="13.5">
      <c r="B398" s="220"/>
      <c r="C398" s="221"/>
      <c r="D398" s="217" t="s">
        <v>193</v>
      </c>
      <c r="E398" s="222" t="s">
        <v>21</v>
      </c>
      <c r="F398" s="223" t="s">
        <v>1247</v>
      </c>
      <c r="G398" s="221"/>
      <c r="H398" s="224" t="s">
        <v>21</v>
      </c>
      <c r="I398" s="225"/>
      <c r="J398" s="221"/>
      <c r="K398" s="221"/>
      <c r="L398" s="226"/>
      <c r="M398" s="227"/>
      <c r="N398" s="228"/>
      <c r="O398" s="228"/>
      <c r="P398" s="228"/>
      <c r="Q398" s="228"/>
      <c r="R398" s="228"/>
      <c r="S398" s="228"/>
      <c r="T398" s="229"/>
      <c r="AT398" s="230" t="s">
        <v>193</v>
      </c>
      <c r="AU398" s="230" t="s">
        <v>83</v>
      </c>
      <c r="AV398" s="12" t="s">
        <v>79</v>
      </c>
      <c r="AW398" s="12" t="s">
        <v>39</v>
      </c>
      <c r="AX398" s="12" t="s">
        <v>75</v>
      </c>
      <c r="AY398" s="230" t="s">
        <v>183</v>
      </c>
    </row>
    <row r="399" spans="2:65" s="13" customFormat="1" ht="13.5">
      <c r="B399" s="231"/>
      <c r="C399" s="232"/>
      <c r="D399" s="217" t="s">
        <v>193</v>
      </c>
      <c r="E399" s="233" t="s">
        <v>21</v>
      </c>
      <c r="F399" s="234" t="s">
        <v>1248</v>
      </c>
      <c r="G399" s="232"/>
      <c r="H399" s="235">
        <v>62.906999999999996</v>
      </c>
      <c r="I399" s="236"/>
      <c r="J399" s="232"/>
      <c r="K399" s="232"/>
      <c r="L399" s="237"/>
      <c r="M399" s="238"/>
      <c r="N399" s="239"/>
      <c r="O399" s="239"/>
      <c r="P399" s="239"/>
      <c r="Q399" s="239"/>
      <c r="R399" s="239"/>
      <c r="S399" s="239"/>
      <c r="T399" s="240"/>
      <c r="AT399" s="241" t="s">
        <v>193</v>
      </c>
      <c r="AU399" s="241" t="s">
        <v>83</v>
      </c>
      <c r="AV399" s="13" t="s">
        <v>83</v>
      </c>
      <c r="AW399" s="13" t="s">
        <v>39</v>
      </c>
      <c r="AX399" s="13" t="s">
        <v>75</v>
      </c>
      <c r="AY399" s="241" t="s">
        <v>183</v>
      </c>
    </row>
    <row r="400" spans="2:65" s="14" customFormat="1" ht="13.5">
      <c r="B400" s="242"/>
      <c r="C400" s="243"/>
      <c r="D400" s="244" t="s">
        <v>193</v>
      </c>
      <c r="E400" s="245" t="s">
        <v>21</v>
      </c>
      <c r="F400" s="246" t="s">
        <v>212</v>
      </c>
      <c r="G400" s="243"/>
      <c r="H400" s="247">
        <v>1236.808</v>
      </c>
      <c r="I400" s="248"/>
      <c r="J400" s="243"/>
      <c r="K400" s="243"/>
      <c r="L400" s="249"/>
      <c r="M400" s="250"/>
      <c r="N400" s="251"/>
      <c r="O400" s="251"/>
      <c r="P400" s="251"/>
      <c r="Q400" s="251"/>
      <c r="R400" s="251"/>
      <c r="S400" s="251"/>
      <c r="T400" s="252"/>
      <c r="AT400" s="253" t="s">
        <v>193</v>
      </c>
      <c r="AU400" s="253" t="s">
        <v>83</v>
      </c>
      <c r="AV400" s="14" t="s">
        <v>189</v>
      </c>
      <c r="AW400" s="14" t="s">
        <v>39</v>
      </c>
      <c r="AX400" s="14" t="s">
        <v>79</v>
      </c>
      <c r="AY400" s="253" t="s">
        <v>183</v>
      </c>
    </row>
    <row r="401" spans="2:65" s="1" customFormat="1" ht="31.5" customHeight="1">
      <c r="B401" s="42"/>
      <c r="C401" s="205" t="s">
        <v>452</v>
      </c>
      <c r="D401" s="205" t="s">
        <v>185</v>
      </c>
      <c r="E401" s="206" t="s">
        <v>394</v>
      </c>
      <c r="F401" s="207" t="s">
        <v>395</v>
      </c>
      <c r="G401" s="208" t="s">
        <v>199</v>
      </c>
      <c r="H401" s="209">
        <v>72.569999999999993</v>
      </c>
      <c r="I401" s="210"/>
      <c r="J401" s="211">
        <f>ROUND(I401*H401,2)</f>
        <v>0</v>
      </c>
      <c r="K401" s="207" t="s">
        <v>200</v>
      </c>
      <c r="L401" s="62"/>
      <c r="M401" s="212" t="s">
        <v>21</v>
      </c>
      <c r="N401" s="213" t="s">
        <v>46</v>
      </c>
      <c r="O401" s="43"/>
      <c r="P401" s="214">
        <f>O401*H401</f>
        <v>0</v>
      </c>
      <c r="Q401" s="214">
        <v>0.34562999999999999</v>
      </c>
      <c r="R401" s="214">
        <f>Q401*H401</f>
        <v>25.082369099999998</v>
      </c>
      <c r="S401" s="214">
        <v>0</v>
      </c>
      <c r="T401" s="215">
        <f>S401*H401</f>
        <v>0</v>
      </c>
      <c r="AR401" s="25" t="s">
        <v>189</v>
      </c>
      <c r="AT401" s="25" t="s">
        <v>185</v>
      </c>
      <c r="AU401" s="25" t="s">
        <v>83</v>
      </c>
      <c r="AY401" s="25" t="s">
        <v>183</v>
      </c>
      <c r="BE401" s="216">
        <f>IF(N401="základní",J401,0)</f>
        <v>0</v>
      </c>
      <c r="BF401" s="216">
        <f>IF(N401="snížená",J401,0)</f>
        <v>0</v>
      </c>
      <c r="BG401" s="216">
        <f>IF(N401="zákl. přenesená",J401,0)</f>
        <v>0</v>
      </c>
      <c r="BH401" s="216">
        <f>IF(N401="sníž. přenesená",J401,0)</f>
        <v>0</v>
      </c>
      <c r="BI401" s="216">
        <f>IF(N401="nulová",J401,0)</f>
        <v>0</v>
      </c>
      <c r="BJ401" s="25" t="s">
        <v>79</v>
      </c>
      <c r="BK401" s="216">
        <f>ROUND(I401*H401,2)</f>
        <v>0</v>
      </c>
      <c r="BL401" s="25" t="s">
        <v>189</v>
      </c>
      <c r="BM401" s="25" t="s">
        <v>1249</v>
      </c>
    </row>
    <row r="402" spans="2:65" s="12" customFormat="1" ht="13.5">
      <c r="B402" s="220"/>
      <c r="C402" s="221"/>
      <c r="D402" s="217" t="s">
        <v>193</v>
      </c>
      <c r="E402" s="222" t="s">
        <v>21</v>
      </c>
      <c r="F402" s="223" t="s">
        <v>203</v>
      </c>
      <c r="G402" s="221"/>
      <c r="H402" s="224" t="s">
        <v>21</v>
      </c>
      <c r="I402" s="225"/>
      <c r="J402" s="221"/>
      <c r="K402" s="221"/>
      <c r="L402" s="226"/>
      <c r="M402" s="227"/>
      <c r="N402" s="228"/>
      <c r="O402" s="228"/>
      <c r="P402" s="228"/>
      <c r="Q402" s="228"/>
      <c r="R402" s="228"/>
      <c r="S402" s="228"/>
      <c r="T402" s="229"/>
      <c r="AT402" s="230" t="s">
        <v>193</v>
      </c>
      <c r="AU402" s="230" t="s">
        <v>83</v>
      </c>
      <c r="AV402" s="12" t="s">
        <v>79</v>
      </c>
      <c r="AW402" s="12" t="s">
        <v>39</v>
      </c>
      <c r="AX402" s="12" t="s">
        <v>75</v>
      </c>
      <c r="AY402" s="230" t="s">
        <v>183</v>
      </c>
    </row>
    <row r="403" spans="2:65" s="13" customFormat="1" ht="13.5">
      <c r="B403" s="231"/>
      <c r="C403" s="232"/>
      <c r="D403" s="217" t="s">
        <v>193</v>
      </c>
      <c r="E403" s="233" t="s">
        <v>21</v>
      </c>
      <c r="F403" s="234" t="s">
        <v>1058</v>
      </c>
      <c r="G403" s="232"/>
      <c r="H403" s="235">
        <v>37.61</v>
      </c>
      <c r="I403" s="236"/>
      <c r="J403" s="232"/>
      <c r="K403" s="232"/>
      <c r="L403" s="237"/>
      <c r="M403" s="238"/>
      <c r="N403" s="239"/>
      <c r="O403" s="239"/>
      <c r="P403" s="239"/>
      <c r="Q403" s="239"/>
      <c r="R403" s="239"/>
      <c r="S403" s="239"/>
      <c r="T403" s="240"/>
      <c r="AT403" s="241" t="s">
        <v>193</v>
      </c>
      <c r="AU403" s="241" t="s">
        <v>83</v>
      </c>
      <c r="AV403" s="13" t="s">
        <v>83</v>
      </c>
      <c r="AW403" s="13" t="s">
        <v>39</v>
      </c>
      <c r="AX403" s="13" t="s">
        <v>75</v>
      </c>
      <c r="AY403" s="241" t="s">
        <v>183</v>
      </c>
    </row>
    <row r="404" spans="2:65" s="13" customFormat="1" ht="13.5">
      <c r="B404" s="231"/>
      <c r="C404" s="232"/>
      <c r="D404" s="217" t="s">
        <v>193</v>
      </c>
      <c r="E404" s="233" t="s">
        <v>21</v>
      </c>
      <c r="F404" s="234" t="s">
        <v>1059</v>
      </c>
      <c r="G404" s="232"/>
      <c r="H404" s="235">
        <v>34.96</v>
      </c>
      <c r="I404" s="236"/>
      <c r="J404" s="232"/>
      <c r="K404" s="232"/>
      <c r="L404" s="237"/>
      <c r="M404" s="238"/>
      <c r="N404" s="239"/>
      <c r="O404" s="239"/>
      <c r="P404" s="239"/>
      <c r="Q404" s="239"/>
      <c r="R404" s="239"/>
      <c r="S404" s="239"/>
      <c r="T404" s="240"/>
      <c r="AT404" s="241" t="s">
        <v>193</v>
      </c>
      <c r="AU404" s="241" t="s">
        <v>83</v>
      </c>
      <c r="AV404" s="13" t="s">
        <v>83</v>
      </c>
      <c r="AW404" s="13" t="s">
        <v>39</v>
      </c>
      <c r="AX404" s="13" t="s">
        <v>75</v>
      </c>
      <c r="AY404" s="241" t="s">
        <v>183</v>
      </c>
    </row>
    <row r="405" spans="2:65" s="14" customFormat="1" ht="13.5">
      <c r="B405" s="242"/>
      <c r="C405" s="243"/>
      <c r="D405" s="244" t="s">
        <v>193</v>
      </c>
      <c r="E405" s="245" t="s">
        <v>21</v>
      </c>
      <c r="F405" s="246" t="s">
        <v>212</v>
      </c>
      <c r="G405" s="243"/>
      <c r="H405" s="247">
        <v>72.569999999999993</v>
      </c>
      <c r="I405" s="248"/>
      <c r="J405" s="243"/>
      <c r="K405" s="243"/>
      <c r="L405" s="249"/>
      <c r="M405" s="250"/>
      <c r="N405" s="251"/>
      <c r="O405" s="251"/>
      <c r="P405" s="251"/>
      <c r="Q405" s="251"/>
      <c r="R405" s="251"/>
      <c r="S405" s="251"/>
      <c r="T405" s="252"/>
      <c r="AT405" s="253" t="s">
        <v>193</v>
      </c>
      <c r="AU405" s="253" t="s">
        <v>83</v>
      </c>
      <c r="AV405" s="14" t="s">
        <v>189</v>
      </c>
      <c r="AW405" s="14" t="s">
        <v>39</v>
      </c>
      <c r="AX405" s="14" t="s">
        <v>79</v>
      </c>
      <c r="AY405" s="253" t="s">
        <v>183</v>
      </c>
    </row>
    <row r="406" spans="2:65" s="1" customFormat="1" ht="31.5" customHeight="1">
      <c r="B406" s="42"/>
      <c r="C406" s="205" t="s">
        <v>458</v>
      </c>
      <c r="D406" s="205" t="s">
        <v>185</v>
      </c>
      <c r="E406" s="206" t="s">
        <v>398</v>
      </c>
      <c r="F406" s="207" t="s">
        <v>399</v>
      </c>
      <c r="G406" s="208" t="s">
        <v>188</v>
      </c>
      <c r="H406" s="209">
        <v>84.7</v>
      </c>
      <c r="I406" s="210"/>
      <c r="J406" s="211">
        <f>ROUND(I406*H406,2)</f>
        <v>0</v>
      </c>
      <c r="K406" s="207" t="s">
        <v>200</v>
      </c>
      <c r="L406" s="62"/>
      <c r="M406" s="212" t="s">
        <v>21</v>
      </c>
      <c r="N406" s="213" t="s">
        <v>46</v>
      </c>
      <c r="O406" s="43"/>
      <c r="P406" s="214">
        <f>O406*H406</f>
        <v>0</v>
      </c>
      <c r="Q406" s="214">
        <v>0.19747999999999999</v>
      </c>
      <c r="R406" s="214">
        <f>Q406*H406</f>
        <v>16.726555999999999</v>
      </c>
      <c r="S406" s="214">
        <v>0</v>
      </c>
      <c r="T406" s="215">
        <f>S406*H406</f>
        <v>0</v>
      </c>
      <c r="AR406" s="25" t="s">
        <v>189</v>
      </c>
      <c r="AT406" s="25" t="s">
        <v>185</v>
      </c>
      <c r="AU406" s="25" t="s">
        <v>83</v>
      </c>
      <c r="AY406" s="25" t="s">
        <v>183</v>
      </c>
      <c r="BE406" s="216">
        <f>IF(N406="základní",J406,0)</f>
        <v>0</v>
      </c>
      <c r="BF406" s="216">
        <f>IF(N406="snížená",J406,0)</f>
        <v>0</v>
      </c>
      <c r="BG406" s="216">
        <f>IF(N406="zákl. přenesená",J406,0)</f>
        <v>0</v>
      </c>
      <c r="BH406" s="216">
        <f>IF(N406="sníž. přenesená",J406,0)</f>
        <v>0</v>
      </c>
      <c r="BI406" s="216">
        <f>IF(N406="nulová",J406,0)</f>
        <v>0</v>
      </c>
      <c r="BJ406" s="25" t="s">
        <v>79</v>
      </c>
      <c r="BK406" s="216">
        <f>ROUND(I406*H406,2)</f>
        <v>0</v>
      </c>
      <c r="BL406" s="25" t="s">
        <v>189</v>
      </c>
      <c r="BM406" s="25" t="s">
        <v>1250</v>
      </c>
    </row>
    <row r="407" spans="2:65" s="12" customFormat="1" ht="13.5">
      <c r="B407" s="220"/>
      <c r="C407" s="221"/>
      <c r="D407" s="217" t="s">
        <v>193</v>
      </c>
      <c r="E407" s="222" t="s">
        <v>21</v>
      </c>
      <c r="F407" s="223" t="s">
        <v>1251</v>
      </c>
      <c r="G407" s="221"/>
      <c r="H407" s="224" t="s">
        <v>21</v>
      </c>
      <c r="I407" s="225"/>
      <c r="J407" s="221"/>
      <c r="K407" s="221"/>
      <c r="L407" s="226"/>
      <c r="M407" s="227"/>
      <c r="N407" s="228"/>
      <c r="O407" s="228"/>
      <c r="P407" s="228"/>
      <c r="Q407" s="228"/>
      <c r="R407" s="228"/>
      <c r="S407" s="228"/>
      <c r="T407" s="229"/>
      <c r="AT407" s="230" t="s">
        <v>193</v>
      </c>
      <c r="AU407" s="230" t="s">
        <v>83</v>
      </c>
      <c r="AV407" s="12" t="s">
        <v>79</v>
      </c>
      <c r="AW407" s="12" t="s">
        <v>39</v>
      </c>
      <c r="AX407" s="12" t="s">
        <v>75</v>
      </c>
      <c r="AY407" s="230" t="s">
        <v>183</v>
      </c>
    </row>
    <row r="408" spans="2:65" s="13" customFormat="1" ht="13.5">
      <c r="B408" s="231"/>
      <c r="C408" s="232"/>
      <c r="D408" s="217" t="s">
        <v>193</v>
      </c>
      <c r="E408" s="233" t="s">
        <v>21</v>
      </c>
      <c r="F408" s="234" t="s">
        <v>1252</v>
      </c>
      <c r="G408" s="232"/>
      <c r="H408" s="235">
        <v>84.7</v>
      </c>
      <c r="I408" s="236"/>
      <c r="J408" s="232"/>
      <c r="K408" s="232"/>
      <c r="L408" s="237"/>
      <c r="M408" s="238"/>
      <c r="N408" s="239"/>
      <c r="O408" s="239"/>
      <c r="P408" s="239"/>
      <c r="Q408" s="239"/>
      <c r="R408" s="239"/>
      <c r="S408" s="239"/>
      <c r="T408" s="240"/>
      <c r="AT408" s="241" t="s">
        <v>193</v>
      </c>
      <c r="AU408" s="241" t="s">
        <v>83</v>
      </c>
      <c r="AV408" s="13" t="s">
        <v>83</v>
      </c>
      <c r="AW408" s="13" t="s">
        <v>39</v>
      </c>
      <c r="AX408" s="13" t="s">
        <v>79</v>
      </c>
      <c r="AY408" s="241" t="s">
        <v>183</v>
      </c>
    </row>
    <row r="409" spans="2:65" s="11" customFormat="1" ht="29.85" customHeight="1">
      <c r="B409" s="188"/>
      <c r="C409" s="189"/>
      <c r="D409" s="202" t="s">
        <v>74</v>
      </c>
      <c r="E409" s="203" t="s">
        <v>240</v>
      </c>
      <c r="F409" s="203" t="s">
        <v>402</v>
      </c>
      <c r="G409" s="189"/>
      <c r="H409" s="189"/>
      <c r="I409" s="192"/>
      <c r="J409" s="204">
        <f>BK409</f>
        <v>0</v>
      </c>
      <c r="K409" s="189"/>
      <c r="L409" s="194"/>
      <c r="M409" s="195"/>
      <c r="N409" s="196"/>
      <c r="O409" s="196"/>
      <c r="P409" s="197">
        <f>SUM(P410:P520)</f>
        <v>0</v>
      </c>
      <c r="Q409" s="196"/>
      <c r="R409" s="197">
        <f>SUM(R410:R520)</f>
        <v>6.2554670199999993</v>
      </c>
      <c r="S409" s="196"/>
      <c r="T409" s="198">
        <f>SUM(T410:T520)</f>
        <v>89.848128000000017</v>
      </c>
      <c r="AR409" s="199" t="s">
        <v>79</v>
      </c>
      <c r="AT409" s="200" t="s">
        <v>74</v>
      </c>
      <c r="AU409" s="200" t="s">
        <v>79</v>
      </c>
      <c r="AY409" s="199" t="s">
        <v>183</v>
      </c>
      <c r="BK409" s="201">
        <f>SUM(BK410:BK520)</f>
        <v>0</v>
      </c>
    </row>
    <row r="410" spans="2:65" s="1" customFormat="1" ht="31.5" customHeight="1">
      <c r="B410" s="42"/>
      <c r="C410" s="205" t="s">
        <v>465</v>
      </c>
      <c r="D410" s="205" t="s">
        <v>185</v>
      </c>
      <c r="E410" s="206" t="s">
        <v>404</v>
      </c>
      <c r="F410" s="207" t="s">
        <v>405</v>
      </c>
      <c r="G410" s="208" t="s">
        <v>199</v>
      </c>
      <c r="H410" s="209">
        <v>617.88</v>
      </c>
      <c r="I410" s="210"/>
      <c r="J410" s="211">
        <f>ROUND(I410*H410,2)</f>
        <v>0</v>
      </c>
      <c r="K410" s="207" t="s">
        <v>200</v>
      </c>
      <c r="L410" s="62"/>
      <c r="M410" s="212" t="s">
        <v>21</v>
      </c>
      <c r="N410" s="213" t="s">
        <v>46</v>
      </c>
      <c r="O410" s="43"/>
      <c r="P410" s="214">
        <f>O410*H410</f>
        <v>0</v>
      </c>
      <c r="Q410" s="214">
        <v>0</v>
      </c>
      <c r="R410" s="214">
        <f>Q410*H410</f>
        <v>0</v>
      </c>
      <c r="S410" s="214">
        <v>0</v>
      </c>
      <c r="T410" s="215">
        <f>S410*H410</f>
        <v>0</v>
      </c>
      <c r="AR410" s="25" t="s">
        <v>189</v>
      </c>
      <c r="AT410" s="25" t="s">
        <v>185</v>
      </c>
      <c r="AU410" s="25" t="s">
        <v>83</v>
      </c>
      <c r="AY410" s="25" t="s">
        <v>183</v>
      </c>
      <c r="BE410" s="216">
        <f>IF(N410="základní",J410,0)</f>
        <v>0</v>
      </c>
      <c r="BF410" s="216">
        <f>IF(N410="snížená",J410,0)</f>
        <v>0</v>
      </c>
      <c r="BG410" s="216">
        <f>IF(N410="zákl. přenesená",J410,0)</f>
        <v>0</v>
      </c>
      <c r="BH410" s="216">
        <f>IF(N410="sníž. přenesená",J410,0)</f>
        <v>0</v>
      </c>
      <c r="BI410" s="216">
        <f>IF(N410="nulová",J410,0)</f>
        <v>0</v>
      </c>
      <c r="BJ410" s="25" t="s">
        <v>79</v>
      </c>
      <c r="BK410" s="216">
        <f>ROUND(I410*H410,2)</f>
        <v>0</v>
      </c>
      <c r="BL410" s="25" t="s">
        <v>189</v>
      </c>
      <c r="BM410" s="25" t="s">
        <v>1253</v>
      </c>
    </row>
    <row r="411" spans="2:65" s="1" customFormat="1" ht="54">
      <c r="B411" s="42"/>
      <c r="C411" s="64"/>
      <c r="D411" s="217" t="s">
        <v>191</v>
      </c>
      <c r="E411" s="64"/>
      <c r="F411" s="218" t="s">
        <v>407</v>
      </c>
      <c r="G411" s="64"/>
      <c r="H411" s="64"/>
      <c r="I411" s="173"/>
      <c r="J411" s="64"/>
      <c r="K411" s="64"/>
      <c r="L411" s="62"/>
      <c r="M411" s="219"/>
      <c r="N411" s="43"/>
      <c r="O411" s="43"/>
      <c r="P411" s="43"/>
      <c r="Q411" s="43"/>
      <c r="R411" s="43"/>
      <c r="S411" s="43"/>
      <c r="T411" s="79"/>
      <c r="AT411" s="25" t="s">
        <v>191</v>
      </c>
      <c r="AU411" s="25" t="s">
        <v>83</v>
      </c>
    </row>
    <row r="412" spans="2:65" s="13" customFormat="1" ht="13.5">
      <c r="B412" s="231"/>
      <c r="C412" s="232"/>
      <c r="D412" s="244" t="s">
        <v>193</v>
      </c>
      <c r="E412" s="254" t="s">
        <v>21</v>
      </c>
      <c r="F412" s="255" t="s">
        <v>1254</v>
      </c>
      <c r="G412" s="232"/>
      <c r="H412" s="256">
        <v>617.88</v>
      </c>
      <c r="I412" s="236"/>
      <c r="J412" s="232"/>
      <c r="K412" s="232"/>
      <c r="L412" s="237"/>
      <c r="M412" s="238"/>
      <c r="N412" s="239"/>
      <c r="O412" s="239"/>
      <c r="P412" s="239"/>
      <c r="Q412" s="239"/>
      <c r="R412" s="239"/>
      <c r="S412" s="239"/>
      <c r="T412" s="240"/>
      <c r="AT412" s="241" t="s">
        <v>193</v>
      </c>
      <c r="AU412" s="241" t="s">
        <v>83</v>
      </c>
      <c r="AV412" s="13" t="s">
        <v>83</v>
      </c>
      <c r="AW412" s="13" t="s">
        <v>39</v>
      </c>
      <c r="AX412" s="13" t="s">
        <v>79</v>
      </c>
      <c r="AY412" s="241" t="s">
        <v>183</v>
      </c>
    </row>
    <row r="413" spans="2:65" s="1" customFormat="1" ht="44.25" customHeight="1">
      <c r="B413" s="42"/>
      <c r="C413" s="205" t="s">
        <v>470</v>
      </c>
      <c r="D413" s="205" t="s">
        <v>185</v>
      </c>
      <c r="E413" s="206" t="s">
        <v>410</v>
      </c>
      <c r="F413" s="207" t="s">
        <v>411</v>
      </c>
      <c r="G413" s="208" t="s">
        <v>199</v>
      </c>
      <c r="H413" s="209">
        <v>74145.600000000006</v>
      </c>
      <c r="I413" s="210"/>
      <c r="J413" s="211">
        <f>ROUND(I413*H413,2)</f>
        <v>0</v>
      </c>
      <c r="K413" s="207" t="s">
        <v>200</v>
      </c>
      <c r="L413" s="62"/>
      <c r="M413" s="212" t="s">
        <v>21</v>
      </c>
      <c r="N413" s="213" t="s">
        <v>46</v>
      </c>
      <c r="O413" s="43"/>
      <c r="P413" s="214">
        <f>O413*H413</f>
        <v>0</v>
      </c>
      <c r="Q413" s="214">
        <v>0</v>
      </c>
      <c r="R413" s="214">
        <f>Q413*H413</f>
        <v>0</v>
      </c>
      <c r="S413" s="214">
        <v>0</v>
      </c>
      <c r="T413" s="215">
        <f>S413*H413</f>
        <v>0</v>
      </c>
      <c r="AR413" s="25" t="s">
        <v>189</v>
      </c>
      <c r="AT413" s="25" t="s">
        <v>185</v>
      </c>
      <c r="AU413" s="25" t="s">
        <v>83</v>
      </c>
      <c r="AY413" s="25" t="s">
        <v>183</v>
      </c>
      <c r="BE413" s="216">
        <f>IF(N413="základní",J413,0)</f>
        <v>0</v>
      </c>
      <c r="BF413" s="216">
        <f>IF(N413="snížená",J413,0)</f>
        <v>0</v>
      </c>
      <c r="BG413" s="216">
        <f>IF(N413="zákl. přenesená",J413,0)</f>
        <v>0</v>
      </c>
      <c r="BH413" s="216">
        <f>IF(N413="sníž. přenesená",J413,0)</f>
        <v>0</v>
      </c>
      <c r="BI413" s="216">
        <f>IF(N413="nulová",J413,0)</f>
        <v>0</v>
      </c>
      <c r="BJ413" s="25" t="s">
        <v>79</v>
      </c>
      <c r="BK413" s="216">
        <f>ROUND(I413*H413,2)</f>
        <v>0</v>
      </c>
      <c r="BL413" s="25" t="s">
        <v>189</v>
      </c>
      <c r="BM413" s="25" t="s">
        <v>1255</v>
      </c>
    </row>
    <row r="414" spans="2:65" s="1" customFormat="1" ht="54">
      <c r="B414" s="42"/>
      <c r="C414" s="64"/>
      <c r="D414" s="217" t="s">
        <v>191</v>
      </c>
      <c r="E414" s="64"/>
      <c r="F414" s="218" t="s">
        <v>407</v>
      </c>
      <c r="G414" s="64"/>
      <c r="H414" s="64"/>
      <c r="I414" s="173"/>
      <c r="J414" s="64"/>
      <c r="K414" s="64"/>
      <c r="L414" s="62"/>
      <c r="M414" s="219"/>
      <c r="N414" s="43"/>
      <c r="O414" s="43"/>
      <c r="P414" s="43"/>
      <c r="Q414" s="43"/>
      <c r="R414" s="43"/>
      <c r="S414" s="43"/>
      <c r="T414" s="79"/>
      <c r="AT414" s="25" t="s">
        <v>191</v>
      </c>
      <c r="AU414" s="25" t="s">
        <v>83</v>
      </c>
    </row>
    <row r="415" spans="2:65" s="13" customFormat="1" ht="13.5">
      <c r="B415" s="231"/>
      <c r="C415" s="232"/>
      <c r="D415" s="244" t="s">
        <v>193</v>
      </c>
      <c r="E415" s="232"/>
      <c r="F415" s="255" t="s">
        <v>1256</v>
      </c>
      <c r="G415" s="232"/>
      <c r="H415" s="256">
        <v>74145.600000000006</v>
      </c>
      <c r="I415" s="236"/>
      <c r="J415" s="232"/>
      <c r="K415" s="232"/>
      <c r="L415" s="237"/>
      <c r="M415" s="238"/>
      <c r="N415" s="239"/>
      <c r="O415" s="239"/>
      <c r="P415" s="239"/>
      <c r="Q415" s="239"/>
      <c r="R415" s="239"/>
      <c r="S415" s="239"/>
      <c r="T415" s="240"/>
      <c r="AT415" s="241" t="s">
        <v>193</v>
      </c>
      <c r="AU415" s="241" t="s">
        <v>83</v>
      </c>
      <c r="AV415" s="13" t="s">
        <v>83</v>
      </c>
      <c r="AW415" s="13" t="s">
        <v>6</v>
      </c>
      <c r="AX415" s="13" t="s">
        <v>79</v>
      </c>
      <c r="AY415" s="241" t="s">
        <v>183</v>
      </c>
    </row>
    <row r="416" spans="2:65" s="1" customFormat="1" ht="31.5" customHeight="1">
      <c r="B416" s="42"/>
      <c r="C416" s="205" t="s">
        <v>476</v>
      </c>
      <c r="D416" s="205" t="s">
        <v>185</v>
      </c>
      <c r="E416" s="206" t="s">
        <v>415</v>
      </c>
      <c r="F416" s="207" t="s">
        <v>416</v>
      </c>
      <c r="G416" s="208" t="s">
        <v>199</v>
      </c>
      <c r="H416" s="209">
        <v>617.88</v>
      </c>
      <c r="I416" s="210"/>
      <c r="J416" s="211">
        <f>ROUND(I416*H416,2)</f>
        <v>0</v>
      </c>
      <c r="K416" s="207" t="s">
        <v>200</v>
      </c>
      <c r="L416" s="62"/>
      <c r="M416" s="212" t="s">
        <v>21</v>
      </c>
      <c r="N416" s="213" t="s">
        <v>46</v>
      </c>
      <c r="O416" s="43"/>
      <c r="P416" s="214">
        <f>O416*H416</f>
        <v>0</v>
      </c>
      <c r="Q416" s="214">
        <v>0</v>
      </c>
      <c r="R416" s="214">
        <f>Q416*H416</f>
        <v>0</v>
      </c>
      <c r="S416" s="214">
        <v>0</v>
      </c>
      <c r="T416" s="215">
        <f>S416*H416</f>
        <v>0</v>
      </c>
      <c r="AR416" s="25" t="s">
        <v>189</v>
      </c>
      <c r="AT416" s="25" t="s">
        <v>185</v>
      </c>
      <c r="AU416" s="25" t="s">
        <v>83</v>
      </c>
      <c r="AY416" s="25" t="s">
        <v>183</v>
      </c>
      <c r="BE416" s="216">
        <f>IF(N416="základní",J416,0)</f>
        <v>0</v>
      </c>
      <c r="BF416" s="216">
        <f>IF(N416="snížená",J416,0)</f>
        <v>0</v>
      </c>
      <c r="BG416" s="216">
        <f>IF(N416="zákl. přenesená",J416,0)</f>
        <v>0</v>
      </c>
      <c r="BH416" s="216">
        <f>IF(N416="sníž. přenesená",J416,0)</f>
        <v>0</v>
      </c>
      <c r="BI416" s="216">
        <f>IF(N416="nulová",J416,0)</f>
        <v>0</v>
      </c>
      <c r="BJ416" s="25" t="s">
        <v>79</v>
      </c>
      <c r="BK416" s="216">
        <f>ROUND(I416*H416,2)</f>
        <v>0</v>
      </c>
      <c r="BL416" s="25" t="s">
        <v>189</v>
      </c>
      <c r="BM416" s="25" t="s">
        <v>1257</v>
      </c>
    </row>
    <row r="417" spans="2:65" s="1" customFormat="1" ht="27">
      <c r="B417" s="42"/>
      <c r="C417" s="64"/>
      <c r="D417" s="244" t="s">
        <v>191</v>
      </c>
      <c r="E417" s="64"/>
      <c r="F417" s="267" t="s">
        <v>418</v>
      </c>
      <c r="G417" s="64"/>
      <c r="H417" s="64"/>
      <c r="I417" s="173"/>
      <c r="J417" s="64"/>
      <c r="K417" s="64"/>
      <c r="L417" s="62"/>
      <c r="M417" s="219"/>
      <c r="N417" s="43"/>
      <c r="O417" s="43"/>
      <c r="P417" s="43"/>
      <c r="Q417" s="43"/>
      <c r="R417" s="43"/>
      <c r="S417" s="43"/>
      <c r="T417" s="79"/>
      <c r="AT417" s="25" t="s">
        <v>191</v>
      </c>
      <c r="AU417" s="25" t="s">
        <v>83</v>
      </c>
    </row>
    <row r="418" spans="2:65" s="1" customFormat="1" ht="31.5" customHeight="1">
      <c r="B418" s="42"/>
      <c r="C418" s="205" t="s">
        <v>480</v>
      </c>
      <c r="D418" s="205" t="s">
        <v>185</v>
      </c>
      <c r="E418" s="206" t="s">
        <v>420</v>
      </c>
      <c r="F418" s="207" t="s">
        <v>421</v>
      </c>
      <c r="G418" s="208" t="s">
        <v>199</v>
      </c>
      <c r="H418" s="209">
        <v>143.798</v>
      </c>
      <c r="I418" s="210"/>
      <c r="J418" s="211">
        <f>ROUND(I418*H418,2)</f>
        <v>0</v>
      </c>
      <c r="K418" s="207" t="s">
        <v>200</v>
      </c>
      <c r="L418" s="62"/>
      <c r="M418" s="212" t="s">
        <v>21</v>
      </c>
      <c r="N418" s="213" t="s">
        <v>46</v>
      </c>
      <c r="O418" s="43"/>
      <c r="P418" s="214">
        <f>O418*H418</f>
        <v>0</v>
      </c>
      <c r="Q418" s="214">
        <v>2.1000000000000001E-4</v>
      </c>
      <c r="R418" s="214">
        <f>Q418*H418</f>
        <v>3.0197580000000002E-2</v>
      </c>
      <c r="S418" s="214">
        <v>0</v>
      </c>
      <c r="T418" s="215">
        <f>S418*H418</f>
        <v>0</v>
      </c>
      <c r="AR418" s="25" t="s">
        <v>189</v>
      </c>
      <c r="AT418" s="25" t="s">
        <v>185</v>
      </c>
      <c r="AU418" s="25" t="s">
        <v>83</v>
      </c>
      <c r="AY418" s="25" t="s">
        <v>183</v>
      </c>
      <c r="BE418" s="216">
        <f>IF(N418="základní",J418,0)</f>
        <v>0</v>
      </c>
      <c r="BF418" s="216">
        <f>IF(N418="snížená",J418,0)</f>
        <v>0</v>
      </c>
      <c r="BG418" s="216">
        <f>IF(N418="zákl. přenesená",J418,0)</f>
        <v>0</v>
      </c>
      <c r="BH418" s="216">
        <f>IF(N418="sníž. přenesená",J418,0)</f>
        <v>0</v>
      </c>
      <c r="BI418" s="216">
        <f>IF(N418="nulová",J418,0)</f>
        <v>0</v>
      </c>
      <c r="BJ418" s="25" t="s">
        <v>79</v>
      </c>
      <c r="BK418" s="216">
        <f>ROUND(I418*H418,2)</f>
        <v>0</v>
      </c>
      <c r="BL418" s="25" t="s">
        <v>189</v>
      </c>
      <c r="BM418" s="25" t="s">
        <v>1258</v>
      </c>
    </row>
    <row r="419" spans="2:65" s="1" customFormat="1" ht="54">
      <c r="B419" s="42"/>
      <c r="C419" s="64"/>
      <c r="D419" s="217" t="s">
        <v>191</v>
      </c>
      <c r="E419" s="64"/>
      <c r="F419" s="218" t="s">
        <v>423</v>
      </c>
      <c r="G419" s="64"/>
      <c r="H419" s="64"/>
      <c r="I419" s="173"/>
      <c r="J419" s="64"/>
      <c r="K419" s="64"/>
      <c r="L419" s="62"/>
      <c r="M419" s="219"/>
      <c r="N419" s="43"/>
      <c r="O419" s="43"/>
      <c r="P419" s="43"/>
      <c r="Q419" s="43"/>
      <c r="R419" s="43"/>
      <c r="S419" s="43"/>
      <c r="T419" s="79"/>
      <c r="AT419" s="25" t="s">
        <v>191</v>
      </c>
      <c r="AU419" s="25" t="s">
        <v>83</v>
      </c>
    </row>
    <row r="420" spans="2:65" s="12" customFormat="1" ht="13.5">
      <c r="B420" s="220"/>
      <c r="C420" s="221"/>
      <c r="D420" s="217" t="s">
        <v>193</v>
      </c>
      <c r="E420" s="222" t="s">
        <v>21</v>
      </c>
      <c r="F420" s="223" t="s">
        <v>1091</v>
      </c>
      <c r="G420" s="221"/>
      <c r="H420" s="224" t="s">
        <v>21</v>
      </c>
      <c r="I420" s="225"/>
      <c r="J420" s="221"/>
      <c r="K420" s="221"/>
      <c r="L420" s="226"/>
      <c r="M420" s="227"/>
      <c r="N420" s="228"/>
      <c r="O420" s="228"/>
      <c r="P420" s="228"/>
      <c r="Q420" s="228"/>
      <c r="R420" s="228"/>
      <c r="S420" s="228"/>
      <c r="T420" s="229"/>
      <c r="AT420" s="230" t="s">
        <v>193</v>
      </c>
      <c r="AU420" s="230" t="s">
        <v>83</v>
      </c>
      <c r="AV420" s="12" t="s">
        <v>79</v>
      </c>
      <c r="AW420" s="12" t="s">
        <v>39</v>
      </c>
      <c r="AX420" s="12" t="s">
        <v>75</v>
      </c>
      <c r="AY420" s="230" t="s">
        <v>183</v>
      </c>
    </row>
    <row r="421" spans="2:65" s="13" customFormat="1" ht="13.5">
      <c r="B421" s="231"/>
      <c r="C421" s="232"/>
      <c r="D421" s="217" t="s">
        <v>193</v>
      </c>
      <c r="E421" s="233" t="s">
        <v>21</v>
      </c>
      <c r="F421" s="234" t="s">
        <v>1259</v>
      </c>
      <c r="G421" s="232"/>
      <c r="H421" s="235">
        <v>54.124000000000002</v>
      </c>
      <c r="I421" s="236"/>
      <c r="J421" s="232"/>
      <c r="K421" s="232"/>
      <c r="L421" s="237"/>
      <c r="M421" s="238"/>
      <c r="N421" s="239"/>
      <c r="O421" s="239"/>
      <c r="P421" s="239"/>
      <c r="Q421" s="239"/>
      <c r="R421" s="239"/>
      <c r="S421" s="239"/>
      <c r="T421" s="240"/>
      <c r="AT421" s="241" t="s">
        <v>193</v>
      </c>
      <c r="AU421" s="241" t="s">
        <v>83</v>
      </c>
      <c r="AV421" s="13" t="s">
        <v>83</v>
      </c>
      <c r="AW421" s="13" t="s">
        <v>39</v>
      </c>
      <c r="AX421" s="13" t="s">
        <v>75</v>
      </c>
      <c r="AY421" s="241" t="s">
        <v>183</v>
      </c>
    </row>
    <row r="422" spans="2:65" s="13" customFormat="1" ht="13.5">
      <c r="B422" s="231"/>
      <c r="C422" s="232"/>
      <c r="D422" s="217" t="s">
        <v>193</v>
      </c>
      <c r="E422" s="233" t="s">
        <v>21</v>
      </c>
      <c r="F422" s="234" t="s">
        <v>1095</v>
      </c>
      <c r="G422" s="232"/>
      <c r="H422" s="235">
        <v>27.45</v>
      </c>
      <c r="I422" s="236"/>
      <c r="J422" s="232"/>
      <c r="K422" s="232"/>
      <c r="L422" s="237"/>
      <c r="M422" s="238"/>
      <c r="N422" s="239"/>
      <c r="O422" s="239"/>
      <c r="P422" s="239"/>
      <c r="Q422" s="239"/>
      <c r="R422" s="239"/>
      <c r="S422" s="239"/>
      <c r="T422" s="240"/>
      <c r="AT422" s="241" t="s">
        <v>193</v>
      </c>
      <c r="AU422" s="241" t="s">
        <v>83</v>
      </c>
      <c r="AV422" s="13" t="s">
        <v>83</v>
      </c>
      <c r="AW422" s="13" t="s">
        <v>39</v>
      </c>
      <c r="AX422" s="13" t="s">
        <v>75</v>
      </c>
      <c r="AY422" s="241" t="s">
        <v>183</v>
      </c>
    </row>
    <row r="423" spans="2:65" s="15" customFormat="1" ht="13.5">
      <c r="B423" s="268"/>
      <c r="C423" s="269"/>
      <c r="D423" s="217" t="s">
        <v>193</v>
      </c>
      <c r="E423" s="270" t="s">
        <v>21</v>
      </c>
      <c r="F423" s="271" t="s">
        <v>265</v>
      </c>
      <c r="G423" s="269"/>
      <c r="H423" s="272">
        <v>81.573999999999998</v>
      </c>
      <c r="I423" s="273"/>
      <c r="J423" s="269"/>
      <c r="K423" s="269"/>
      <c r="L423" s="274"/>
      <c r="M423" s="275"/>
      <c r="N423" s="276"/>
      <c r="O423" s="276"/>
      <c r="P423" s="276"/>
      <c r="Q423" s="276"/>
      <c r="R423" s="276"/>
      <c r="S423" s="276"/>
      <c r="T423" s="277"/>
      <c r="AT423" s="278" t="s">
        <v>193</v>
      </c>
      <c r="AU423" s="278" t="s">
        <v>83</v>
      </c>
      <c r="AV423" s="15" t="s">
        <v>91</v>
      </c>
      <c r="AW423" s="15" t="s">
        <v>39</v>
      </c>
      <c r="AX423" s="15" t="s">
        <v>75</v>
      </c>
      <c r="AY423" s="278" t="s">
        <v>183</v>
      </c>
    </row>
    <row r="424" spans="2:65" s="12" customFormat="1" ht="13.5">
      <c r="B424" s="220"/>
      <c r="C424" s="221"/>
      <c r="D424" s="217" t="s">
        <v>193</v>
      </c>
      <c r="E424" s="222" t="s">
        <v>21</v>
      </c>
      <c r="F424" s="223" t="s">
        <v>1096</v>
      </c>
      <c r="G424" s="221"/>
      <c r="H424" s="224" t="s">
        <v>21</v>
      </c>
      <c r="I424" s="225"/>
      <c r="J424" s="221"/>
      <c r="K424" s="221"/>
      <c r="L424" s="226"/>
      <c r="M424" s="227"/>
      <c r="N424" s="228"/>
      <c r="O424" s="228"/>
      <c r="P424" s="228"/>
      <c r="Q424" s="228"/>
      <c r="R424" s="228"/>
      <c r="S424" s="228"/>
      <c r="T424" s="229"/>
      <c r="AT424" s="230" t="s">
        <v>193</v>
      </c>
      <c r="AU424" s="230" t="s">
        <v>83</v>
      </c>
      <c r="AV424" s="12" t="s">
        <v>79</v>
      </c>
      <c r="AW424" s="12" t="s">
        <v>39</v>
      </c>
      <c r="AX424" s="12" t="s">
        <v>75</v>
      </c>
      <c r="AY424" s="230" t="s">
        <v>183</v>
      </c>
    </row>
    <row r="425" spans="2:65" s="13" customFormat="1" ht="13.5">
      <c r="B425" s="231"/>
      <c r="C425" s="232"/>
      <c r="D425" s="217" t="s">
        <v>193</v>
      </c>
      <c r="E425" s="233" t="s">
        <v>21</v>
      </c>
      <c r="F425" s="234" t="s">
        <v>1259</v>
      </c>
      <c r="G425" s="232"/>
      <c r="H425" s="235">
        <v>54.124000000000002</v>
      </c>
      <c r="I425" s="236"/>
      <c r="J425" s="232"/>
      <c r="K425" s="232"/>
      <c r="L425" s="237"/>
      <c r="M425" s="238"/>
      <c r="N425" s="239"/>
      <c r="O425" s="239"/>
      <c r="P425" s="239"/>
      <c r="Q425" s="239"/>
      <c r="R425" s="239"/>
      <c r="S425" s="239"/>
      <c r="T425" s="240"/>
      <c r="AT425" s="241" t="s">
        <v>193</v>
      </c>
      <c r="AU425" s="241" t="s">
        <v>83</v>
      </c>
      <c r="AV425" s="13" t="s">
        <v>83</v>
      </c>
      <c r="AW425" s="13" t="s">
        <v>39</v>
      </c>
      <c r="AX425" s="13" t="s">
        <v>75</v>
      </c>
      <c r="AY425" s="241" t="s">
        <v>183</v>
      </c>
    </row>
    <row r="426" spans="2:65" s="13" customFormat="1" ht="13.5">
      <c r="B426" s="231"/>
      <c r="C426" s="232"/>
      <c r="D426" s="217" t="s">
        <v>193</v>
      </c>
      <c r="E426" s="233" t="s">
        <v>21</v>
      </c>
      <c r="F426" s="234" t="s">
        <v>1098</v>
      </c>
      <c r="G426" s="232"/>
      <c r="H426" s="235">
        <v>8.1</v>
      </c>
      <c r="I426" s="236"/>
      <c r="J426" s="232"/>
      <c r="K426" s="232"/>
      <c r="L426" s="237"/>
      <c r="M426" s="238"/>
      <c r="N426" s="239"/>
      <c r="O426" s="239"/>
      <c r="P426" s="239"/>
      <c r="Q426" s="239"/>
      <c r="R426" s="239"/>
      <c r="S426" s="239"/>
      <c r="T426" s="240"/>
      <c r="AT426" s="241" t="s">
        <v>193</v>
      </c>
      <c r="AU426" s="241" t="s">
        <v>83</v>
      </c>
      <c r="AV426" s="13" t="s">
        <v>83</v>
      </c>
      <c r="AW426" s="13" t="s">
        <v>39</v>
      </c>
      <c r="AX426" s="13" t="s">
        <v>75</v>
      </c>
      <c r="AY426" s="241" t="s">
        <v>183</v>
      </c>
    </row>
    <row r="427" spans="2:65" s="15" customFormat="1" ht="13.5">
      <c r="B427" s="268"/>
      <c r="C427" s="269"/>
      <c r="D427" s="217" t="s">
        <v>193</v>
      </c>
      <c r="E427" s="270" t="s">
        <v>21</v>
      </c>
      <c r="F427" s="271" t="s">
        <v>265</v>
      </c>
      <c r="G427" s="269"/>
      <c r="H427" s="272">
        <v>62.223999999999997</v>
      </c>
      <c r="I427" s="273"/>
      <c r="J427" s="269"/>
      <c r="K427" s="269"/>
      <c r="L427" s="274"/>
      <c r="M427" s="275"/>
      <c r="N427" s="276"/>
      <c r="O427" s="276"/>
      <c r="P427" s="276"/>
      <c r="Q427" s="276"/>
      <c r="R427" s="276"/>
      <c r="S427" s="276"/>
      <c r="T427" s="277"/>
      <c r="AT427" s="278" t="s">
        <v>193</v>
      </c>
      <c r="AU427" s="278" t="s">
        <v>83</v>
      </c>
      <c r="AV427" s="15" t="s">
        <v>91</v>
      </c>
      <c r="AW427" s="15" t="s">
        <v>39</v>
      </c>
      <c r="AX427" s="15" t="s">
        <v>75</v>
      </c>
      <c r="AY427" s="278" t="s">
        <v>183</v>
      </c>
    </row>
    <row r="428" spans="2:65" s="14" customFormat="1" ht="13.5">
      <c r="B428" s="242"/>
      <c r="C428" s="243"/>
      <c r="D428" s="244" t="s">
        <v>193</v>
      </c>
      <c r="E428" s="245" t="s">
        <v>21</v>
      </c>
      <c r="F428" s="246" t="s">
        <v>212</v>
      </c>
      <c r="G428" s="243"/>
      <c r="H428" s="247">
        <v>143.798</v>
      </c>
      <c r="I428" s="248"/>
      <c r="J428" s="243"/>
      <c r="K428" s="243"/>
      <c r="L428" s="249"/>
      <c r="M428" s="250"/>
      <c r="N428" s="251"/>
      <c r="O428" s="251"/>
      <c r="P428" s="251"/>
      <c r="Q428" s="251"/>
      <c r="R428" s="251"/>
      <c r="S428" s="251"/>
      <c r="T428" s="252"/>
      <c r="AT428" s="253" t="s">
        <v>193</v>
      </c>
      <c r="AU428" s="253" t="s">
        <v>83</v>
      </c>
      <c r="AV428" s="14" t="s">
        <v>189</v>
      </c>
      <c r="AW428" s="14" t="s">
        <v>39</v>
      </c>
      <c r="AX428" s="14" t="s">
        <v>79</v>
      </c>
      <c r="AY428" s="253" t="s">
        <v>183</v>
      </c>
    </row>
    <row r="429" spans="2:65" s="1" customFormat="1" ht="31.5" customHeight="1">
      <c r="B429" s="42"/>
      <c r="C429" s="205" t="s">
        <v>485</v>
      </c>
      <c r="D429" s="205" t="s">
        <v>185</v>
      </c>
      <c r="E429" s="206" t="s">
        <v>427</v>
      </c>
      <c r="F429" s="207" t="s">
        <v>428</v>
      </c>
      <c r="G429" s="208" t="s">
        <v>429</v>
      </c>
      <c r="H429" s="209">
        <v>1.8360000000000001</v>
      </c>
      <c r="I429" s="210"/>
      <c r="J429" s="211">
        <f>ROUND(I429*H429,2)</f>
        <v>0</v>
      </c>
      <c r="K429" s="207" t="s">
        <v>200</v>
      </c>
      <c r="L429" s="62"/>
      <c r="M429" s="212" t="s">
        <v>21</v>
      </c>
      <c r="N429" s="213" t="s">
        <v>46</v>
      </c>
      <c r="O429" s="43"/>
      <c r="P429" s="214">
        <f>O429*H429</f>
        <v>0</v>
      </c>
      <c r="Q429" s="214">
        <v>0</v>
      </c>
      <c r="R429" s="214">
        <f>Q429*H429</f>
        <v>0</v>
      </c>
      <c r="S429" s="214">
        <v>1.8</v>
      </c>
      <c r="T429" s="215">
        <f>S429*H429</f>
        <v>3.3048000000000002</v>
      </c>
      <c r="AR429" s="25" t="s">
        <v>189</v>
      </c>
      <c r="AT429" s="25" t="s">
        <v>185</v>
      </c>
      <c r="AU429" s="25" t="s">
        <v>83</v>
      </c>
      <c r="AY429" s="25" t="s">
        <v>183</v>
      </c>
      <c r="BE429" s="216">
        <f>IF(N429="základní",J429,0)</f>
        <v>0</v>
      </c>
      <c r="BF429" s="216">
        <f>IF(N429="snížená",J429,0)</f>
        <v>0</v>
      </c>
      <c r="BG429" s="216">
        <f>IF(N429="zákl. přenesená",J429,0)</f>
        <v>0</v>
      </c>
      <c r="BH429" s="216">
        <f>IF(N429="sníž. přenesená",J429,0)</f>
        <v>0</v>
      </c>
      <c r="BI429" s="216">
        <f>IF(N429="nulová",J429,0)</f>
        <v>0</v>
      </c>
      <c r="BJ429" s="25" t="s">
        <v>79</v>
      </c>
      <c r="BK429" s="216">
        <f>ROUND(I429*H429,2)</f>
        <v>0</v>
      </c>
      <c r="BL429" s="25" t="s">
        <v>189</v>
      </c>
      <c r="BM429" s="25" t="s">
        <v>1260</v>
      </c>
    </row>
    <row r="430" spans="2:65" s="1" customFormat="1" ht="40.5">
      <c r="B430" s="42"/>
      <c r="C430" s="64"/>
      <c r="D430" s="217" t="s">
        <v>191</v>
      </c>
      <c r="E430" s="64"/>
      <c r="F430" s="218" t="s">
        <v>431</v>
      </c>
      <c r="G430" s="64"/>
      <c r="H430" s="64"/>
      <c r="I430" s="173"/>
      <c r="J430" s="64"/>
      <c r="K430" s="64"/>
      <c r="L430" s="62"/>
      <c r="M430" s="219"/>
      <c r="N430" s="43"/>
      <c r="O430" s="43"/>
      <c r="P430" s="43"/>
      <c r="Q430" s="43"/>
      <c r="R430" s="43"/>
      <c r="S430" s="43"/>
      <c r="T430" s="79"/>
      <c r="AT430" s="25" t="s">
        <v>191</v>
      </c>
      <c r="AU430" s="25" t="s">
        <v>83</v>
      </c>
    </row>
    <row r="431" spans="2:65" s="12" customFormat="1" ht="13.5">
      <c r="B431" s="220"/>
      <c r="C431" s="221"/>
      <c r="D431" s="217" t="s">
        <v>193</v>
      </c>
      <c r="E431" s="222" t="s">
        <v>21</v>
      </c>
      <c r="F431" s="223" t="s">
        <v>1261</v>
      </c>
      <c r="G431" s="221"/>
      <c r="H431" s="224" t="s">
        <v>21</v>
      </c>
      <c r="I431" s="225"/>
      <c r="J431" s="221"/>
      <c r="K431" s="221"/>
      <c r="L431" s="226"/>
      <c r="M431" s="227"/>
      <c r="N431" s="228"/>
      <c r="O431" s="228"/>
      <c r="P431" s="228"/>
      <c r="Q431" s="228"/>
      <c r="R431" s="228"/>
      <c r="S431" s="228"/>
      <c r="T431" s="229"/>
      <c r="AT431" s="230" t="s">
        <v>193</v>
      </c>
      <c r="AU431" s="230" t="s">
        <v>83</v>
      </c>
      <c r="AV431" s="12" t="s">
        <v>79</v>
      </c>
      <c r="AW431" s="12" t="s">
        <v>39</v>
      </c>
      <c r="AX431" s="12" t="s">
        <v>75</v>
      </c>
      <c r="AY431" s="230" t="s">
        <v>183</v>
      </c>
    </row>
    <row r="432" spans="2:65" s="13" customFormat="1" ht="13.5">
      <c r="B432" s="231"/>
      <c r="C432" s="232"/>
      <c r="D432" s="244" t="s">
        <v>193</v>
      </c>
      <c r="E432" s="254" t="s">
        <v>21</v>
      </c>
      <c r="F432" s="255" t="s">
        <v>1262</v>
      </c>
      <c r="G432" s="232"/>
      <c r="H432" s="256">
        <v>1.8360000000000001</v>
      </c>
      <c r="I432" s="236"/>
      <c r="J432" s="232"/>
      <c r="K432" s="232"/>
      <c r="L432" s="237"/>
      <c r="M432" s="238"/>
      <c r="N432" s="239"/>
      <c r="O432" s="239"/>
      <c r="P432" s="239"/>
      <c r="Q432" s="239"/>
      <c r="R432" s="239"/>
      <c r="S432" s="239"/>
      <c r="T432" s="240"/>
      <c r="AT432" s="241" t="s">
        <v>193</v>
      </c>
      <c r="AU432" s="241" t="s">
        <v>83</v>
      </c>
      <c r="AV432" s="13" t="s">
        <v>83</v>
      </c>
      <c r="AW432" s="13" t="s">
        <v>39</v>
      </c>
      <c r="AX432" s="13" t="s">
        <v>79</v>
      </c>
      <c r="AY432" s="241" t="s">
        <v>183</v>
      </c>
    </row>
    <row r="433" spans="2:65" s="1" customFormat="1" ht="22.5" customHeight="1">
      <c r="B433" s="42"/>
      <c r="C433" s="205" t="s">
        <v>489</v>
      </c>
      <c r="D433" s="205" t="s">
        <v>185</v>
      </c>
      <c r="E433" s="206" t="s">
        <v>436</v>
      </c>
      <c r="F433" s="207" t="s">
        <v>437</v>
      </c>
      <c r="G433" s="208" t="s">
        <v>429</v>
      </c>
      <c r="H433" s="209">
        <v>4.6890000000000001</v>
      </c>
      <c r="I433" s="210"/>
      <c r="J433" s="211">
        <f>ROUND(I433*H433,2)</f>
        <v>0</v>
      </c>
      <c r="K433" s="207" t="s">
        <v>200</v>
      </c>
      <c r="L433" s="62"/>
      <c r="M433" s="212" t="s">
        <v>21</v>
      </c>
      <c r="N433" s="213" t="s">
        <v>46</v>
      </c>
      <c r="O433" s="43"/>
      <c r="P433" s="214">
        <f>O433*H433</f>
        <v>0</v>
      </c>
      <c r="Q433" s="214">
        <v>0</v>
      </c>
      <c r="R433" s="214">
        <f>Q433*H433</f>
        <v>0</v>
      </c>
      <c r="S433" s="214">
        <v>2.2000000000000002</v>
      </c>
      <c r="T433" s="215">
        <f>S433*H433</f>
        <v>10.315800000000001</v>
      </c>
      <c r="AR433" s="25" t="s">
        <v>189</v>
      </c>
      <c r="AT433" s="25" t="s">
        <v>185</v>
      </c>
      <c r="AU433" s="25" t="s">
        <v>83</v>
      </c>
      <c r="AY433" s="25" t="s">
        <v>183</v>
      </c>
      <c r="BE433" s="216">
        <f>IF(N433="základní",J433,0)</f>
        <v>0</v>
      </c>
      <c r="BF433" s="216">
        <f>IF(N433="snížená",J433,0)</f>
        <v>0</v>
      </c>
      <c r="BG433" s="216">
        <f>IF(N433="zákl. přenesená",J433,0)</f>
        <v>0</v>
      </c>
      <c r="BH433" s="216">
        <f>IF(N433="sníž. přenesená",J433,0)</f>
        <v>0</v>
      </c>
      <c r="BI433" s="216">
        <f>IF(N433="nulová",J433,0)</f>
        <v>0</v>
      </c>
      <c r="BJ433" s="25" t="s">
        <v>79</v>
      </c>
      <c r="BK433" s="216">
        <f>ROUND(I433*H433,2)</f>
        <v>0</v>
      </c>
      <c r="BL433" s="25" t="s">
        <v>189</v>
      </c>
      <c r="BM433" s="25" t="s">
        <v>1263</v>
      </c>
    </row>
    <row r="434" spans="2:65" s="12" customFormat="1" ht="13.5">
      <c r="B434" s="220"/>
      <c r="C434" s="221"/>
      <c r="D434" s="217" t="s">
        <v>193</v>
      </c>
      <c r="E434" s="222" t="s">
        <v>21</v>
      </c>
      <c r="F434" s="223" t="s">
        <v>1264</v>
      </c>
      <c r="G434" s="221"/>
      <c r="H434" s="224" t="s">
        <v>21</v>
      </c>
      <c r="I434" s="225"/>
      <c r="J434" s="221"/>
      <c r="K434" s="221"/>
      <c r="L434" s="226"/>
      <c r="M434" s="227"/>
      <c r="N434" s="228"/>
      <c r="O434" s="228"/>
      <c r="P434" s="228"/>
      <c r="Q434" s="228"/>
      <c r="R434" s="228"/>
      <c r="S434" s="228"/>
      <c r="T434" s="229"/>
      <c r="AT434" s="230" t="s">
        <v>193</v>
      </c>
      <c r="AU434" s="230" t="s">
        <v>83</v>
      </c>
      <c r="AV434" s="12" t="s">
        <v>79</v>
      </c>
      <c r="AW434" s="12" t="s">
        <v>39</v>
      </c>
      <c r="AX434" s="12" t="s">
        <v>75</v>
      </c>
      <c r="AY434" s="230" t="s">
        <v>183</v>
      </c>
    </row>
    <row r="435" spans="2:65" s="13" customFormat="1" ht="13.5">
      <c r="B435" s="231"/>
      <c r="C435" s="232"/>
      <c r="D435" s="217" t="s">
        <v>193</v>
      </c>
      <c r="E435" s="233" t="s">
        <v>21</v>
      </c>
      <c r="F435" s="234" t="s">
        <v>1265</v>
      </c>
      <c r="G435" s="232"/>
      <c r="H435" s="235">
        <v>3.734</v>
      </c>
      <c r="I435" s="236"/>
      <c r="J435" s="232"/>
      <c r="K435" s="232"/>
      <c r="L435" s="237"/>
      <c r="M435" s="238"/>
      <c r="N435" s="239"/>
      <c r="O435" s="239"/>
      <c r="P435" s="239"/>
      <c r="Q435" s="239"/>
      <c r="R435" s="239"/>
      <c r="S435" s="239"/>
      <c r="T435" s="240"/>
      <c r="AT435" s="241" t="s">
        <v>193</v>
      </c>
      <c r="AU435" s="241" t="s">
        <v>83</v>
      </c>
      <c r="AV435" s="13" t="s">
        <v>83</v>
      </c>
      <c r="AW435" s="13" t="s">
        <v>39</v>
      </c>
      <c r="AX435" s="13" t="s">
        <v>75</v>
      </c>
      <c r="AY435" s="241" t="s">
        <v>183</v>
      </c>
    </row>
    <row r="436" spans="2:65" s="13" customFormat="1" ht="13.5">
      <c r="B436" s="231"/>
      <c r="C436" s="232"/>
      <c r="D436" s="217" t="s">
        <v>193</v>
      </c>
      <c r="E436" s="233" t="s">
        <v>21</v>
      </c>
      <c r="F436" s="234" t="s">
        <v>1266</v>
      </c>
      <c r="G436" s="232"/>
      <c r="H436" s="235">
        <v>3.3000000000000002E-2</v>
      </c>
      <c r="I436" s="236"/>
      <c r="J436" s="232"/>
      <c r="K436" s="232"/>
      <c r="L436" s="237"/>
      <c r="M436" s="238"/>
      <c r="N436" s="239"/>
      <c r="O436" s="239"/>
      <c r="P436" s="239"/>
      <c r="Q436" s="239"/>
      <c r="R436" s="239"/>
      <c r="S436" s="239"/>
      <c r="T436" s="240"/>
      <c r="AT436" s="241" t="s">
        <v>193</v>
      </c>
      <c r="AU436" s="241" t="s">
        <v>83</v>
      </c>
      <c r="AV436" s="13" t="s">
        <v>83</v>
      </c>
      <c r="AW436" s="13" t="s">
        <v>39</v>
      </c>
      <c r="AX436" s="13" t="s">
        <v>75</v>
      </c>
      <c r="AY436" s="241" t="s">
        <v>183</v>
      </c>
    </row>
    <row r="437" spans="2:65" s="13" customFormat="1" ht="13.5">
      <c r="B437" s="231"/>
      <c r="C437" s="232"/>
      <c r="D437" s="217" t="s">
        <v>193</v>
      </c>
      <c r="E437" s="233" t="s">
        <v>21</v>
      </c>
      <c r="F437" s="234" t="s">
        <v>1267</v>
      </c>
      <c r="G437" s="232"/>
      <c r="H437" s="235">
        <v>0.28100000000000003</v>
      </c>
      <c r="I437" s="236"/>
      <c r="J437" s="232"/>
      <c r="K437" s="232"/>
      <c r="L437" s="237"/>
      <c r="M437" s="238"/>
      <c r="N437" s="239"/>
      <c r="O437" s="239"/>
      <c r="P437" s="239"/>
      <c r="Q437" s="239"/>
      <c r="R437" s="239"/>
      <c r="S437" s="239"/>
      <c r="T437" s="240"/>
      <c r="AT437" s="241" t="s">
        <v>193</v>
      </c>
      <c r="AU437" s="241" t="s">
        <v>83</v>
      </c>
      <c r="AV437" s="13" t="s">
        <v>83</v>
      </c>
      <c r="AW437" s="13" t="s">
        <v>39</v>
      </c>
      <c r="AX437" s="13" t="s">
        <v>75</v>
      </c>
      <c r="AY437" s="241" t="s">
        <v>183</v>
      </c>
    </row>
    <row r="438" spans="2:65" s="13" customFormat="1" ht="13.5">
      <c r="B438" s="231"/>
      <c r="C438" s="232"/>
      <c r="D438" s="217" t="s">
        <v>193</v>
      </c>
      <c r="E438" s="233" t="s">
        <v>21</v>
      </c>
      <c r="F438" s="234" t="s">
        <v>1268</v>
      </c>
      <c r="G438" s="232"/>
      <c r="H438" s="235">
        <v>0.64100000000000001</v>
      </c>
      <c r="I438" s="236"/>
      <c r="J438" s="232"/>
      <c r="K438" s="232"/>
      <c r="L438" s="237"/>
      <c r="M438" s="238"/>
      <c r="N438" s="239"/>
      <c r="O438" s="239"/>
      <c r="P438" s="239"/>
      <c r="Q438" s="239"/>
      <c r="R438" s="239"/>
      <c r="S438" s="239"/>
      <c r="T438" s="240"/>
      <c r="AT438" s="241" t="s">
        <v>193</v>
      </c>
      <c r="AU438" s="241" t="s">
        <v>83</v>
      </c>
      <c r="AV438" s="13" t="s">
        <v>83</v>
      </c>
      <c r="AW438" s="13" t="s">
        <v>39</v>
      </c>
      <c r="AX438" s="13" t="s">
        <v>75</v>
      </c>
      <c r="AY438" s="241" t="s">
        <v>183</v>
      </c>
    </row>
    <row r="439" spans="2:65" s="14" customFormat="1" ht="13.5">
      <c r="B439" s="242"/>
      <c r="C439" s="243"/>
      <c r="D439" s="244" t="s">
        <v>193</v>
      </c>
      <c r="E439" s="245" t="s">
        <v>21</v>
      </c>
      <c r="F439" s="246" t="s">
        <v>212</v>
      </c>
      <c r="G439" s="243"/>
      <c r="H439" s="247">
        <v>4.6890000000000001</v>
      </c>
      <c r="I439" s="248"/>
      <c r="J439" s="243"/>
      <c r="K439" s="243"/>
      <c r="L439" s="249"/>
      <c r="M439" s="250"/>
      <c r="N439" s="251"/>
      <c r="O439" s="251"/>
      <c r="P439" s="251"/>
      <c r="Q439" s="251"/>
      <c r="R439" s="251"/>
      <c r="S439" s="251"/>
      <c r="T439" s="252"/>
      <c r="AT439" s="253" t="s">
        <v>193</v>
      </c>
      <c r="AU439" s="253" t="s">
        <v>83</v>
      </c>
      <c r="AV439" s="14" t="s">
        <v>189</v>
      </c>
      <c r="AW439" s="14" t="s">
        <v>39</v>
      </c>
      <c r="AX439" s="14" t="s">
        <v>79</v>
      </c>
      <c r="AY439" s="253" t="s">
        <v>183</v>
      </c>
    </row>
    <row r="440" spans="2:65" s="1" customFormat="1" ht="31.5" customHeight="1">
      <c r="B440" s="42"/>
      <c r="C440" s="205" t="s">
        <v>495</v>
      </c>
      <c r="D440" s="205" t="s">
        <v>185</v>
      </c>
      <c r="E440" s="206" t="s">
        <v>442</v>
      </c>
      <c r="F440" s="207" t="s">
        <v>443</v>
      </c>
      <c r="G440" s="208" t="s">
        <v>199</v>
      </c>
      <c r="H440" s="209">
        <v>42.616</v>
      </c>
      <c r="I440" s="210"/>
      <c r="J440" s="211">
        <f>ROUND(I440*H440,2)</f>
        <v>0</v>
      </c>
      <c r="K440" s="207" t="s">
        <v>200</v>
      </c>
      <c r="L440" s="62"/>
      <c r="M440" s="212" t="s">
        <v>21</v>
      </c>
      <c r="N440" s="213" t="s">
        <v>46</v>
      </c>
      <c r="O440" s="43"/>
      <c r="P440" s="214">
        <f>O440*H440</f>
        <v>0</v>
      </c>
      <c r="Q440" s="214">
        <v>0</v>
      </c>
      <c r="R440" s="214">
        <f>Q440*H440</f>
        <v>0</v>
      </c>
      <c r="S440" s="214">
        <v>0.12</v>
      </c>
      <c r="T440" s="215">
        <f>S440*H440</f>
        <v>5.1139199999999994</v>
      </c>
      <c r="AR440" s="25" t="s">
        <v>189</v>
      </c>
      <c r="AT440" s="25" t="s">
        <v>185</v>
      </c>
      <c r="AU440" s="25" t="s">
        <v>83</v>
      </c>
      <c r="AY440" s="25" t="s">
        <v>183</v>
      </c>
      <c r="BE440" s="216">
        <f>IF(N440="základní",J440,0)</f>
        <v>0</v>
      </c>
      <c r="BF440" s="216">
        <f>IF(N440="snížená",J440,0)</f>
        <v>0</v>
      </c>
      <c r="BG440" s="216">
        <f>IF(N440="zákl. přenesená",J440,0)</f>
        <v>0</v>
      </c>
      <c r="BH440" s="216">
        <f>IF(N440="sníž. přenesená",J440,0)</f>
        <v>0</v>
      </c>
      <c r="BI440" s="216">
        <f>IF(N440="nulová",J440,0)</f>
        <v>0</v>
      </c>
      <c r="BJ440" s="25" t="s">
        <v>79</v>
      </c>
      <c r="BK440" s="216">
        <f>ROUND(I440*H440,2)</f>
        <v>0</v>
      </c>
      <c r="BL440" s="25" t="s">
        <v>189</v>
      </c>
      <c r="BM440" s="25" t="s">
        <v>1269</v>
      </c>
    </row>
    <row r="441" spans="2:65" s="1" customFormat="1" ht="27">
      <c r="B441" s="42"/>
      <c r="C441" s="64"/>
      <c r="D441" s="217" t="s">
        <v>191</v>
      </c>
      <c r="E441" s="64"/>
      <c r="F441" s="218" t="s">
        <v>445</v>
      </c>
      <c r="G441" s="64"/>
      <c r="H441" s="64"/>
      <c r="I441" s="173"/>
      <c r="J441" s="64"/>
      <c r="K441" s="64"/>
      <c r="L441" s="62"/>
      <c r="M441" s="219"/>
      <c r="N441" s="43"/>
      <c r="O441" s="43"/>
      <c r="P441" s="43"/>
      <c r="Q441" s="43"/>
      <c r="R441" s="43"/>
      <c r="S441" s="43"/>
      <c r="T441" s="79"/>
      <c r="AT441" s="25" t="s">
        <v>191</v>
      </c>
      <c r="AU441" s="25" t="s">
        <v>83</v>
      </c>
    </row>
    <row r="442" spans="2:65" s="12" customFormat="1" ht="13.5">
      <c r="B442" s="220"/>
      <c r="C442" s="221"/>
      <c r="D442" s="217" t="s">
        <v>193</v>
      </c>
      <c r="E442" s="222" t="s">
        <v>21</v>
      </c>
      <c r="F442" s="223" t="s">
        <v>203</v>
      </c>
      <c r="G442" s="221"/>
      <c r="H442" s="224" t="s">
        <v>21</v>
      </c>
      <c r="I442" s="225"/>
      <c r="J442" s="221"/>
      <c r="K442" s="221"/>
      <c r="L442" s="226"/>
      <c r="M442" s="227"/>
      <c r="N442" s="228"/>
      <c r="O442" s="228"/>
      <c r="P442" s="228"/>
      <c r="Q442" s="228"/>
      <c r="R442" s="228"/>
      <c r="S442" s="228"/>
      <c r="T442" s="229"/>
      <c r="AT442" s="230" t="s">
        <v>193</v>
      </c>
      <c r="AU442" s="230" t="s">
        <v>83</v>
      </c>
      <c r="AV442" s="12" t="s">
        <v>79</v>
      </c>
      <c r="AW442" s="12" t="s">
        <v>39</v>
      </c>
      <c r="AX442" s="12" t="s">
        <v>75</v>
      </c>
      <c r="AY442" s="230" t="s">
        <v>183</v>
      </c>
    </row>
    <row r="443" spans="2:65" s="13" customFormat="1" ht="13.5">
      <c r="B443" s="231"/>
      <c r="C443" s="232"/>
      <c r="D443" s="244" t="s">
        <v>193</v>
      </c>
      <c r="E443" s="254" t="s">
        <v>21</v>
      </c>
      <c r="F443" s="255" t="s">
        <v>1270</v>
      </c>
      <c r="G443" s="232"/>
      <c r="H443" s="256">
        <v>42.616</v>
      </c>
      <c r="I443" s="236"/>
      <c r="J443" s="232"/>
      <c r="K443" s="232"/>
      <c r="L443" s="237"/>
      <c r="M443" s="238"/>
      <c r="N443" s="239"/>
      <c r="O443" s="239"/>
      <c r="P443" s="239"/>
      <c r="Q443" s="239"/>
      <c r="R443" s="239"/>
      <c r="S443" s="239"/>
      <c r="T443" s="240"/>
      <c r="AT443" s="241" t="s">
        <v>193</v>
      </c>
      <c r="AU443" s="241" t="s">
        <v>83</v>
      </c>
      <c r="AV443" s="13" t="s">
        <v>83</v>
      </c>
      <c r="AW443" s="13" t="s">
        <v>39</v>
      </c>
      <c r="AX443" s="13" t="s">
        <v>79</v>
      </c>
      <c r="AY443" s="241" t="s">
        <v>183</v>
      </c>
    </row>
    <row r="444" spans="2:65" s="1" customFormat="1" ht="31.5" customHeight="1">
      <c r="B444" s="42"/>
      <c r="C444" s="205" t="s">
        <v>500</v>
      </c>
      <c r="D444" s="205" t="s">
        <v>185</v>
      </c>
      <c r="E444" s="206" t="s">
        <v>448</v>
      </c>
      <c r="F444" s="207" t="s">
        <v>449</v>
      </c>
      <c r="G444" s="208" t="s">
        <v>429</v>
      </c>
      <c r="H444" s="209">
        <v>17.044</v>
      </c>
      <c r="I444" s="210"/>
      <c r="J444" s="211">
        <f>ROUND(I444*H444,2)</f>
        <v>0</v>
      </c>
      <c r="K444" s="207" t="s">
        <v>200</v>
      </c>
      <c r="L444" s="62"/>
      <c r="M444" s="212" t="s">
        <v>21</v>
      </c>
      <c r="N444" s="213" t="s">
        <v>46</v>
      </c>
      <c r="O444" s="43"/>
      <c r="P444" s="214">
        <f>O444*H444</f>
        <v>0</v>
      </c>
      <c r="Q444" s="214">
        <v>0</v>
      </c>
      <c r="R444" s="214">
        <f>Q444*H444</f>
        <v>0</v>
      </c>
      <c r="S444" s="214">
        <v>1.4</v>
      </c>
      <c r="T444" s="215">
        <f>S444*H444</f>
        <v>23.861599999999999</v>
      </c>
      <c r="AR444" s="25" t="s">
        <v>189</v>
      </c>
      <c r="AT444" s="25" t="s">
        <v>185</v>
      </c>
      <c r="AU444" s="25" t="s">
        <v>83</v>
      </c>
      <c r="AY444" s="25" t="s">
        <v>183</v>
      </c>
      <c r="BE444" s="216">
        <f>IF(N444="základní",J444,0)</f>
        <v>0</v>
      </c>
      <c r="BF444" s="216">
        <f>IF(N444="snížená",J444,0)</f>
        <v>0</v>
      </c>
      <c r="BG444" s="216">
        <f>IF(N444="zákl. přenesená",J444,0)</f>
        <v>0</v>
      </c>
      <c r="BH444" s="216">
        <f>IF(N444="sníž. přenesená",J444,0)</f>
        <v>0</v>
      </c>
      <c r="BI444" s="216">
        <f>IF(N444="nulová",J444,0)</f>
        <v>0</v>
      </c>
      <c r="BJ444" s="25" t="s">
        <v>79</v>
      </c>
      <c r="BK444" s="216">
        <f>ROUND(I444*H444,2)</f>
        <v>0</v>
      </c>
      <c r="BL444" s="25" t="s">
        <v>189</v>
      </c>
      <c r="BM444" s="25" t="s">
        <v>1271</v>
      </c>
    </row>
    <row r="445" spans="2:65" s="12" customFormat="1" ht="13.5">
      <c r="B445" s="220"/>
      <c r="C445" s="221"/>
      <c r="D445" s="217" t="s">
        <v>193</v>
      </c>
      <c r="E445" s="222" t="s">
        <v>21</v>
      </c>
      <c r="F445" s="223" t="s">
        <v>203</v>
      </c>
      <c r="G445" s="221"/>
      <c r="H445" s="224" t="s">
        <v>21</v>
      </c>
      <c r="I445" s="225"/>
      <c r="J445" s="221"/>
      <c r="K445" s="221"/>
      <c r="L445" s="226"/>
      <c r="M445" s="227"/>
      <c r="N445" s="228"/>
      <c r="O445" s="228"/>
      <c r="P445" s="228"/>
      <c r="Q445" s="228"/>
      <c r="R445" s="228"/>
      <c r="S445" s="228"/>
      <c r="T445" s="229"/>
      <c r="AT445" s="230" t="s">
        <v>193</v>
      </c>
      <c r="AU445" s="230" t="s">
        <v>83</v>
      </c>
      <c r="AV445" s="12" t="s">
        <v>79</v>
      </c>
      <c r="AW445" s="12" t="s">
        <v>39</v>
      </c>
      <c r="AX445" s="12" t="s">
        <v>75</v>
      </c>
      <c r="AY445" s="230" t="s">
        <v>183</v>
      </c>
    </row>
    <row r="446" spans="2:65" s="13" customFormat="1" ht="13.5">
      <c r="B446" s="231"/>
      <c r="C446" s="232"/>
      <c r="D446" s="244" t="s">
        <v>193</v>
      </c>
      <c r="E446" s="254" t="s">
        <v>21</v>
      </c>
      <c r="F446" s="255" t="s">
        <v>1272</v>
      </c>
      <c r="G446" s="232"/>
      <c r="H446" s="256">
        <v>17.044</v>
      </c>
      <c r="I446" s="236"/>
      <c r="J446" s="232"/>
      <c r="K446" s="232"/>
      <c r="L446" s="237"/>
      <c r="M446" s="238"/>
      <c r="N446" s="239"/>
      <c r="O446" s="239"/>
      <c r="P446" s="239"/>
      <c r="Q446" s="239"/>
      <c r="R446" s="239"/>
      <c r="S446" s="239"/>
      <c r="T446" s="240"/>
      <c r="AT446" s="241" t="s">
        <v>193</v>
      </c>
      <c r="AU446" s="241" t="s">
        <v>83</v>
      </c>
      <c r="AV446" s="13" t="s">
        <v>83</v>
      </c>
      <c r="AW446" s="13" t="s">
        <v>39</v>
      </c>
      <c r="AX446" s="13" t="s">
        <v>79</v>
      </c>
      <c r="AY446" s="241" t="s">
        <v>183</v>
      </c>
    </row>
    <row r="447" spans="2:65" s="1" customFormat="1" ht="31.5" customHeight="1">
      <c r="B447" s="42"/>
      <c r="C447" s="205" t="s">
        <v>504</v>
      </c>
      <c r="D447" s="205" t="s">
        <v>185</v>
      </c>
      <c r="E447" s="206" t="s">
        <v>1273</v>
      </c>
      <c r="F447" s="207" t="s">
        <v>1274</v>
      </c>
      <c r="G447" s="208" t="s">
        <v>626</v>
      </c>
      <c r="H447" s="209">
        <v>9.36</v>
      </c>
      <c r="I447" s="210"/>
      <c r="J447" s="211">
        <f>ROUND(I447*H447,2)</f>
        <v>0</v>
      </c>
      <c r="K447" s="207" t="s">
        <v>200</v>
      </c>
      <c r="L447" s="62"/>
      <c r="M447" s="212" t="s">
        <v>21</v>
      </c>
      <c r="N447" s="213" t="s">
        <v>46</v>
      </c>
      <c r="O447" s="43"/>
      <c r="P447" s="214">
        <f>O447*H447</f>
        <v>0</v>
      </c>
      <c r="Q447" s="214">
        <v>0</v>
      </c>
      <c r="R447" s="214">
        <f>Q447*H447</f>
        <v>0</v>
      </c>
      <c r="S447" s="214">
        <v>0</v>
      </c>
      <c r="T447" s="215">
        <f>S447*H447</f>
        <v>0</v>
      </c>
      <c r="AR447" s="25" t="s">
        <v>189</v>
      </c>
      <c r="AT447" s="25" t="s">
        <v>185</v>
      </c>
      <c r="AU447" s="25" t="s">
        <v>83</v>
      </c>
      <c r="AY447" s="25" t="s">
        <v>183</v>
      </c>
      <c r="BE447" s="216">
        <f>IF(N447="základní",J447,0)</f>
        <v>0</v>
      </c>
      <c r="BF447" s="216">
        <f>IF(N447="snížená",J447,0)</f>
        <v>0</v>
      </c>
      <c r="BG447" s="216">
        <f>IF(N447="zákl. přenesená",J447,0)</f>
        <v>0</v>
      </c>
      <c r="BH447" s="216">
        <f>IF(N447="sníž. přenesená",J447,0)</f>
        <v>0</v>
      </c>
      <c r="BI447" s="216">
        <f>IF(N447="nulová",J447,0)</f>
        <v>0</v>
      </c>
      <c r="BJ447" s="25" t="s">
        <v>79</v>
      </c>
      <c r="BK447" s="216">
        <f>ROUND(I447*H447,2)</f>
        <v>0</v>
      </c>
      <c r="BL447" s="25" t="s">
        <v>189</v>
      </c>
      <c r="BM447" s="25" t="s">
        <v>1275</v>
      </c>
    </row>
    <row r="448" spans="2:65" s="12" customFormat="1" ht="13.5">
      <c r="B448" s="220"/>
      <c r="C448" s="221"/>
      <c r="D448" s="217" t="s">
        <v>193</v>
      </c>
      <c r="E448" s="222" t="s">
        <v>21</v>
      </c>
      <c r="F448" s="223" t="s">
        <v>1276</v>
      </c>
      <c r="G448" s="221"/>
      <c r="H448" s="224" t="s">
        <v>21</v>
      </c>
      <c r="I448" s="225"/>
      <c r="J448" s="221"/>
      <c r="K448" s="221"/>
      <c r="L448" s="226"/>
      <c r="M448" s="227"/>
      <c r="N448" s="228"/>
      <c r="O448" s="228"/>
      <c r="P448" s="228"/>
      <c r="Q448" s="228"/>
      <c r="R448" s="228"/>
      <c r="S448" s="228"/>
      <c r="T448" s="229"/>
      <c r="AT448" s="230" t="s">
        <v>193</v>
      </c>
      <c r="AU448" s="230" t="s">
        <v>83</v>
      </c>
      <c r="AV448" s="12" t="s">
        <v>79</v>
      </c>
      <c r="AW448" s="12" t="s">
        <v>39</v>
      </c>
      <c r="AX448" s="12" t="s">
        <v>75</v>
      </c>
      <c r="AY448" s="230" t="s">
        <v>183</v>
      </c>
    </row>
    <row r="449" spans="2:65" s="13" customFormat="1" ht="13.5">
      <c r="B449" s="231"/>
      <c r="C449" s="232"/>
      <c r="D449" s="217" t="s">
        <v>193</v>
      </c>
      <c r="E449" s="233" t="s">
        <v>21</v>
      </c>
      <c r="F449" s="234" t="s">
        <v>1277</v>
      </c>
      <c r="G449" s="232"/>
      <c r="H449" s="235">
        <v>7.2</v>
      </c>
      <c r="I449" s="236"/>
      <c r="J449" s="232"/>
      <c r="K449" s="232"/>
      <c r="L449" s="237"/>
      <c r="M449" s="238"/>
      <c r="N449" s="239"/>
      <c r="O449" s="239"/>
      <c r="P449" s="239"/>
      <c r="Q449" s="239"/>
      <c r="R449" s="239"/>
      <c r="S449" s="239"/>
      <c r="T449" s="240"/>
      <c r="AT449" s="241" t="s">
        <v>193</v>
      </c>
      <c r="AU449" s="241" t="s">
        <v>83</v>
      </c>
      <c r="AV449" s="13" t="s">
        <v>83</v>
      </c>
      <c r="AW449" s="13" t="s">
        <v>39</v>
      </c>
      <c r="AX449" s="13" t="s">
        <v>75</v>
      </c>
      <c r="AY449" s="241" t="s">
        <v>183</v>
      </c>
    </row>
    <row r="450" spans="2:65" s="13" customFormat="1" ht="13.5">
      <c r="B450" s="231"/>
      <c r="C450" s="232"/>
      <c r="D450" s="217" t="s">
        <v>193</v>
      </c>
      <c r="E450" s="233" t="s">
        <v>21</v>
      </c>
      <c r="F450" s="234" t="s">
        <v>1278</v>
      </c>
      <c r="G450" s="232"/>
      <c r="H450" s="235">
        <v>2.16</v>
      </c>
      <c r="I450" s="236"/>
      <c r="J450" s="232"/>
      <c r="K450" s="232"/>
      <c r="L450" s="237"/>
      <c r="M450" s="238"/>
      <c r="N450" s="239"/>
      <c r="O450" s="239"/>
      <c r="P450" s="239"/>
      <c r="Q450" s="239"/>
      <c r="R450" s="239"/>
      <c r="S450" s="239"/>
      <c r="T450" s="240"/>
      <c r="AT450" s="241" t="s">
        <v>193</v>
      </c>
      <c r="AU450" s="241" t="s">
        <v>83</v>
      </c>
      <c r="AV450" s="13" t="s">
        <v>83</v>
      </c>
      <c r="AW450" s="13" t="s">
        <v>39</v>
      </c>
      <c r="AX450" s="13" t="s">
        <v>75</v>
      </c>
      <c r="AY450" s="241" t="s">
        <v>183</v>
      </c>
    </row>
    <row r="451" spans="2:65" s="14" customFormat="1" ht="13.5">
      <c r="B451" s="242"/>
      <c r="C451" s="243"/>
      <c r="D451" s="244" t="s">
        <v>193</v>
      </c>
      <c r="E451" s="245" t="s">
        <v>21</v>
      </c>
      <c r="F451" s="246" t="s">
        <v>212</v>
      </c>
      <c r="G451" s="243"/>
      <c r="H451" s="247">
        <v>9.36</v>
      </c>
      <c r="I451" s="248"/>
      <c r="J451" s="243"/>
      <c r="K451" s="243"/>
      <c r="L451" s="249"/>
      <c r="M451" s="250"/>
      <c r="N451" s="251"/>
      <c r="O451" s="251"/>
      <c r="P451" s="251"/>
      <c r="Q451" s="251"/>
      <c r="R451" s="251"/>
      <c r="S451" s="251"/>
      <c r="T451" s="252"/>
      <c r="AT451" s="253" t="s">
        <v>193</v>
      </c>
      <c r="AU451" s="253" t="s">
        <v>83</v>
      </c>
      <c r="AV451" s="14" t="s">
        <v>189</v>
      </c>
      <c r="AW451" s="14" t="s">
        <v>39</v>
      </c>
      <c r="AX451" s="14" t="s">
        <v>79</v>
      </c>
      <c r="AY451" s="253" t="s">
        <v>183</v>
      </c>
    </row>
    <row r="452" spans="2:65" s="1" customFormat="1" ht="22.5" customHeight="1">
      <c r="B452" s="42"/>
      <c r="C452" s="205" t="s">
        <v>509</v>
      </c>
      <c r="D452" s="205" t="s">
        <v>185</v>
      </c>
      <c r="E452" s="206" t="s">
        <v>1279</v>
      </c>
      <c r="F452" s="207" t="s">
        <v>1280</v>
      </c>
      <c r="G452" s="208" t="s">
        <v>199</v>
      </c>
      <c r="H452" s="209">
        <v>29.64</v>
      </c>
      <c r="I452" s="210"/>
      <c r="J452" s="211">
        <f>ROUND(I452*H452,2)</f>
        <v>0</v>
      </c>
      <c r="K452" s="207" t="s">
        <v>200</v>
      </c>
      <c r="L452" s="62"/>
      <c r="M452" s="212" t="s">
        <v>21</v>
      </c>
      <c r="N452" s="213" t="s">
        <v>46</v>
      </c>
      <c r="O452" s="43"/>
      <c r="P452" s="214">
        <f>O452*H452</f>
        <v>0</v>
      </c>
      <c r="Q452" s="214">
        <v>0</v>
      </c>
      <c r="R452" s="214">
        <f>Q452*H452</f>
        <v>0</v>
      </c>
      <c r="S452" s="214">
        <v>0.75</v>
      </c>
      <c r="T452" s="215">
        <f>S452*H452</f>
        <v>22.23</v>
      </c>
      <c r="AR452" s="25" t="s">
        <v>189</v>
      </c>
      <c r="AT452" s="25" t="s">
        <v>185</v>
      </c>
      <c r="AU452" s="25" t="s">
        <v>83</v>
      </c>
      <c r="AY452" s="25" t="s">
        <v>183</v>
      </c>
      <c r="BE452" s="216">
        <f>IF(N452="základní",J452,0)</f>
        <v>0</v>
      </c>
      <c r="BF452" s="216">
        <f>IF(N452="snížená",J452,0)</f>
        <v>0</v>
      </c>
      <c r="BG452" s="216">
        <f>IF(N452="zákl. přenesená",J452,0)</f>
        <v>0</v>
      </c>
      <c r="BH452" s="216">
        <f>IF(N452="sníž. přenesená",J452,0)</f>
        <v>0</v>
      </c>
      <c r="BI452" s="216">
        <f>IF(N452="nulová",J452,0)</f>
        <v>0</v>
      </c>
      <c r="BJ452" s="25" t="s">
        <v>79</v>
      </c>
      <c r="BK452" s="216">
        <f>ROUND(I452*H452,2)</f>
        <v>0</v>
      </c>
      <c r="BL452" s="25" t="s">
        <v>189</v>
      </c>
      <c r="BM452" s="25" t="s">
        <v>1281</v>
      </c>
    </row>
    <row r="453" spans="2:65" s="12" customFormat="1" ht="13.5">
      <c r="B453" s="220"/>
      <c r="C453" s="221"/>
      <c r="D453" s="217" t="s">
        <v>193</v>
      </c>
      <c r="E453" s="222" t="s">
        <v>21</v>
      </c>
      <c r="F453" s="223" t="s">
        <v>1282</v>
      </c>
      <c r="G453" s="221"/>
      <c r="H453" s="224" t="s">
        <v>21</v>
      </c>
      <c r="I453" s="225"/>
      <c r="J453" s="221"/>
      <c r="K453" s="221"/>
      <c r="L453" s="226"/>
      <c r="M453" s="227"/>
      <c r="N453" s="228"/>
      <c r="O453" s="228"/>
      <c r="P453" s="228"/>
      <c r="Q453" s="228"/>
      <c r="R453" s="228"/>
      <c r="S453" s="228"/>
      <c r="T453" s="229"/>
      <c r="AT453" s="230" t="s">
        <v>193</v>
      </c>
      <c r="AU453" s="230" t="s">
        <v>83</v>
      </c>
      <c r="AV453" s="12" t="s">
        <v>79</v>
      </c>
      <c r="AW453" s="12" t="s">
        <v>39</v>
      </c>
      <c r="AX453" s="12" t="s">
        <v>75</v>
      </c>
      <c r="AY453" s="230" t="s">
        <v>183</v>
      </c>
    </row>
    <row r="454" spans="2:65" s="13" customFormat="1" ht="13.5">
      <c r="B454" s="231"/>
      <c r="C454" s="232"/>
      <c r="D454" s="244" t="s">
        <v>193</v>
      </c>
      <c r="E454" s="254" t="s">
        <v>21</v>
      </c>
      <c r="F454" s="255" t="s">
        <v>1283</v>
      </c>
      <c r="G454" s="232"/>
      <c r="H454" s="256">
        <v>29.64</v>
      </c>
      <c r="I454" s="236"/>
      <c r="J454" s="232"/>
      <c r="K454" s="232"/>
      <c r="L454" s="237"/>
      <c r="M454" s="238"/>
      <c r="N454" s="239"/>
      <c r="O454" s="239"/>
      <c r="P454" s="239"/>
      <c r="Q454" s="239"/>
      <c r="R454" s="239"/>
      <c r="S454" s="239"/>
      <c r="T454" s="240"/>
      <c r="AT454" s="241" t="s">
        <v>193</v>
      </c>
      <c r="AU454" s="241" t="s">
        <v>83</v>
      </c>
      <c r="AV454" s="13" t="s">
        <v>83</v>
      </c>
      <c r="AW454" s="13" t="s">
        <v>39</v>
      </c>
      <c r="AX454" s="13" t="s">
        <v>79</v>
      </c>
      <c r="AY454" s="241" t="s">
        <v>183</v>
      </c>
    </row>
    <row r="455" spans="2:65" s="1" customFormat="1" ht="31.5" customHeight="1">
      <c r="B455" s="42"/>
      <c r="C455" s="205" t="s">
        <v>514</v>
      </c>
      <c r="D455" s="205" t="s">
        <v>185</v>
      </c>
      <c r="E455" s="206" t="s">
        <v>1284</v>
      </c>
      <c r="F455" s="207" t="s">
        <v>1285</v>
      </c>
      <c r="G455" s="208" t="s">
        <v>199</v>
      </c>
      <c r="H455" s="209">
        <v>20.16</v>
      </c>
      <c r="I455" s="210"/>
      <c r="J455" s="211">
        <f>ROUND(I455*H455,2)</f>
        <v>0</v>
      </c>
      <c r="K455" s="207" t="s">
        <v>200</v>
      </c>
      <c r="L455" s="62"/>
      <c r="M455" s="212" t="s">
        <v>21</v>
      </c>
      <c r="N455" s="213" t="s">
        <v>46</v>
      </c>
      <c r="O455" s="43"/>
      <c r="P455" s="214">
        <f>O455*H455</f>
        <v>0</v>
      </c>
      <c r="Q455" s="214">
        <v>0</v>
      </c>
      <c r="R455" s="214">
        <f>Q455*H455</f>
        <v>0</v>
      </c>
      <c r="S455" s="214">
        <v>4.8000000000000001E-2</v>
      </c>
      <c r="T455" s="215">
        <f>S455*H455</f>
        <v>0.96767999999999998</v>
      </c>
      <c r="AR455" s="25" t="s">
        <v>189</v>
      </c>
      <c r="AT455" s="25" t="s">
        <v>185</v>
      </c>
      <c r="AU455" s="25" t="s">
        <v>83</v>
      </c>
      <c r="AY455" s="25" t="s">
        <v>183</v>
      </c>
      <c r="BE455" s="216">
        <f>IF(N455="základní",J455,0)</f>
        <v>0</v>
      </c>
      <c r="BF455" s="216">
        <f>IF(N455="snížená",J455,0)</f>
        <v>0</v>
      </c>
      <c r="BG455" s="216">
        <f>IF(N455="zákl. přenesená",J455,0)</f>
        <v>0</v>
      </c>
      <c r="BH455" s="216">
        <f>IF(N455="sníž. přenesená",J455,0)</f>
        <v>0</v>
      </c>
      <c r="BI455" s="216">
        <f>IF(N455="nulová",J455,0)</f>
        <v>0</v>
      </c>
      <c r="BJ455" s="25" t="s">
        <v>79</v>
      </c>
      <c r="BK455" s="216">
        <f>ROUND(I455*H455,2)</f>
        <v>0</v>
      </c>
      <c r="BL455" s="25" t="s">
        <v>189</v>
      </c>
      <c r="BM455" s="25" t="s">
        <v>1286</v>
      </c>
    </row>
    <row r="456" spans="2:65" s="1" customFormat="1" ht="27">
      <c r="B456" s="42"/>
      <c r="C456" s="64"/>
      <c r="D456" s="217" t="s">
        <v>191</v>
      </c>
      <c r="E456" s="64"/>
      <c r="F456" s="218" t="s">
        <v>1287</v>
      </c>
      <c r="G456" s="64"/>
      <c r="H456" s="64"/>
      <c r="I456" s="173"/>
      <c r="J456" s="64"/>
      <c r="K456" s="64"/>
      <c r="L456" s="62"/>
      <c r="M456" s="219"/>
      <c r="N456" s="43"/>
      <c r="O456" s="43"/>
      <c r="P456" s="43"/>
      <c r="Q456" s="43"/>
      <c r="R456" s="43"/>
      <c r="S456" s="43"/>
      <c r="T456" s="79"/>
      <c r="AT456" s="25" t="s">
        <v>191</v>
      </c>
      <c r="AU456" s="25" t="s">
        <v>83</v>
      </c>
    </row>
    <row r="457" spans="2:65" s="12" customFormat="1" ht="13.5">
      <c r="B457" s="220"/>
      <c r="C457" s="221"/>
      <c r="D457" s="217" t="s">
        <v>193</v>
      </c>
      <c r="E457" s="222" t="s">
        <v>21</v>
      </c>
      <c r="F457" s="223" t="s">
        <v>1076</v>
      </c>
      <c r="G457" s="221"/>
      <c r="H457" s="224" t="s">
        <v>21</v>
      </c>
      <c r="I457" s="225"/>
      <c r="J457" s="221"/>
      <c r="K457" s="221"/>
      <c r="L457" s="226"/>
      <c r="M457" s="227"/>
      <c r="N457" s="228"/>
      <c r="O457" s="228"/>
      <c r="P457" s="228"/>
      <c r="Q457" s="228"/>
      <c r="R457" s="228"/>
      <c r="S457" s="228"/>
      <c r="T457" s="229"/>
      <c r="AT457" s="230" t="s">
        <v>193</v>
      </c>
      <c r="AU457" s="230" t="s">
        <v>83</v>
      </c>
      <c r="AV457" s="12" t="s">
        <v>79</v>
      </c>
      <c r="AW457" s="12" t="s">
        <v>39</v>
      </c>
      <c r="AX457" s="12" t="s">
        <v>75</v>
      </c>
      <c r="AY457" s="230" t="s">
        <v>183</v>
      </c>
    </row>
    <row r="458" spans="2:65" s="13" customFormat="1" ht="13.5">
      <c r="B458" s="231"/>
      <c r="C458" s="232"/>
      <c r="D458" s="217" t="s">
        <v>193</v>
      </c>
      <c r="E458" s="233" t="s">
        <v>21</v>
      </c>
      <c r="F458" s="234" t="s">
        <v>1288</v>
      </c>
      <c r="G458" s="232"/>
      <c r="H458" s="235">
        <v>6.48</v>
      </c>
      <c r="I458" s="236"/>
      <c r="J458" s="232"/>
      <c r="K458" s="232"/>
      <c r="L458" s="237"/>
      <c r="M458" s="238"/>
      <c r="N458" s="239"/>
      <c r="O458" s="239"/>
      <c r="P458" s="239"/>
      <c r="Q458" s="239"/>
      <c r="R458" s="239"/>
      <c r="S458" s="239"/>
      <c r="T458" s="240"/>
      <c r="AT458" s="241" t="s">
        <v>193</v>
      </c>
      <c r="AU458" s="241" t="s">
        <v>83</v>
      </c>
      <c r="AV458" s="13" t="s">
        <v>83</v>
      </c>
      <c r="AW458" s="13" t="s">
        <v>39</v>
      </c>
      <c r="AX458" s="13" t="s">
        <v>75</v>
      </c>
      <c r="AY458" s="241" t="s">
        <v>183</v>
      </c>
    </row>
    <row r="459" spans="2:65" s="12" customFormat="1" ht="13.5">
      <c r="B459" s="220"/>
      <c r="C459" s="221"/>
      <c r="D459" s="217" t="s">
        <v>193</v>
      </c>
      <c r="E459" s="222" t="s">
        <v>21</v>
      </c>
      <c r="F459" s="223" t="s">
        <v>1078</v>
      </c>
      <c r="G459" s="221"/>
      <c r="H459" s="224" t="s">
        <v>21</v>
      </c>
      <c r="I459" s="225"/>
      <c r="J459" s="221"/>
      <c r="K459" s="221"/>
      <c r="L459" s="226"/>
      <c r="M459" s="227"/>
      <c r="N459" s="228"/>
      <c r="O459" s="228"/>
      <c r="P459" s="228"/>
      <c r="Q459" s="228"/>
      <c r="R459" s="228"/>
      <c r="S459" s="228"/>
      <c r="T459" s="229"/>
      <c r="AT459" s="230" t="s">
        <v>193</v>
      </c>
      <c r="AU459" s="230" t="s">
        <v>83</v>
      </c>
      <c r="AV459" s="12" t="s">
        <v>79</v>
      </c>
      <c r="AW459" s="12" t="s">
        <v>39</v>
      </c>
      <c r="AX459" s="12" t="s">
        <v>75</v>
      </c>
      <c r="AY459" s="230" t="s">
        <v>183</v>
      </c>
    </row>
    <row r="460" spans="2:65" s="13" customFormat="1" ht="13.5">
      <c r="B460" s="231"/>
      <c r="C460" s="232"/>
      <c r="D460" s="217" t="s">
        <v>193</v>
      </c>
      <c r="E460" s="233" t="s">
        <v>21</v>
      </c>
      <c r="F460" s="234" t="s">
        <v>1289</v>
      </c>
      <c r="G460" s="232"/>
      <c r="H460" s="235">
        <v>3.96</v>
      </c>
      <c r="I460" s="236"/>
      <c r="J460" s="232"/>
      <c r="K460" s="232"/>
      <c r="L460" s="237"/>
      <c r="M460" s="238"/>
      <c r="N460" s="239"/>
      <c r="O460" s="239"/>
      <c r="P460" s="239"/>
      <c r="Q460" s="239"/>
      <c r="R460" s="239"/>
      <c r="S460" s="239"/>
      <c r="T460" s="240"/>
      <c r="AT460" s="241" t="s">
        <v>193</v>
      </c>
      <c r="AU460" s="241" t="s">
        <v>83</v>
      </c>
      <c r="AV460" s="13" t="s">
        <v>83</v>
      </c>
      <c r="AW460" s="13" t="s">
        <v>39</v>
      </c>
      <c r="AX460" s="13" t="s">
        <v>75</v>
      </c>
      <c r="AY460" s="241" t="s">
        <v>183</v>
      </c>
    </row>
    <row r="461" spans="2:65" s="12" customFormat="1" ht="13.5">
      <c r="B461" s="220"/>
      <c r="C461" s="221"/>
      <c r="D461" s="217" t="s">
        <v>193</v>
      </c>
      <c r="E461" s="222" t="s">
        <v>21</v>
      </c>
      <c r="F461" s="223" t="s">
        <v>1080</v>
      </c>
      <c r="G461" s="221"/>
      <c r="H461" s="224" t="s">
        <v>21</v>
      </c>
      <c r="I461" s="225"/>
      <c r="J461" s="221"/>
      <c r="K461" s="221"/>
      <c r="L461" s="226"/>
      <c r="M461" s="227"/>
      <c r="N461" s="228"/>
      <c r="O461" s="228"/>
      <c r="P461" s="228"/>
      <c r="Q461" s="228"/>
      <c r="R461" s="228"/>
      <c r="S461" s="228"/>
      <c r="T461" s="229"/>
      <c r="AT461" s="230" t="s">
        <v>193</v>
      </c>
      <c r="AU461" s="230" t="s">
        <v>83</v>
      </c>
      <c r="AV461" s="12" t="s">
        <v>79</v>
      </c>
      <c r="AW461" s="12" t="s">
        <v>39</v>
      </c>
      <c r="AX461" s="12" t="s">
        <v>75</v>
      </c>
      <c r="AY461" s="230" t="s">
        <v>183</v>
      </c>
    </row>
    <row r="462" spans="2:65" s="13" customFormat="1" ht="13.5">
      <c r="B462" s="231"/>
      <c r="C462" s="232"/>
      <c r="D462" s="217" t="s">
        <v>193</v>
      </c>
      <c r="E462" s="233" t="s">
        <v>21</v>
      </c>
      <c r="F462" s="234" t="s">
        <v>1290</v>
      </c>
      <c r="G462" s="232"/>
      <c r="H462" s="235">
        <v>5.76</v>
      </c>
      <c r="I462" s="236"/>
      <c r="J462" s="232"/>
      <c r="K462" s="232"/>
      <c r="L462" s="237"/>
      <c r="M462" s="238"/>
      <c r="N462" s="239"/>
      <c r="O462" s="239"/>
      <c r="P462" s="239"/>
      <c r="Q462" s="239"/>
      <c r="R462" s="239"/>
      <c r="S462" s="239"/>
      <c r="T462" s="240"/>
      <c r="AT462" s="241" t="s">
        <v>193</v>
      </c>
      <c r="AU462" s="241" t="s">
        <v>83</v>
      </c>
      <c r="AV462" s="13" t="s">
        <v>83</v>
      </c>
      <c r="AW462" s="13" t="s">
        <v>39</v>
      </c>
      <c r="AX462" s="13" t="s">
        <v>75</v>
      </c>
      <c r="AY462" s="241" t="s">
        <v>183</v>
      </c>
    </row>
    <row r="463" spans="2:65" s="12" customFormat="1" ht="13.5">
      <c r="B463" s="220"/>
      <c r="C463" s="221"/>
      <c r="D463" s="217" t="s">
        <v>193</v>
      </c>
      <c r="E463" s="222" t="s">
        <v>21</v>
      </c>
      <c r="F463" s="223" t="s">
        <v>1082</v>
      </c>
      <c r="G463" s="221"/>
      <c r="H463" s="224" t="s">
        <v>21</v>
      </c>
      <c r="I463" s="225"/>
      <c r="J463" s="221"/>
      <c r="K463" s="221"/>
      <c r="L463" s="226"/>
      <c r="M463" s="227"/>
      <c r="N463" s="228"/>
      <c r="O463" s="228"/>
      <c r="P463" s="228"/>
      <c r="Q463" s="228"/>
      <c r="R463" s="228"/>
      <c r="S463" s="228"/>
      <c r="T463" s="229"/>
      <c r="AT463" s="230" t="s">
        <v>193</v>
      </c>
      <c r="AU463" s="230" t="s">
        <v>83</v>
      </c>
      <c r="AV463" s="12" t="s">
        <v>79</v>
      </c>
      <c r="AW463" s="12" t="s">
        <v>39</v>
      </c>
      <c r="AX463" s="12" t="s">
        <v>75</v>
      </c>
      <c r="AY463" s="230" t="s">
        <v>183</v>
      </c>
    </row>
    <row r="464" spans="2:65" s="13" customFormat="1" ht="13.5">
      <c r="B464" s="231"/>
      <c r="C464" s="232"/>
      <c r="D464" s="217" t="s">
        <v>193</v>
      </c>
      <c r="E464" s="233" t="s">
        <v>21</v>
      </c>
      <c r="F464" s="234" t="s">
        <v>1291</v>
      </c>
      <c r="G464" s="232"/>
      <c r="H464" s="235">
        <v>2.88</v>
      </c>
      <c r="I464" s="236"/>
      <c r="J464" s="232"/>
      <c r="K464" s="232"/>
      <c r="L464" s="237"/>
      <c r="M464" s="238"/>
      <c r="N464" s="239"/>
      <c r="O464" s="239"/>
      <c r="P464" s="239"/>
      <c r="Q464" s="239"/>
      <c r="R464" s="239"/>
      <c r="S464" s="239"/>
      <c r="T464" s="240"/>
      <c r="AT464" s="241" t="s">
        <v>193</v>
      </c>
      <c r="AU464" s="241" t="s">
        <v>83</v>
      </c>
      <c r="AV464" s="13" t="s">
        <v>83</v>
      </c>
      <c r="AW464" s="13" t="s">
        <v>39</v>
      </c>
      <c r="AX464" s="13" t="s">
        <v>75</v>
      </c>
      <c r="AY464" s="241" t="s">
        <v>183</v>
      </c>
    </row>
    <row r="465" spans="2:65" s="12" customFormat="1" ht="13.5">
      <c r="B465" s="220"/>
      <c r="C465" s="221"/>
      <c r="D465" s="217" t="s">
        <v>193</v>
      </c>
      <c r="E465" s="222" t="s">
        <v>21</v>
      </c>
      <c r="F465" s="223" t="s">
        <v>1084</v>
      </c>
      <c r="G465" s="221"/>
      <c r="H465" s="224" t="s">
        <v>21</v>
      </c>
      <c r="I465" s="225"/>
      <c r="J465" s="221"/>
      <c r="K465" s="221"/>
      <c r="L465" s="226"/>
      <c r="M465" s="227"/>
      <c r="N465" s="228"/>
      <c r="O465" s="228"/>
      <c r="P465" s="228"/>
      <c r="Q465" s="228"/>
      <c r="R465" s="228"/>
      <c r="S465" s="228"/>
      <c r="T465" s="229"/>
      <c r="AT465" s="230" t="s">
        <v>193</v>
      </c>
      <c r="AU465" s="230" t="s">
        <v>83</v>
      </c>
      <c r="AV465" s="12" t="s">
        <v>79</v>
      </c>
      <c r="AW465" s="12" t="s">
        <v>39</v>
      </c>
      <c r="AX465" s="12" t="s">
        <v>75</v>
      </c>
      <c r="AY465" s="230" t="s">
        <v>183</v>
      </c>
    </row>
    <row r="466" spans="2:65" s="13" customFormat="1" ht="13.5">
      <c r="B466" s="231"/>
      <c r="C466" s="232"/>
      <c r="D466" s="217" t="s">
        <v>193</v>
      </c>
      <c r="E466" s="233" t="s">
        <v>21</v>
      </c>
      <c r="F466" s="234" t="s">
        <v>1292</v>
      </c>
      <c r="G466" s="232"/>
      <c r="H466" s="235">
        <v>1.08</v>
      </c>
      <c r="I466" s="236"/>
      <c r="J466" s="232"/>
      <c r="K466" s="232"/>
      <c r="L466" s="237"/>
      <c r="M466" s="238"/>
      <c r="N466" s="239"/>
      <c r="O466" s="239"/>
      <c r="P466" s="239"/>
      <c r="Q466" s="239"/>
      <c r="R466" s="239"/>
      <c r="S466" s="239"/>
      <c r="T466" s="240"/>
      <c r="AT466" s="241" t="s">
        <v>193</v>
      </c>
      <c r="AU466" s="241" t="s">
        <v>83</v>
      </c>
      <c r="AV466" s="13" t="s">
        <v>83</v>
      </c>
      <c r="AW466" s="13" t="s">
        <v>39</v>
      </c>
      <c r="AX466" s="13" t="s">
        <v>75</v>
      </c>
      <c r="AY466" s="241" t="s">
        <v>183</v>
      </c>
    </row>
    <row r="467" spans="2:65" s="14" customFormat="1" ht="13.5">
      <c r="B467" s="242"/>
      <c r="C467" s="243"/>
      <c r="D467" s="244" t="s">
        <v>193</v>
      </c>
      <c r="E467" s="245" t="s">
        <v>21</v>
      </c>
      <c r="F467" s="246" t="s">
        <v>212</v>
      </c>
      <c r="G467" s="243"/>
      <c r="H467" s="247">
        <v>20.16</v>
      </c>
      <c r="I467" s="248"/>
      <c r="J467" s="243"/>
      <c r="K467" s="243"/>
      <c r="L467" s="249"/>
      <c r="M467" s="250"/>
      <c r="N467" s="251"/>
      <c r="O467" s="251"/>
      <c r="P467" s="251"/>
      <c r="Q467" s="251"/>
      <c r="R467" s="251"/>
      <c r="S467" s="251"/>
      <c r="T467" s="252"/>
      <c r="AT467" s="253" t="s">
        <v>193</v>
      </c>
      <c r="AU467" s="253" t="s">
        <v>83</v>
      </c>
      <c r="AV467" s="14" t="s">
        <v>189</v>
      </c>
      <c r="AW467" s="14" t="s">
        <v>39</v>
      </c>
      <c r="AX467" s="14" t="s">
        <v>79</v>
      </c>
      <c r="AY467" s="253" t="s">
        <v>183</v>
      </c>
    </row>
    <row r="468" spans="2:65" s="1" customFormat="1" ht="31.5" customHeight="1">
      <c r="B468" s="42"/>
      <c r="C468" s="205" t="s">
        <v>519</v>
      </c>
      <c r="D468" s="205" t="s">
        <v>185</v>
      </c>
      <c r="E468" s="206" t="s">
        <v>1293</v>
      </c>
      <c r="F468" s="207" t="s">
        <v>1294</v>
      </c>
      <c r="G468" s="208" t="s">
        <v>199</v>
      </c>
      <c r="H468" s="209">
        <v>38.880000000000003</v>
      </c>
      <c r="I468" s="210"/>
      <c r="J468" s="211">
        <f>ROUND(I468*H468,2)</f>
        <v>0</v>
      </c>
      <c r="K468" s="207" t="s">
        <v>200</v>
      </c>
      <c r="L468" s="62"/>
      <c r="M468" s="212" t="s">
        <v>21</v>
      </c>
      <c r="N468" s="213" t="s">
        <v>46</v>
      </c>
      <c r="O468" s="43"/>
      <c r="P468" s="214">
        <f>O468*H468</f>
        <v>0</v>
      </c>
      <c r="Q468" s="214">
        <v>0</v>
      </c>
      <c r="R468" s="214">
        <f>Q468*H468</f>
        <v>0</v>
      </c>
      <c r="S468" s="214">
        <v>3.4000000000000002E-2</v>
      </c>
      <c r="T468" s="215">
        <f>S468*H468</f>
        <v>1.3219200000000002</v>
      </c>
      <c r="AR468" s="25" t="s">
        <v>189</v>
      </c>
      <c r="AT468" s="25" t="s">
        <v>185</v>
      </c>
      <c r="AU468" s="25" t="s">
        <v>83</v>
      </c>
      <c r="AY468" s="25" t="s">
        <v>183</v>
      </c>
      <c r="BE468" s="216">
        <f>IF(N468="základní",J468,0)</f>
        <v>0</v>
      </c>
      <c r="BF468" s="216">
        <f>IF(N468="snížená",J468,0)</f>
        <v>0</v>
      </c>
      <c r="BG468" s="216">
        <f>IF(N468="zákl. přenesená",J468,0)</f>
        <v>0</v>
      </c>
      <c r="BH468" s="216">
        <f>IF(N468="sníž. přenesená",J468,0)</f>
        <v>0</v>
      </c>
      <c r="BI468" s="216">
        <f>IF(N468="nulová",J468,0)</f>
        <v>0</v>
      </c>
      <c r="BJ468" s="25" t="s">
        <v>79</v>
      </c>
      <c r="BK468" s="216">
        <f>ROUND(I468*H468,2)</f>
        <v>0</v>
      </c>
      <c r="BL468" s="25" t="s">
        <v>189</v>
      </c>
      <c r="BM468" s="25" t="s">
        <v>1295</v>
      </c>
    </row>
    <row r="469" spans="2:65" s="1" customFormat="1" ht="27">
      <c r="B469" s="42"/>
      <c r="C469" s="64"/>
      <c r="D469" s="217" t="s">
        <v>191</v>
      </c>
      <c r="E469" s="64"/>
      <c r="F469" s="218" t="s">
        <v>1287</v>
      </c>
      <c r="G469" s="64"/>
      <c r="H469" s="64"/>
      <c r="I469" s="173"/>
      <c r="J469" s="64"/>
      <c r="K469" s="64"/>
      <c r="L469" s="62"/>
      <c r="M469" s="219"/>
      <c r="N469" s="43"/>
      <c r="O469" s="43"/>
      <c r="P469" s="43"/>
      <c r="Q469" s="43"/>
      <c r="R469" s="43"/>
      <c r="S469" s="43"/>
      <c r="T469" s="79"/>
      <c r="AT469" s="25" t="s">
        <v>191</v>
      </c>
      <c r="AU469" s="25" t="s">
        <v>83</v>
      </c>
    </row>
    <row r="470" spans="2:65" s="12" customFormat="1" ht="13.5">
      <c r="B470" s="220"/>
      <c r="C470" s="221"/>
      <c r="D470" s="217" t="s">
        <v>193</v>
      </c>
      <c r="E470" s="222" t="s">
        <v>21</v>
      </c>
      <c r="F470" s="223" t="s">
        <v>1296</v>
      </c>
      <c r="G470" s="221"/>
      <c r="H470" s="224" t="s">
        <v>21</v>
      </c>
      <c r="I470" s="225"/>
      <c r="J470" s="221"/>
      <c r="K470" s="221"/>
      <c r="L470" s="226"/>
      <c r="M470" s="227"/>
      <c r="N470" s="228"/>
      <c r="O470" s="228"/>
      <c r="P470" s="228"/>
      <c r="Q470" s="228"/>
      <c r="R470" s="228"/>
      <c r="S470" s="228"/>
      <c r="T470" s="229"/>
      <c r="AT470" s="230" t="s">
        <v>193</v>
      </c>
      <c r="AU470" s="230" t="s">
        <v>83</v>
      </c>
      <c r="AV470" s="12" t="s">
        <v>79</v>
      </c>
      <c r="AW470" s="12" t="s">
        <v>39</v>
      </c>
      <c r="AX470" s="12" t="s">
        <v>75</v>
      </c>
      <c r="AY470" s="230" t="s">
        <v>183</v>
      </c>
    </row>
    <row r="471" spans="2:65" s="12" customFormat="1" ht="13.5">
      <c r="B471" s="220"/>
      <c r="C471" s="221"/>
      <c r="D471" s="217" t="s">
        <v>193</v>
      </c>
      <c r="E471" s="222" t="s">
        <v>21</v>
      </c>
      <c r="F471" s="223" t="s">
        <v>1297</v>
      </c>
      <c r="G471" s="221"/>
      <c r="H471" s="224" t="s">
        <v>21</v>
      </c>
      <c r="I471" s="225"/>
      <c r="J471" s="221"/>
      <c r="K471" s="221"/>
      <c r="L471" s="226"/>
      <c r="M471" s="227"/>
      <c r="N471" s="228"/>
      <c r="O471" s="228"/>
      <c r="P471" s="228"/>
      <c r="Q471" s="228"/>
      <c r="R471" s="228"/>
      <c r="S471" s="228"/>
      <c r="T471" s="229"/>
      <c r="AT471" s="230" t="s">
        <v>193</v>
      </c>
      <c r="AU471" s="230" t="s">
        <v>83</v>
      </c>
      <c r="AV471" s="12" t="s">
        <v>79</v>
      </c>
      <c r="AW471" s="12" t="s">
        <v>39</v>
      </c>
      <c r="AX471" s="12" t="s">
        <v>75</v>
      </c>
      <c r="AY471" s="230" t="s">
        <v>183</v>
      </c>
    </row>
    <row r="472" spans="2:65" s="13" customFormat="1" ht="13.5">
      <c r="B472" s="231"/>
      <c r="C472" s="232"/>
      <c r="D472" s="217" t="s">
        <v>193</v>
      </c>
      <c r="E472" s="233" t="s">
        <v>21</v>
      </c>
      <c r="F472" s="234" t="s">
        <v>1298</v>
      </c>
      <c r="G472" s="232"/>
      <c r="H472" s="235">
        <v>17.28</v>
      </c>
      <c r="I472" s="236"/>
      <c r="J472" s="232"/>
      <c r="K472" s="232"/>
      <c r="L472" s="237"/>
      <c r="M472" s="238"/>
      <c r="N472" s="239"/>
      <c r="O472" s="239"/>
      <c r="P472" s="239"/>
      <c r="Q472" s="239"/>
      <c r="R472" s="239"/>
      <c r="S472" s="239"/>
      <c r="T472" s="240"/>
      <c r="AT472" s="241" t="s">
        <v>193</v>
      </c>
      <c r="AU472" s="241" t="s">
        <v>83</v>
      </c>
      <c r="AV472" s="13" t="s">
        <v>83</v>
      </c>
      <c r="AW472" s="13" t="s">
        <v>39</v>
      </c>
      <c r="AX472" s="13" t="s">
        <v>75</v>
      </c>
      <c r="AY472" s="241" t="s">
        <v>183</v>
      </c>
    </row>
    <row r="473" spans="2:65" s="12" customFormat="1" ht="13.5">
      <c r="B473" s="220"/>
      <c r="C473" s="221"/>
      <c r="D473" s="217" t="s">
        <v>193</v>
      </c>
      <c r="E473" s="222" t="s">
        <v>21</v>
      </c>
      <c r="F473" s="223" t="s">
        <v>1299</v>
      </c>
      <c r="G473" s="221"/>
      <c r="H473" s="224" t="s">
        <v>21</v>
      </c>
      <c r="I473" s="225"/>
      <c r="J473" s="221"/>
      <c r="K473" s="221"/>
      <c r="L473" s="226"/>
      <c r="M473" s="227"/>
      <c r="N473" s="228"/>
      <c r="O473" s="228"/>
      <c r="P473" s="228"/>
      <c r="Q473" s="228"/>
      <c r="R473" s="228"/>
      <c r="S473" s="228"/>
      <c r="T473" s="229"/>
      <c r="AT473" s="230" t="s">
        <v>193</v>
      </c>
      <c r="AU473" s="230" t="s">
        <v>83</v>
      </c>
      <c r="AV473" s="12" t="s">
        <v>79</v>
      </c>
      <c r="AW473" s="12" t="s">
        <v>39</v>
      </c>
      <c r="AX473" s="12" t="s">
        <v>75</v>
      </c>
      <c r="AY473" s="230" t="s">
        <v>183</v>
      </c>
    </row>
    <row r="474" spans="2:65" s="13" customFormat="1" ht="13.5">
      <c r="B474" s="231"/>
      <c r="C474" s="232"/>
      <c r="D474" s="217" t="s">
        <v>193</v>
      </c>
      <c r="E474" s="233" t="s">
        <v>21</v>
      </c>
      <c r="F474" s="234" t="s">
        <v>1300</v>
      </c>
      <c r="G474" s="232"/>
      <c r="H474" s="235">
        <v>21.6</v>
      </c>
      <c r="I474" s="236"/>
      <c r="J474" s="232"/>
      <c r="K474" s="232"/>
      <c r="L474" s="237"/>
      <c r="M474" s="238"/>
      <c r="N474" s="239"/>
      <c r="O474" s="239"/>
      <c r="P474" s="239"/>
      <c r="Q474" s="239"/>
      <c r="R474" s="239"/>
      <c r="S474" s="239"/>
      <c r="T474" s="240"/>
      <c r="AT474" s="241" t="s">
        <v>193</v>
      </c>
      <c r="AU474" s="241" t="s">
        <v>83</v>
      </c>
      <c r="AV474" s="13" t="s">
        <v>83</v>
      </c>
      <c r="AW474" s="13" t="s">
        <v>39</v>
      </c>
      <c r="AX474" s="13" t="s">
        <v>75</v>
      </c>
      <c r="AY474" s="241" t="s">
        <v>183</v>
      </c>
    </row>
    <row r="475" spans="2:65" s="14" customFormat="1" ht="13.5">
      <c r="B475" s="242"/>
      <c r="C475" s="243"/>
      <c r="D475" s="244" t="s">
        <v>193</v>
      </c>
      <c r="E475" s="245" t="s">
        <v>21</v>
      </c>
      <c r="F475" s="246" t="s">
        <v>212</v>
      </c>
      <c r="G475" s="243"/>
      <c r="H475" s="247">
        <v>38.880000000000003</v>
      </c>
      <c r="I475" s="248"/>
      <c r="J475" s="243"/>
      <c r="K475" s="243"/>
      <c r="L475" s="249"/>
      <c r="M475" s="250"/>
      <c r="N475" s="251"/>
      <c r="O475" s="251"/>
      <c r="P475" s="251"/>
      <c r="Q475" s="251"/>
      <c r="R475" s="251"/>
      <c r="S475" s="251"/>
      <c r="T475" s="252"/>
      <c r="AT475" s="253" t="s">
        <v>193</v>
      </c>
      <c r="AU475" s="253" t="s">
        <v>83</v>
      </c>
      <c r="AV475" s="14" t="s">
        <v>189</v>
      </c>
      <c r="AW475" s="14" t="s">
        <v>39</v>
      </c>
      <c r="AX475" s="14" t="s">
        <v>79</v>
      </c>
      <c r="AY475" s="253" t="s">
        <v>183</v>
      </c>
    </row>
    <row r="476" spans="2:65" s="1" customFormat="1" ht="31.5" customHeight="1">
      <c r="B476" s="42"/>
      <c r="C476" s="205" t="s">
        <v>526</v>
      </c>
      <c r="D476" s="205" t="s">
        <v>185</v>
      </c>
      <c r="E476" s="206" t="s">
        <v>453</v>
      </c>
      <c r="F476" s="207" t="s">
        <v>454</v>
      </c>
      <c r="G476" s="208" t="s">
        <v>199</v>
      </c>
      <c r="H476" s="209">
        <v>9.98</v>
      </c>
      <c r="I476" s="210"/>
      <c r="J476" s="211">
        <f>ROUND(I476*H476,2)</f>
        <v>0</v>
      </c>
      <c r="K476" s="207" t="s">
        <v>200</v>
      </c>
      <c r="L476" s="62"/>
      <c r="M476" s="212" t="s">
        <v>21</v>
      </c>
      <c r="N476" s="213" t="s">
        <v>46</v>
      </c>
      <c r="O476" s="43"/>
      <c r="P476" s="214">
        <f>O476*H476</f>
        <v>0</v>
      </c>
      <c r="Q476" s="214">
        <v>0</v>
      </c>
      <c r="R476" s="214">
        <f>Q476*H476</f>
        <v>0</v>
      </c>
      <c r="S476" s="214">
        <v>7.5999999999999998E-2</v>
      </c>
      <c r="T476" s="215">
        <f>S476*H476</f>
        <v>0.75848000000000004</v>
      </c>
      <c r="AR476" s="25" t="s">
        <v>189</v>
      </c>
      <c r="AT476" s="25" t="s">
        <v>185</v>
      </c>
      <c r="AU476" s="25" t="s">
        <v>83</v>
      </c>
      <c r="AY476" s="25" t="s">
        <v>183</v>
      </c>
      <c r="BE476" s="216">
        <f>IF(N476="základní",J476,0)</f>
        <v>0</v>
      </c>
      <c r="BF476" s="216">
        <f>IF(N476="snížená",J476,0)</f>
        <v>0</v>
      </c>
      <c r="BG476" s="216">
        <f>IF(N476="zákl. přenesená",J476,0)</f>
        <v>0</v>
      </c>
      <c r="BH476" s="216">
        <f>IF(N476="sníž. přenesená",J476,0)</f>
        <v>0</v>
      </c>
      <c r="BI476" s="216">
        <f>IF(N476="nulová",J476,0)</f>
        <v>0</v>
      </c>
      <c r="BJ476" s="25" t="s">
        <v>79</v>
      </c>
      <c r="BK476" s="216">
        <f>ROUND(I476*H476,2)</f>
        <v>0</v>
      </c>
      <c r="BL476" s="25" t="s">
        <v>189</v>
      </c>
      <c r="BM476" s="25" t="s">
        <v>1301</v>
      </c>
    </row>
    <row r="477" spans="2:65" s="1" customFormat="1" ht="40.5">
      <c r="B477" s="42"/>
      <c r="C477" s="64"/>
      <c r="D477" s="217" t="s">
        <v>191</v>
      </c>
      <c r="E477" s="64"/>
      <c r="F477" s="218" t="s">
        <v>456</v>
      </c>
      <c r="G477" s="64"/>
      <c r="H477" s="64"/>
      <c r="I477" s="173"/>
      <c r="J477" s="64"/>
      <c r="K477" s="64"/>
      <c r="L477" s="62"/>
      <c r="M477" s="219"/>
      <c r="N477" s="43"/>
      <c r="O477" s="43"/>
      <c r="P477" s="43"/>
      <c r="Q477" s="43"/>
      <c r="R477" s="43"/>
      <c r="S477" s="43"/>
      <c r="T477" s="79"/>
      <c r="AT477" s="25" t="s">
        <v>191</v>
      </c>
      <c r="AU477" s="25" t="s">
        <v>83</v>
      </c>
    </row>
    <row r="478" spans="2:65" s="12" customFormat="1" ht="13.5">
      <c r="B478" s="220"/>
      <c r="C478" s="221"/>
      <c r="D478" s="217" t="s">
        <v>193</v>
      </c>
      <c r="E478" s="222" t="s">
        <v>21</v>
      </c>
      <c r="F478" s="223" t="s">
        <v>1302</v>
      </c>
      <c r="G478" s="221"/>
      <c r="H478" s="224" t="s">
        <v>21</v>
      </c>
      <c r="I478" s="225"/>
      <c r="J478" s="221"/>
      <c r="K478" s="221"/>
      <c r="L478" s="226"/>
      <c r="M478" s="227"/>
      <c r="N478" s="228"/>
      <c r="O478" s="228"/>
      <c r="P478" s="228"/>
      <c r="Q478" s="228"/>
      <c r="R478" s="228"/>
      <c r="S478" s="228"/>
      <c r="T478" s="229"/>
      <c r="AT478" s="230" t="s">
        <v>193</v>
      </c>
      <c r="AU478" s="230" t="s">
        <v>83</v>
      </c>
      <c r="AV478" s="12" t="s">
        <v>79</v>
      </c>
      <c r="AW478" s="12" t="s">
        <v>39</v>
      </c>
      <c r="AX478" s="12" t="s">
        <v>75</v>
      </c>
      <c r="AY478" s="230" t="s">
        <v>183</v>
      </c>
    </row>
    <row r="479" spans="2:65" s="13" customFormat="1" ht="13.5">
      <c r="B479" s="231"/>
      <c r="C479" s="232"/>
      <c r="D479" s="217" t="s">
        <v>193</v>
      </c>
      <c r="E479" s="233" t="s">
        <v>21</v>
      </c>
      <c r="F479" s="234" t="s">
        <v>1303</v>
      </c>
      <c r="G479" s="232"/>
      <c r="H479" s="235">
        <v>1.5760000000000001</v>
      </c>
      <c r="I479" s="236"/>
      <c r="J479" s="232"/>
      <c r="K479" s="232"/>
      <c r="L479" s="237"/>
      <c r="M479" s="238"/>
      <c r="N479" s="239"/>
      <c r="O479" s="239"/>
      <c r="P479" s="239"/>
      <c r="Q479" s="239"/>
      <c r="R479" s="239"/>
      <c r="S479" s="239"/>
      <c r="T479" s="240"/>
      <c r="AT479" s="241" t="s">
        <v>193</v>
      </c>
      <c r="AU479" s="241" t="s">
        <v>83</v>
      </c>
      <c r="AV479" s="13" t="s">
        <v>83</v>
      </c>
      <c r="AW479" s="13" t="s">
        <v>39</v>
      </c>
      <c r="AX479" s="13" t="s">
        <v>75</v>
      </c>
      <c r="AY479" s="241" t="s">
        <v>183</v>
      </c>
    </row>
    <row r="480" spans="2:65" s="12" customFormat="1" ht="13.5">
      <c r="B480" s="220"/>
      <c r="C480" s="221"/>
      <c r="D480" s="217" t="s">
        <v>193</v>
      </c>
      <c r="E480" s="222" t="s">
        <v>21</v>
      </c>
      <c r="F480" s="223" t="s">
        <v>1304</v>
      </c>
      <c r="G480" s="221"/>
      <c r="H480" s="224" t="s">
        <v>21</v>
      </c>
      <c r="I480" s="225"/>
      <c r="J480" s="221"/>
      <c r="K480" s="221"/>
      <c r="L480" s="226"/>
      <c r="M480" s="227"/>
      <c r="N480" s="228"/>
      <c r="O480" s="228"/>
      <c r="P480" s="228"/>
      <c r="Q480" s="228"/>
      <c r="R480" s="228"/>
      <c r="S480" s="228"/>
      <c r="T480" s="229"/>
      <c r="AT480" s="230" t="s">
        <v>193</v>
      </c>
      <c r="AU480" s="230" t="s">
        <v>83</v>
      </c>
      <c r="AV480" s="12" t="s">
        <v>79</v>
      </c>
      <c r="AW480" s="12" t="s">
        <v>39</v>
      </c>
      <c r="AX480" s="12" t="s">
        <v>75</v>
      </c>
      <c r="AY480" s="230" t="s">
        <v>183</v>
      </c>
    </row>
    <row r="481" spans="2:65" s="13" customFormat="1" ht="13.5">
      <c r="B481" s="231"/>
      <c r="C481" s="232"/>
      <c r="D481" s="217" t="s">
        <v>193</v>
      </c>
      <c r="E481" s="233" t="s">
        <v>21</v>
      </c>
      <c r="F481" s="234" t="s">
        <v>1305</v>
      </c>
      <c r="G481" s="232"/>
      <c r="H481" s="235">
        <v>2.1</v>
      </c>
      <c r="I481" s="236"/>
      <c r="J481" s="232"/>
      <c r="K481" s="232"/>
      <c r="L481" s="237"/>
      <c r="M481" s="238"/>
      <c r="N481" s="239"/>
      <c r="O481" s="239"/>
      <c r="P481" s="239"/>
      <c r="Q481" s="239"/>
      <c r="R481" s="239"/>
      <c r="S481" s="239"/>
      <c r="T481" s="240"/>
      <c r="AT481" s="241" t="s">
        <v>193</v>
      </c>
      <c r="AU481" s="241" t="s">
        <v>83</v>
      </c>
      <c r="AV481" s="13" t="s">
        <v>83</v>
      </c>
      <c r="AW481" s="13" t="s">
        <v>39</v>
      </c>
      <c r="AX481" s="13" t="s">
        <v>75</v>
      </c>
      <c r="AY481" s="241" t="s">
        <v>183</v>
      </c>
    </row>
    <row r="482" spans="2:65" s="13" customFormat="1" ht="13.5">
      <c r="B482" s="231"/>
      <c r="C482" s="232"/>
      <c r="D482" s="217" t="s">
        <v>193</v>
      </c>
      <c r="E482" s="233" t="s">
        <v>21</v>
      </c>
      <c r="F482" s="234" t="s">
        <v>387</v>
      </c>
      <c r="G482" s="232"/>
      <c r="H482" s="235">
        <v>6.3040000000000003</v>
      </c>
      <c r="I482" s="236"/>
      <c r="J482" s="232"/>
      <c r="K482" s="232"/>
      <c r="L482" s="237"/>
      <c r="M482" s="238"/>
      <c r="N482" s="239"/>
      <c r="O482" s="239"/>
      <c r="P482" s="239"/>
      <c r="Q482" s="239"/>
      <c r="R482" s="239"/>
      <c r="S482" s="239"/>
      <c r="T482" s="240"/>
      <c r="AT482" s="241" t="s">
        <v>193</v>
      </c>
      <c r="AU482" s="241" t="s">
        <v>83</v>
      </c>
      <c r="AV482" s="13" t="s">
        <v>83</v>
      </c>
      <c r="AW482" s="13" t="s">
        <v>39</v>
      </c>
      <c r="AX482" s="13" t="s">
        <v>75</v>
      </c>
      <c r="AY482" s="241" t="s">
        <v>183</v>
      </c>
    </row>
    <row r="483" spans="2:65" s="14" customFormat="1" ht="13.5">
      <c r="B483" s="242"/>
      <c r="C483" s="243"/>
      <c r="D483" s="244" t="s">
        <v>193</v>
      </c>
      <c r="E483" s="245" t="s">
        <v>21</v>
      </c>
      <c r="F483" s="246" t="s">
        <v>212</v>
      </c>
      <c r="G483" s="243"/>
      <c r="H483" s="247">
        <v>9.98</v>
      </c>
      <c r="I483" s="248"/>
      <c r="J483" s="243"/>
      <c r="K483" s="243"/>
      <c r="L483" s="249"/>
      <c r="M483" s="250"/>
      <c r="N483" s="251"/>
      <c r="O483" s="251"/>
      <c r="P483" s="251"/>
      <c r="Q483" s="251"/>
      <c r="R483" s="251"/>
      <c r="S483" s="251"/>
      <c r="T483" s="252"/>
      <c r="AT483" s="253" t="s">
        <v>193</v>
      </c>
      <c r="AU483" s="253" t="s">
        <v>83</v>
      </c>
      <c r="AV483" s="14" t="s">
        <v>189</v>
      </c>
      <c r="AW483" s="14" t="s">
        <v>39</v>
      </c>
      <c r="AX483" s="14" t="s">
        <v>79</v>
      </c>
      <c r="AY483" s="253" t="s">
        <v>183</v>
      </c>
    </row>
    <row r="484" spans="2:65" s="1" customFormat="1" ht="31.5" customHeight="1">
      <c r="B484" s="42"/>
      <c r="C484" s="205" t="s">
        <v>535</v>
      </c>
      <c r="D484" s="205" t="s">
        <v>185</v>
      </c>
      <c r="E484" s="206" t="s">
        <v>1306</v>
      </c>
      <c r="F484" s="207" t="s">
        <v>1307</v>
      </c>
      <c r="G484" s="208" t="s">
        <v>199</v>
      </c>
      <c r="H484" s="209">
        <v>20</v>
      </c>
      <c r="I484" s="210"/>
      <c r="J484" s="211">
        <f>ROUND(I484*H484,2)</f>
        <v>0</v>
      </c>
      <c r="K484" s="207" t="s">
        <v>200</v>
      </c>
      <c r="L484" s="62"/>
      <c r="M484" s="212" t="s">
        <v>21</v>
      </c>
      <c r="N484" s="213" t="s">
        <v>46</v>
      </c>
      <c r="O484" s="43"/>
      <c r="P484" s="214">
        <f>O484*H484</f>
        <v>0</v>
      </c>
      <c r="Q484" s="214">
        <v>0</v>
      </c>
      <c r="R484" s="214">
        <f>Q484*H484</f>
        <v>0</v>
      </c>
      <c r="S484" s="214">
        <v>6.3E-2</v>
      </c>
      <c r="T484" s="215">
        <f>S484*H484</f>
        <v>1.26</v>
      </c>
      <c r="AR484" s="25" t="s">
        <v>189</v>
      </c>
      <c r="AT484" s="25" t="s">
        <v>185</v>
      </c>
      <c r="AU484" s="25" t="s">
        <v>83</v>
      </c>
      <c r="AY484" s="25" t="s">
        <v>183</v>
      </c>
      <c r="BE484" s="216">
        <f>IF(N484="základní",J484,0)</f>
        <v>0</v>
      </c>
      <c r="BF484" s="216">
        <f>IF(N484="snížená",J484,0)</f>
        <v>0</v>
      </c>
      <c r="BG484" s="216">
        <f>IF(N484="zákl. přenesená",J484,0)</f>
        <v>0</v>
      </c>
      <c r="BH484" s="216">
        <f>IF(N484="sníž. přenesená",J484,0)</f>
        <v>0</v>
      </c>
      <c r="BI484" s="216">
        <f>IF(N484="nulová",J484,0)</f>
        <v>0</v>
      </c>
      <c r="BJ484" s="25" t="s">
        <v>79</v>
      </c>
      <c r="BK484" s="216">
        <f>ROUND(I484*H484,2)</f>
        <v>0</v>
      </c>
      <c r="BL484" s="25" t="s">
        <v>189</v>
      </c>
      <c r="BM484" s="25" t="s">
        <v>1308</v>
      </c>
    </row>
    <row r="485" spans="2:65" s="1" customFormat="1" ht="40.5">
      <c r="B485" s="42"/>
      <c r="C485" s="64"/>
      <c r="D485" s="217" t="s">
        <v>191</v>
      </c>
      <c r="E485" s="64"/>
      <c r="F485" s="218" t="s">
        <v>456</v>
      </c>
      <c r="G485" s="64"/>
      <c r="H485" s="64"/>
      <c r="I485" s="173"/>
      <c r="J485" s="64"/>
      <c r="K485" s="64"/>
      <c r="L485" s="62"/>
      <c r="M485" s="219"/>
      <c r="N485" s="43"/>
      <c r="O485" s="43"/>
      <c r="P485" s="43"/>
      <c r="Q485" s="43"/>
      <c r="R485" s="43"/>
      <c r="S485" s="43"/>
      <c r="T485" s="79"/>
      <c r="AT485" s="25" t="s">
        <v>191</v>
      </c>
      <c r="AU485" s="25" t="s">
        <v>83</v>
      </c>
    </row>
    <row r="486" spans="2:65" s="12" customFormat="1" ht="13.5">
      <c r="B486" s="220"/>
      <c r="C486" s="221"/>
      <c r="D486" s="217" t="s">
        <v>193</v>
      </c>
      <c r="E486" s="222" t="s">
        <v>21</v>
      </c>
      <c r="F486" s="223" t="s">
        <v>1309</v>
      </c>
      <c r="G486" s="221"/>
      <c r="H486" s="224" t="s">
        <v>21</v>
      </c>
      <c r="I486" s="225"/>
      <c r="J486" s="221"/>
      <c r="K486" s="221"/>
      <c r="L486" s="226"/>
      <c r="M486" s="227"/>
      <c r="N486" s="228"/>
      <c r="O486" s="228"/>
      <c r="P486" s="228"/>
      <c r="Q486" s="228"/>
      <c r="R486" s="228"/>
      <c r="S486" s="228"/>
      <c r="T486" s="229"/>
      <c r="AT486" s="230" t="s">
        <v>193</v>
      </c>
      <c r="AU486" s="230" t="s">
        <v>83</v>
      </c>
      <c r="AV486" s="12" t="s">
        <v>79</v>
      </c>
      <c r="AW486" s="12" t="s">
        <v>39</v>
      </c>
      <c r="AX486" s="12" t="s">
        <v>75</v>
      </c>
      <c r="AY486" s="230" t="s">
        <v>183</v>
      </c>
    </row>
    <row r="487" spans="2:65" s="12" customFormat="1" ht="13.5">
      <c r="B487" s="220"/>
      <c r="C487" s="221"/>
      <c r="D487" s="217" t="s">
        <v>193</v>
      </c>
      <c r="E487" s="222" t="s">
        <v>21</v>
      </c>
      <c r="F487" s="223" t="s">
        <v>1297</v>
      </c>
      <c r="G487" s="221"/>
      <c r="H487" s="224" t="s">
        <v>21</v>
      </c>
      <c r="I487" s="225"/>
      <c r="J487" s="221"/>
      <c r="K487" s="221"/>
      <c r="L487" s="226"/>
      <c r="M487" s="227"/>
      <c r="N487" s="228"/>
      <c r="O487" s="228"/>
      <c r="P487" s="228"/>
      <c r="Q487" s="228"/>
      <c r="R487" s="228"/>
      <c r="S487" s="228"/>
      <c r="T487" s="229"/>
      <c r="AT487" s="230" t="s">
        <v>193</v>
      </c>
      <c r="AU487" s="230" t="s">
        <v>83</v>
      </c>
      <c r="AV487" s="12" t="s">
        <v>79</v>
      </c>
      <c r="AW487" s="12" t="s">
        <v>39</v>
      </c>
      <c r="AX487" s="12" t="s">
        <v>75</v>
      </c>
      <c r="AY487" s="230" t="s">
        <v>183</v>
      </c>
    </row>
    <row r="488" spans="2:65" s="13" customFormat="1" ht="13.5">
      <c r="B488" s="231"/>
      <c r="C488" s="232"/>
      <c r="D488" s="217" t="s">
        <v>193</v>
      </c>
      <c r="E488" s="233" t="s">
        <v>21</v>
      </c>
      <c r="F488" s="234" t="s">
        <v>1310</v>
      </c>
      <c r="G488" s="232"/>
      <c r="H488" s="235">
        <v>12</v>
      </c>
      <c r="I488" s="236"/>
      <c r="J488" s="232"/>
      <c r="K488" s="232"/>
      <c r="L488" s="237"/>
      <c r="M488" s="238"/>
      <c r="N488" s="239"/>
      <c r="O488" s="239"/>
      <c r="P488" s="239"/>
      <c r="Q488" s="239"/>
      <c r="R488" s="239"/>
      <c r="S488" s="239"/>
      <c r="T488" s="240"/>
      <c r="AT488" s="241" t="s">
        <v>193</v>
      </c>
      <c r="AU488" s="241" t="s">
        <v>83</v>
      </c>
      <c r="AV488" s="13" t="s">
        <v>83</v>
      </c>
      <c r="AW488" s="13" t="s">
        <v>39</v>
      </c>
      <c r="AX488" s="13" t="s">
        <v>75</v>
      </c>
      <c r="AY488" s="241" t="s">
        <v>183</v>
      </c>
    </row>
    <row r="489" spans="2:65" s="12" customFormat="1" ht="13.5">
      <c r="B489" s="220"/>
      <c r="C489" s="221"/>
      <c r="D489" s="217" t="s">
        <v>193</v>
      </c>
      <c r="E489" s="222" t="s">
        <v>21</v>
      </c>
      <c r="F489" s="223" t="s">
        <v>1299</v>
      </c>
      <c r="G489" s="221"/>
      <c r="H489" s="224" t="s">
        <v>21</v>
      </c>
      <c r="I489" s="225"/>
      <c r="J489" s="221"/>
      <c r="K489" s="221"/>
      <c r="L489" s="226"/>
      <c r="M489" s="227"/>
      <c r="N489" s="228"/>
      <c r="O489" s="228"/>
      <c r="P489" s="228"/>
      <c r="Q489" s="228"/>
      <c r="R489" s="228"/>
      <c r="S489" s="228"/>
      <c r="T489" s="229"/>
      <c r="AT489" s="230" t="s">
        <v>193</v>
      </c>
      <c r="AU489" s="230" t="s">
        <v>83</v>
      </c>
      <c r="AV489" s="12" t="s">
        <v>79</v>
      </c>
      <c r="AW489" s="12" t="s">
        <v>39</v>
      </c>
      <c r="AX489" s="12" t="s">
        <v>75</v>
      </c>
      <c r="AY489" s="230" t="s">
        <v>183</v>
      </c>
    </row>
    <row r="490" spans="2:65" s="13" customFormat="1" ht="13.5">
      <c r="B490" s="231"/>
      <c r="C490" s="232"/>
      <c r="D490" s="217" t="s">
        <v>193</v>
      </c>
      <c r="E490" s="233" t="s">
        <v>21</v>
      </c>
      <c r="F490" s="234" t="s">
        <v>1311</v>
      </c>
      <c r="G490" s="232"/>
      <c r="H490" s="235">
        <v>8</v>
      </c>
      <c r="I490" s="236"/>
      <c r="J490" s="232"/>
      <c r="K490" s="232"/>
      <c r="L490" s="237"/>
      <c r="M490" s="238"/>
      <c r="N490" s="239"/>
      <c r="O490" s="239"/>
      <c r="P490" s="239"/>
      <c r="Q490" s="239"/>
      <c r="R490" s="239"/>
      <c r="S490" s="239"/>
      <c r="T490" s="240"/>
      <c r="AT490" s="241" t="s">
        <v>193</v>
      </c>
      <c r="AU490" s="241" t="s">
        <v>83</v>
      </c>
      <c r="AV490" s="13" t="s">
        <v>83</v>
      </c>
      <c r="AW490" s="13" t="s">
        <v>39</v>
      </c>
      <c r="AX490" s="13" t="s">
        <v>75</v>
      </c>
      <c r="AY490" s="241" t="s">
        <v>183</v>
      </c>
    </row>
    <row r="491" spans="2:65" s="14" customFormat="1" ht="13.5">
      <c r="B491" s="242"/>
      <c r="C491" s="243"/>
      <c r="D491" s="244" t="s">
        <v>193</v>
      </c>
      <c r="E491" s="245" t="s">
        <v>21</v>
      </c>
      <c r="F491" s="246" t="s">
        <v>212</v>
      </c>
      <c r="G491" s="243"/>
      <c r="H491" s="247">
        <v>20</v>
      </c>
      <c r="I491" s="248"/>
      <c r="J491" s="243"/>
      <c r="K491" s="243"/>
      <c r="L491" s="249"/>
      <c r="M491" s="250"/>
      <c r="N491" s="251"/>
      <c r="O491" s="251"/>
      <c r="P491" s="251"/>
      <c r="Q491" s="251"/>
      <c r="R491" s="251"/>
      <c r="S491" s="251"/>
      <c r="T491" s="252"/>
      <c r="AT491" s="253" t="s">
        <v>193</v>
      </c>
      <c r="AU491" s="253" t="s">
        <v>83</v>
      </c>
      <c r="AV491" s="14" t="s">
        <v>189</v>
      </c>
      <c r="AW491" s="14" t="s">
        <v>39</v>
      </c>
      <c r="AX491" s="14" t="s">
        <v>79</v>
      </c>
      <c r="AY491" s="253" t="s">
        <v>183</v>
      </c>
    </row>
    <row r="492" spans="2:65" s="1" customFormat="1" ht="22.5" customHeight="1">
      <c r="B492" s="42"/>
      <c r="C492" s="205" t="s">
        <v>545</v>
      </c>
      <c r="D492" s="205" t="s">
        <v>185</v>
      </c>
      <c r="E492" s="206" t="s">
        <v>459</v>
      </c>
      <c r="F492" s="207" t="s">
        <v>460</v>
      </c>
      <c r="G492" s="208" t="s">
        <v>188</v>
      </c>
      <c r="H492" s="209">
        <v>25</v>
      </c>
      <c r="I492" s="210"/>
      <c r="J492" s="211">
        <f>ROUND(I492*H492,2)</f>
        <v>0</v>
      </c>
      <c r="K492" s="207" t="s">
        <v>200</v>
      </c>
      <c r="L492" s="62"/>
      <c r="M492" s="212" t="s">
        <v>21</v>
      </c>
      <c r="N492" s="213" t="s">
        <v>46</v>
      </c>
      <c r="O492" s="43"/>
      <c r="P492" s="214">
        <f>O492*H492</f>
        <v>0</v>
      </c>
      <c r="Q492" s="214">
        <v>0</v>
      </c>
      <c r="R492" s="214">
        <f>Q492*H492</f>
        <v>0</v>
      </c>
      <c r="S492" s="214">
        <v>3.6999999999999998E-2</v>
      </c>
      <c r="T492" s="215">
        <f>S492*H492</f>
        <v>0.92499999999999993</v>
      </c>
      <c r="AR492" s="25" t="s">
        <v>189</v>
      </c>
      <c r="AT492" s="25" t="s">
        <v>185</v>
      </c>
      <c r="AU492" s="25" t="s">
        <v>83</v>
      </c>
      <c r="AY492" s="25" t="s">
        <v>183</v>
      </c>
      <c r="BE492" s="216">
        <f>IF(N492="základní",J492,0)</f>
        <v>0</v>
      </c>
      <c r="BF492" s="216">
        <f>IF(N492="snížená",J492,0)</f>
        <v>0</v>
      </c>
      <c r="BG492" s="216">
        <f>IF(N492="zákl. přenesená",J492,0)</f>
        <v>0</v>
      </c>
      <c r="BH492" s="216">
        <f>IF(N492="sníž. přenesená",J492,0)</f>
        <v>0</v>
      </c>
      <c r="BI492" s="216">
        <f>IF(N492="nulová",J492,0)</f>
        <v>0</v>
      </c>
      <c r="BJ492" s="25" t="s">
        <v>79</v>
      </c>
      <c r="BK492" s="216">
        <f>ROUND(I492*H492,2)</f>
        <v>0</v>
      </c>
      <c r="BL492" s="25" t="s">
        <v>189</v>
      </c>
      <c r="BM492" s="25" t="s">
        <v>1312</v>
      </c>
    </row>
    <row r="493" spans="2:65" s="12" customFormat="1" ht="13.5">
      <c r="B493" s="220"/>
      <c r="C493" s="221"/>
      <c r="D493" s="217" t="s">
        <v>193</v>
      </c>
      <c r="E493" s="222" t="s">
        <v>21</v>
      </c>
      <c r="F493" s="223" t="s">
        <v>1313</v>
      </c>
      <c r="G493" s="221"/>
      <c r="H493" s="224" t="s">
        <v>21</v>
      </c>
      <c r="I493" s="225"/>
      <c r="J493" s="221"/>
      <c r="K493" s="221"/>
      <c r="L493" s="226"/>
      <c r="M493" s="227"/>
      <c r="N493" s="228"/>
      <c r="O493" s="228"/>
      <c r="P493" s="228"/>
      <c r="Q493" s="228"/>
      <c r="R493" s="228"/>
      <c r="S493" s="228"/>
      <c r="T493" s="229"/>
      <c r="AT493" s="230" t="s">
        <v>193</v>
      </c>
      <c r="AU493" s="230" t="s">
        <v>83</v>
      </c>
      <c r="AV493" s="12" t="s">
        <v>79</v>
      </c>
      <c r="AW493" s="12" t="s">
        <v>39</v>
      </c>
      <c r="AX493" s="12" t="s">
        <v>75</v>
      </c>
      <c r="AY493" s="230" t="s">
        <v>183</v>
      </c>
    </row>
    <row r="494" spans="2:65" s="13" customFormat="1" ht="13.5">
      <c r="B494" s="231"/>
      <c r="C494" s="232"/>
      <c r="D494" s="244" t="s">
        <v>193</v>
      </c>
      <c r="E494" s="254" t="s">
        <v>21</v>
      </c>
      <c r="F494" s="255" t="s">
        <v>1314</v>
      </c>
      <c r="G494" s="232"/>
      <c r="H494" s="256">
        <v>25</v>
      </c>
      <c r="I494" s="236"/>
      <c r="J494" s="232"/>
      <c r="K494" s="232"/>
      <c r="L494" s="237"/>
      <c r="M494" s="238"/>
      <c r="N494" s="239"/>
      <c r="O494" s="239"/>
      <c r="P494" s="239"/>
      <c r="Q494" s="239"/>
      <c r="R494" s="239"/>
      <c r="S494" s="239"/>
      <c r="T494" s="240"/>
      <c r="AT494" s="241" t="s">
        <v>193</v>
      </c>
      <c r="AU494" s="241" t="s">
        <v>83</v>
      </c>
      <c r="AV494" s="13" t="s">
        <v>83</v>
      </c>
      <c r="AW494" s="13" t="s">
        <v>39</v>
      </c>
      <c r="AX494" s="13" t="s">
        <v>79</v>
      </c>
      <c r="AY494" s="241" t="s">
        <v>183</v>
      </c>
    </row>
    <row r="495" spans="2:65" s="1" customFormat="1" ht="31.5" customHeight="1">
      <c r="B495" s="42"/>
      <c r="C495" s="205" t="s">
        <v>549</v>
      </c>
      <c r="D495" s="205" t="s">
        <v>185</v>
      </c>
      <c r="E495" s="206" t="s">
        <v>466</v>
      </c>
      <c r="F495" s="207" t="s">
        <v>467</v>
      </c>
      <c r="G495" s="208" t="s">
        <v>199</v>
      </c>
      <c r="H495" s="209">
        <v>1236.808</v>
      </c>
      <c r="I495" s="210"/>
      <c r="J495" s="211">
        <f>ROUND(I495*H495,2)</f>
        <v>0</v>
      </c>
      <c r="K495" s="207" t="s">
        <v>200</v>
      </c>
      <c r="L495" s="62"/>
      <c r="M495" s="212" t="s">
        <v>21</v>
      </c>
      <c r="N495" s="213" t="s">
        <v>46</v>
      </c>
      <c r="O495" s="43"/>
      <c r="P495" s="214">
        <f>O495*H495</f>
        <v>0</v>
      </c>
      <c r="Q495" s="214">
        <v>0</v>
      </c>
      <c r="R495" s="214">
        <f>Q495*H495</f>
        <v>0</v>
      </c>
      <c r="S495" s="214">
        <v>1.6E-2</v>
      </c>
      <c r="T495" s="215">
        <f>S495*H495</f>
        <v>19.788927999999999</v>
      </c>
      <c r="AR495" s="25" t="s">
        <v>189</v>
      </c>
      <c r="AT495" s="25" t="s">
        <v>185</v>
      </c>
      <c r="AU495" s="25" t="s">
        <v>83</v>
      </c>
      <c r="AY495" s="25" t="s">
        <v>183</v>
      </c>
      <c r="BE495" s="216">
        <f>IF(N495="základní",J495,0)</f>
        <v>0</v>
      </c>
      <c r="BF495" s="216">
        <f>IF(N495="snížená",J495,0)</f>
        <v>0</v>
      </c>
      <c r="BG495" s="216">
        <f>IF(N495="zákl. přenesená",J495,0)</f>
        <v>0</v>
      </c>
      <c r="BH495" s="216">
        <f>IF(N495="sníž. přenesená",J495,0)</f>
        <v>0</v>
      </c>
      <c r="BI495" s="216">
        <f>IF(N495="nulová",J495,0)</f>
        <v>0</v>
      </c>
      <c r="BJ495" s="25" t="s">
        <v>79</v>
      </c>
      <c r="BK495" s="216">
        <f>ROUND(I495*H495,2)</f>
        <v>0</v>
      </c>
      <c r="BL495" s="25" t="s">
        <v>189</v>
      </c>
      <c r="BM495" s="25" t="s">
        <v>1315</v>
      </c>
    </row>
    <row r="496" spans="2:65" s="12" customFormat="1" ht="13.5">
      <c r="B496" s="220"/>
      <c r="C496" s="221"/>
      <c r="D496" s="217" t="s">
        <v>193</v>
      </c>
      <c r="E496" s="222" t="s">
        <v>21</v>
      </c>
      <c r="F496" s="223" t="s">
        <v>1316</v>
      </c>
      <c r="G496" s="221"/>
      <c r="H496" s="224" t="s">
        <v>21</v>
      </c>
      <c r="I496" s="225"/>
      <c r="J496" s="221"/>
      <c r="K496" s="221"/>
      <c r="L496" s="226"/>
      <c r="M496" s="227"/>
      <c r="N496" s="228"/>
      <c r="O496" s="228"/>
      <c r="P496" s="228"/>
      <c r="Q496" s="228"/>
      <c r="R496" s="228"/>
      <c r="S496" s="228"/>
      <c r="T496" s="229"/>
      <c r="AT496" s="230" t="s">
        <v>193</v>
      </c>
      <c r="AU496" s="230" t="s">
        <v>83</v>
      </c>
      <c r="AV496" s="12" t="s">
        <v>79</v>
      </c>
      <c r="AW496" s="12" t="s">
        <v>39</v>
      </c>
      <c r="AX496" s="12" t="s">
        <v>75</v>
      </c>
      <c r="AY496" s="230" t="s">
        <v>183</v>
      </c>
    </row>
    <row r="497" spans="2:65" s="12" customFormat="1" ht="13.5">
      <c r="B497" s="220"/>
      <c r="C497" s="221"/>
      <c r="D497" s="217" t="s">
        <v>193</v>
      </c>
      <c r="E497" s="222" t="s">
        <v>21</v>
      </c>
      <c r="F497" s="223" t="s">
        <v>1317</v>
      </c>
      <c r="G497" s="221"/>
      <c r="H497" s="224" t="s">
        <v>21</v>
      </c>
      <c r="I497" s="225"/>
      <c r="J497" s="221"/>
      <c r="K497" s="221"/>
      <c r="L497" s="226"/>
      <c r="M497" s="227"/>
      <c r="N497" s="228"/>
      <c r="O497" s="228"/>
      <c r="P497" s="228"/>
      <c r="Q497" s="228"/>
      <c r="R497" s="228"/>
      <c r="S497" s="228"/>
      <c r="T497" s="229"/>
      <c r="AT497" s="230" t="s">
        <v>193</v>
      </c>
      <c r="AU497" s="230" t="s">
        <v>83</v>
      </c>
      <c r="AV497" s="12" t="s">
        <v>79</v>
      </c>
      <c r="AW497" s="12" t="s">
        <v>39</v>
      </c>
      <c r="AX497" s="12" t="s">
        <v>75</v>
      </c>
      <c r="AY497" s="230" t="s">
        <v>183</v>
      </c>
    </row>
    <row r="498" spans="2:65" s="13" customFormat="1" ht="13.5">
      <c r="B498" s="231"/>
      <c r="C498" s="232"/>
      <c r="D498" s="244" t="s">
        <v>193</v>
      </c>
      <c r="E498" s="254" t="s">
        <v>21</v>
      </c>
      <c r="F498" s="255" t="s">
        <v>1318</v>
      </c>
      <c r="G498" s="232"/>
      <c r="H498" s="256">
        <v>1236.808</v>
      </c>
      <c r="I498" s="236"/>
      <c r="J498" s="232"/>
      <c r="K498" s="232"/>
      <c r="L498" s="237"/>
      <c r="M498" s="238"/>
      <c r="N498" s="239"/>
      <c r="O498" s="239"/>
      <c r="P498" s="239"/>
      <c r="Q498" s="239"/>
      <c r="R498" s="239"/>
      <c r="S498" s="239"/>
      <c r="T498" s="240"/>
      <c r="AT498" s="241" t="s">
        <v>193</v>
      </c>
      <c r="AU498" s="241" t="s">
        <v>83</v>
      </c>
      <c r="AV498" s="13" t="s">
        <v>83</v>
      </c>
      <c r="AW498" s="13" t="s">
        <v>39</v>
      </c>
      <c r="AX498" s="13" t="s">
        <v>79</v>
      </c>
      <c r="AY498" s="241" t="s">
        <v>183</v>
      </c>
    </row>
    <row r="499" spans="2:65" s="1" customFormat="1" ht="31.5" customHeight="1">
      <c r="B499" s="42"/>
      <c r="C499" s="205" t="s">
        <v>555</v>
      </c>
      <c r="D499" s="205" t="s">
        <v>185</v>
      </c>
      <c r="E499" s="206" t="s">
        <v>471</v>
      </c>
      <c r="F499" s="207" t="s">
        <v>472</v>
      </c>
      <c r="G499" s="208" t="s">
        <v>199</v>
      </c>
      <c r="H499" s="209">
        <v>144.976</v>
      </c>
      <c r="I499" s="210"/>
      <c r="J499" s="211">
        <f>ROUND(I499*H499,2)</f>
        <v>0</v>
      </c>
      <c r="K499" s="207" t="s">
        <v>200</v>
      </c>
      <c r="L499" s="62"/>
      <c r="M499" s="212" t="s">
        <v>21</v>
      </c>
      <c r="N499" s="213" t="s">
        <v>46</v>
      </c>
      <c r="O499" s="43"/>
      <c r="P499" s="214">
        <f>O499*H499</f>
        <v>0</v>
      </c>
      <c r="Q499" s="214">
        <v>1.9429999999999999E-2</v>
      </c>
      <c r="R499" s="214">
        <f>Q499*H499</f>
        <v>2.8168836799999997</v>
      </c>
      <c r="S499" s="214">
        <v>0</v>
      </c>
      <c r="T499" s="215">
        <f>S499*H499</f>
        <v>0</v>
      </c>
      <c r="AR499" s="25" t="s">
        <v>189</v>
      </c>
      <c r="AT499" s="25" t="s">
        <v>185</v>
      </c>
      <c r="AU499" s="25" t="s">
        <v>83</v>
      </c>
      <c r="AY499" s="25" t="s">
        <v>183</v>
      </c>
      <c r="BE499" s="216">
        <f>IF(N499="základní",J499,0)</f>
        <v>0</v>
      </c>
      <c r="BF499" s="216">
        <f>IF(N499="snížená",J499,0)</f>
        <v>0</v>
      </c>
      <c r="BG499" s="216">
        <f>IF(N499="zákl. přenesená",J499,0)</f>
        <v>0</v>
      </c>
      <c r="BH499" s="216">
        <f>IF(N499="sníž. přenesená",J499,0)</f>
        <v>0</v>
      </c>
      <c r="BI499" s="216">
        <f>IF(N499="nulová",J499,0)</f>
        <v>0</v>
      </c>
      <c r="BJ499" s="25" t="s">
        <v>79</v>
      </c>
      <c r="BK499" s="216">
        <f>ROUND(I499*H499,2)</f>
        <v>0</v>
      </c>
      <c r="BL499" s="25" t="s">
        <v>189</v>
      </c>
      <c r="BM499" s="25" t="s">
        <v>1319</v>
      </c>
    </row>
    <row r="500" spans="2:65" s="1" customFormat="1" ht="135">
      <c r="B500" s="42"/>
      <c r="C500" s="64"/>
      <c r="D500" s="217" t="s">
        <v>191</v>
      </c>
      <c r="E500" s="64"/>
      <c r="F500" s="218" t="s">
        <v>474</v>
      </c>
      <c r="G500" s="64"/>
      <c r="H500" s="64"/>
      <c r="I500" s="173"/>
      <c r="J500" s="64"/>
      <c r="K500" s="64"/>
      <c r="L500" s="62"/>
      <c r="M500" s="219"/>
      <c r="N500" s="43"/>
      <c r="O500" s="43"/>
      <c r="P500" s="43"/>
      <c r="Q500" s="43"/>
      <c r="R500" s="43"/>
      <c r="S500" s="43"/>
      <c r="T500" s="79"/>
      <c r="AT500" s="25" t="s">
        <v>191</v>
      </c>
      <c r="AU500" s="25" t="s">
        <v>83</v>
      </c>
    </row>
    <row r="501" spans="2:65" s="12" customFormat="1" ht="13.5">
      <c r="B501" s="220"/>
      <c r="C501" s="221"/>
      <c r="D501" s="217" t="s">
        <v>193</v>
      </c>
      <c r="E501" s="222" t="s">
        <v>21</v>
      </c>
      <c r="F501" s="223" t="s">
        <v>1091</v>
      </c>
      <c r="G501" s="221"/>
      <c r="H501" s="224" t="s">
        <v>21</v>
      </c>
      <c r="I501" s="225"/>
      <c r="J501" s="221"/>
      <c r="K501" s="221"/>
      <c r="L501" s="226"/>
      <c r="M501" s="227"/>
      <c r="N501" s="228"/>
      <c r="O501" s="228"/>
      <c r="P501" s="228"/>
      <c r="Q501" s="228"/>
      <c r="R501" s="228"/>
      <c r="S501" s="228"/>
      <c r="T501" s="229"/>
      <c r="AT501" s="230" t="s">
        <v>193</v>
      </c>
      <c r="AU501" s="230" t="s">
        <v>83</v>
      </c>
      <c r="AV501" s="12" t="s">
        <v>79</v>
      </c>
      <c r="AW501" s="12" t="s">
        <v>39</v>
      </c>
      <c r="AX501" s="12" t="s">
        <v>75</v>
      </c>
      <c r="AY501" s="230" t="s">
        <v>183</v>
      </c>
    </row>
    <row r="502" spans="2:65" s="13" customFormat="1" ht="13.5">
      <c r="B502" s="231"/>
      <c r="C502" s="232"/>
      <c r="D502" s="217" t="s">
        <v>193</v>
      </c>
      <c r="E502" s="233" t="s">
        <v>21</v>
      </c>
      <c r="F502" s="234" t="s">
        <v>1092</v>
      </c>
      <c r="G502" s="232"/>
      <c r="H502" s="235">
        <v>53.676000000000002</v>
      </c>
      <c r="I502" s="236"/>
      <c r="J502" s="232"/>
      <c r="K502" s="232"/>
      <c r="L502" s="237"/>
      <c r="M502" s="238"/>
      <c r="N502" s="239"/>
      <c r="O502" s="239"/>
      <c r="P502" s="239"/>
      <c r="Q502" s="239"/>
      <c r="R502" s="239"/>
      <c r="S502" s="239"/>
      <c r="T502" s="240"/>
      <c r="AT502" s="241" t="s">
        <v>193</v>
      </c>
      <c r="AU502" s="241" t="s">
        <v>83</v>
      </c>
      <c r="AV502" s="13" t="s">
        <v>83</v>
      </c>
      <c r="AW502" s="13" t="s">
        <v>39</v>
      </c>
      <c r="AX502" s="13" t="s">
        <v>75</v>
      </c>
      <c r="AY502" s="241" t="s">
        <v>183</v>
      </c>
    </row>
    <row r="503" spans="2:65" s="13" customFormat="1" ht="13.5">
      <c r="B503" s="231"/>
      <c r="C503" s="232"/>
      <c r="D503" s="217" t="s">
        <v>193</v>
      </c>
      <c r="E503" s="233" t="s">
        <v>21</v>
      </c>
      <c r="F503" s="234" t="s">
        <v>1093</v>
      </c>
      <c r="G503" s="232"/>
      <c r="H503" s="235">
        <v>-1.125</v>
      </c>
      <c r="I503" s="236"/>
      <c r="J503" s="232"/>
      <c r="K503" s="232"/>
      <c r="L503" s="237"/>
      <c r="M503" s="238"/>
      <c r="N503" s="239"/>
      <c r="O503" s="239"/>
      <c r="P503" s="239"/>
      <c r="Q503" s="239"/>
      <c r="R503" s="239"/>
      <c r="S503" s="239"/>
      <c r="T503" s="240"/>
      <c r="AT503" s="241" t="s">
        <v>193</v>
      </c>
      <c r="AU503" s="241" t="s">
        <v>83</v>
      </c>
      <c r="AV503" s="13" t="s">
        <v>83</v>
      </c>
      <c r="AW503" s="13" t="s">
        <v>39</v>
      </c>
      <c r="AX503" s="13" t="s">
        <v>75</v>
      </c>
      <c r="AY503" s="241" t="s">
        <v>183</v>
      </c>
    </row>
    <row r="504" spans="2:65" s="13" customFormat="1" ht="13.5">
      <c r="B504" s="231"/>
      <c r="C504" s="232"/>
      <c r="D504" s="217" t="s">
        <v>193</v>
      </c>
      <c r="E504" s="233" t="s">
        <v>21</v>
      </c>
      <c r="F504" s="234" t="s">
        <v>1094</v>
      </c>
      <c r="G504" s="232"/>
      <c r="H504" s="235">
        <v>2.0680000000000001</v>
      </c>
      <c r="I504" s="236"/>
      <c r="J504" s="232"/>
      <c r="K504" s="232"/>
      <c r="L504" s="237"/>
      <c r="M504" s="238"/>
      <c r="N504" s="239"/>
      <c r="O504" s="239"/>
      <c r="P504" s="239"/>
      <c r="Q504" s="239"/>
      <c r="R504" s="239"/>
      <c r="S504" s="239"/>
      <c r="T504" s="240"/>
      <c r="AT504" s="241" t="s">
        <v>193</v>
      </c>
      <c r="AU504" s="241" t="s">
        <v>83</v>
      </c>
      <c r="AV504" s="13" t="s">
        <v>83</v>
      </c>
      <c r="AW504" s="13" t="s">
        <v>39</v>
      </c>
      <c r="AX504" s="13" t="s">
        <v>75</v>
      </c>
      <c r="AY504" s="241" t="s">
        <v>183</v>
      </c>
    </row>
    <row r="505" spans="2:65" s="13" customFormat="1" ht="13.5">
      <c r="B505" s="231"/>
      <c r="C505" s="232"/>
      <c r="D505" s="217" t="s">
        <v>193</v>
      </c>
      <c r="E505" s="233" t="s">
        <v>21</v>
      </c>
      <c r="F505" s="234" t="s">
        <v>1095</v>
      </c>
      <c r="G505" s="232"/>
      <c r="H505" s="235">
        <v>27.45</v>
      </c>
      <c r="I505" s="236"/>
      <c r="J505" s="232"/>
      <c r="K505" s="232"/>
      <c r="L505" s="237"/>
      <c r="M505" s="238"/>
      <c r="N505" s="239"/>
      <c r="O505" s="239"/>
      <c r="P505" s="239"/>
      <c r="Q505" s="239"/>
      <c r="R505" s="239"/>
      <c r="S505" s="239"/>
      <c r="T505" s="240"/>
      <c r="AT505" s="241" t="s">
        <v>193</v>
      </c>
      <c r="AU505" s="241" t="s">
        <v>83</v>
      </c>
      <c r="AV505" s="13" t="s">
        <v>83</v>
      </c>
      <c r="AW505" s="13" t="s">
        <v>39</v>
      </c>
      <c r="AX505" s="13" t="s">
        <v>75</v>
      </c>
      <c r="AY505" s="241" t="s">
        <v>183</v>
      </c>
    </row>
    <row r="506" spans="2:65" s="15" customFormat="1" ht="13.5">
      <c r="B506" s="268"/>
      <c r="C506" s="269"/>
      <c r="D506" s="217" t="s">
        <v>193</v>
      </c>
      <c r="E506" s="270" t="s">
        <v>21</v>
      </c>
      <c r="F506" s="271" t="s">
        <v>265</v>
      </c>
      <c r="G506" s="269"/>
      <c r="H506" s="272">
        <v>82.069000000000003</v>
      </c>
      <c r="I506" s="273"/>
      <c r="J506" s="269"/>
      <c r="K506" s="269"/>
      <c r="L506" s="274"/>
      <c r="M506" s="275"/>
      <c r="N506" s="276"/>
      <c r="O506" s="276"/>
      <c r="P506" s="276"/>
      <c r="Q506" s="276"/>
      <c r="R506" s="276"/>
      <c r="S506" s="276"/>
      <c r="T506" s="277"/>
      <c r="AT506" s="278" t="s">
        <v>193</v>
      </c>
      <c r="AU506" s="278" t="s">
        <v>83</v>
      </c>
      <c r="AV506" s="15" t="s">
        <v>91</v>
      </c>
      <c r="AW506" s="15" t="s">
        <v>39</v>
      </c>
      <c r="AX506" s="15" t="s">
        <v>75</v>
      </c>
      <c r="AY506" s="278" t="s">
        <v>183</v>
      </c>
    </row>
    <row r="507" spans="2:65" s="12" customFormat="1" ht="13.5">
      <c r="B507" s="220"/>
      <c r="C507" s="221"/>
      <c r="D507" s="217" t="s">
        <v>193</v>
      </c>
      <c r="E507" s="222" t="s">
        <v>21</v>
      </c>
      <c r="F507" s="223" t="s">
        <v>1096</v>
      </c>
      <c r="G507" s="221"/>
      <c r="H507" s="224" t="s">
        <v>21</v>
      </c>
      <c r="I507" s="225"/>
      <c r="J507" s="221"/>
      <c r="K507" s="221"/>
      <c r="L507" s="226"/>
      <c r="M507" s="227"/>
      <c r="N507" s="228"/>
      <c r="O507" s="228"/>
      <c r="P507" s="228"/>
      <c r="Q507" s="228"/>
      <c r="R507" s="228"/>
      <c r="S507" s="228"/>
      <c r="T507" s="229"/>
      <c r="AT507" s="230" t="s">
        <v>193</v>
      </c>
      <c r="AU507" s="230" t="s">
        <v>83</v>
      </c>
      <c r="AV507" s="12" t="s">
        <v>79</v>
      </c>
      <c r="AW507" s="12" t="s">
        <v>39</v>
      </c>
      <c r="AX507" s="12" t="s">
        <v>75</v>
      </c>
      <c r="AY507" s="230" t="s">
        <v>183</v>
      </c>
    </row>
    <row r="508" spans="2:65" s="13" customFormat="1" ht="13.5">
      <c r="B508" s="231"/>
      <c r="C508" s="232"/>
      <c r="D508" s="217" t="s">
        <v>193</v>
      </c>
      <c r="E508" s="233" t="s">
        <v>21</v>
      </c>
      <c r="F508" s="234" t="s">
        <v>1092</v>
      </c>
      <c r="G508" s="232"/>
      <c r="H508" s="235">
        <v>53.676000000000002</v>
      </c>
      <c r="I508" s="236"/>
      <c r="J508" s="232"/>
      <c r="K508" s="232"/>
      <c r="L508" s="237"/>
      <c r="M508" s="238"/>
      <c r="N508" s="239"/>
      <c r="O508" s="239"/>
      <c r="P508" s="239"/>
      <c r="Q508" s="239"/>
      <c r="R508" s="239"/>
      <c r="S508" s="239"/>
      <c r="T508" s="240"/>
      <c r="AT508" s="241" t="s">
        <v>193</v>
      </c>
      <c r="AU508" s="241" t="s">
        <v>83</v>
      </c>
      <c r="AV508" s="13" t="s">
        <v>83</v>
      </c>
      <c r="AW508" s="13" t="s">
        <v>39</v>
      </c>
      <c r="AX508" s="13" t="s">
        <v>75</v>
      </c>
      <c r="AY508" s="241" t="s">
        <v>183</v>
      </c>
    </row>
    <row r="509" spans="2:65" s="13" customFormat="1" ht="13.5">
      <c r="B509" s="231"/>
      <c r="C509" s="232"/>
      <c r="D509" s="217" t="s">
        <v>193</v>
      </c>
      <c r="E509" s="233" t="s">
        <v>21</v>
      </c>
      <c r="F509" s="234" t="s">
        <v>1093</v>
      </c>
      <c r="G509" s="232"/>
      <c r="H509" s="235">
        <v>-1.125</v>
      </c>
      <c r="I509" s="236"/>
      <c r="J509" s="232"/>
      <c r="K509" s="232"/>
      <c r="L509" s="237"/>
      <c r="M509" s="238"/>
      <c r="N509" s="239"/>
      <c r="O509" s="239"/>
      <c r="P509" s="239"/>
      <c r="Q509" s="239"/>
      <c r="R509" s="239"/>
      <c r="S509" s="239"/>
      <c r="T509" s="240"/>
      <c r="AT509" s="241" t="s">
        <v>193</v>
      </c>
      <c r="AU509" s="241" t="s">
        <v>83</v>
      </c>
      <c r="AV509" s="13" t="s">
        <v>83</v>
      </c>
      <c r="AW509" s="13" t="s">
        <v>39</v>
      </c>
      <c r="AX509" s="13" t="s">
        <v>75</v>
      </c>
      <c r="AY509" s="241" t="s">
        <v>183</v>
      </c>
    </row>
    <row r="510" spans="2:65" s="13" customFormat="1" ht="13.5">
      <c r="B510" s="231"/>
      <c r="C510" s="232"/>
      <c r="D510" s="217" t="s">
        <v>193</v>
      </c>
      <c r="E510" s="233" t="s">
        <v>21</v>
      </c>
      <c r="F510" s="234" t="s">
        <v>1097</v>
      </c>
      <c r="G510" s="232"/>
      <c r="H510" s="235">
        <v>2.2559999999999998</v>
      </c>
      <c r="I510" s="236"/>
      <c r="J510" s="232"/>
      <c r="K510" s="232"/>
      <c r="L510" s="237"/>
      <c r="M510" s="238"/>
      <c r="N510" s="239"/>
      <c r="O510" s="239"/>
      <c r="P510" s="239"/>
      <c r="Q510" s="239"/>
      <c r="R510" s="239"/>
      <c r="S510" s="239"/>
      <c r="T510" s="240"/>
      <c r="AT510" s="241" t="s">
        <v>193</v>
      </c>
      <c r="AU510" s="241" t="s">
        <v>83</v>
      </c>
      <c r="AV510" s="13" t="s">
        <v>83</v>
      </c>
      <c r="AW510" s="13" t="s">
        <v>39</v>
      </c>
      <c r="AX510" s="13" t="s">
        <v>75</v>
      </c>
      <c r="AY510" s="241" t="s">
        <v>183</v>
      </c>
    </row>
    <row r="511" spans="2:65" s="13" customFormat="1" ht="13.5">
      <c r="B511" s="231"/>
      <c r="C511" s="232"/>
      <c r="D511" s="217" t="s">
        <v>193</v>
      </c>
      <c r="E511" s="233" t="s">
        <v>21</v>
      </c>
      <c r="F511" s="234" t="s">
        <v>1098</v>
      </c>
      <c r="G511" s="232"/>
      <c r="H511" s="235">
        <v>8.1</v>
      </c>
      <c r="I511" s="236"/>
      <c r="J511" s="232"/>
      <c r="K511" s="232"/>
      <c r="L511" s="237"/>
      <c r="M511" s="238"/>
      <c r="N511" s="239"/>
      <c r="O511" s="239"/>
      <c r="P511" s="239"/>
      <c r="Q511" s="239"/>
      <c r="R511" s="239"/>
      <c r="S511" s="239"/>
      <c r="T511" s="240"/>
      <c r="AT511" s="241" t="s">
        <v>193</v>
      </c>
      <c r="AU511" s="241" t="s">
        <v>83</v>
      </c>
      <c r="AV511" s="13" t="s">
        <v>83</v>
      </c>
      <c r="AW511" s="13" t="s">
        <v>39</v>
      </c>
      <c r="AX511" s="13" t="s">
        <v>75</v>
      </c>
      <c r="AY511" s="241" t="s">
        <v>183</v>
      </c>
    </row>
    <row r="512" spans="2:65" s="15" customFormat="1" ht="13.5">
      <c r="B512" s="268"/>
      <c r="C512" s="269"/>
      <c r="D512" s="217" t="s">
        <v>193</v>
      </c>
      <c r="E512" s="270" t="s">
        <v>21</v>
      </c>
      <c r="F512" s="271" t="s">
        <v>265</v>
      </c>
      <c r="G512" s="269"/>
      <c r="H512" s="272">
        <v>62.906999999999996</v>
      </c>
      <c r="I512" s="273"/>
      <c r="J512" s="269"/>
      <c r="K512" s="269"/>
      <c r="L512" s="274"/>
      <c r="M512" s="275"/>
      <c r="N512" s="276"/>
      <c r="O512" s="276"/>
      <c r="P512" s="276"/>
      <c r="Q512" s="276"/>
      <c r="R512" s="276"/>
      <c r="S512" s="276"/>
      <c r="T512" s="277"/>
      <c r="AT512" s="278" t="s">
        <v>193</v>
      </c>
      <c r="AU512" s="278" t="s">
        <v>83</v>
      </c>
      <c r="AV512" s="15" t="s">
        <v>91</v>
      </c>
      <c r="AW512" s="15" t="s">
        <v>39</v>
      </c>
      <c r="AX512" s="15" t="s">
        <v>75</v>
      </c>
      <c r="AY512" s="278" t="s">
        <v>183</v>
      </c>
    </row>
    <row r="513" spans="2:65" s="14" customFormat="1" ht="13.5">
      <c r="B513" s="242"/>
      <c r="C513" s="243"/>
      <c r="D513" s="244" t="s">
        <v>193</v>
      </c>
      <c r="E513" s="245" t="s">
        <v>21</v>
      </c>
      <c r="F513" s="246" t="s">
        <v>212</v>
      </c>
      <c r="G513" s="243"/>
      <c r="H513" s="247">
        <v>144.976</v>
      </c>
      <c r="I513" s="248"/>
      <c r="J513" s="243"/>
      <c r="K513" s="243"/>
      <c r="L513" s="249"/>
      <c r="M513" s="250"/>
      <c r="N513" s="251"/>
      <c r="O513" s="251"/>
      <c r="P513" s="251"/>
      <c r="Q513" s="251"/>
      <c r="R513" s="251"/>
      <c r="S513" s="251"/>
      <c r="T513" s="252"/>
      <c r="AT513" s="253" t="s">
        <v>193</v>
      </c>
      <c r="AU513" s="253" t="s">
        <v>83</v>
      </c>
      <c r="AV513" s="14" t="s">
        <v>189</v>
      </c>
      <c r="AW513" s="14" t="s">
        <v>39</v>
      </c>
      <c r="AX513" s="14" t="s">
        <v>79</v>
      </c>
      <c r="AY513" s="253" t="s">
        <v>183</v>
      </c>
    </row>
    <row r="514" spans="2:65" s="1" customFormat="1" ht="31.5" customHeight="1">
      <c r="B514" s="42"/>
      <c r="C514" s="205" t="s">
        <v>563</v>
      </c>
      <c r="D514" s="205" t="s">
        <v>185</v>
      </c>
      <c r="E514" s="206" t="s">
        <v>477</v>
      </c>
      <c r="F514" s="207" t="s">
        <v>478</v>
      </c>
      <c r="G514" s="208" t="s">
        <v>199</v>
      </c>
      <c r="H514" s="209">
        <v>144.976</v>
      </c>
      <c r="I514" s="210"/>
      <c r="J514" s="211">
        <f>ROUND(I514*H514,2)</f>
        <v>0</v>
      </c>
      <c r="K514" s="207" t="s">
        <v>200</v>
      </c>
      <c r="L514" s="62"/>
      <c r="M514" s="212" t="s">
        <v>21</v>
      </c>
      <c r="N514" s="213" t="s">
        <v>46</v>
      </c>
      <c r="O514" s="43"/>
      <c r="P514" s="214">
        <f>O514*H514</f>
        <v>0</v>
      </c>
      <c r="Q514" s="214">
        <v>1.9949999999999999E-2</v>
      </c>
      <c r="R514" s="214">
        <f>Q514*H514</f>
        <v>2.8922711999999997</v>
      </c>
      <c r="S514" s="214">
        <v>0</v>
      </c>
      <c r="T514" s="215">
        <f>S514*H514</f>
        <v>0</v>
      </c>
      <c r="AR514" s="25" t="s">
        <v>189</v>
      </c>
      <c r="AT514" s="25" t="s">
        <v>185</v>
      </c>
      <c r="AU514" s="25" t="s">
        <v>83</v>
      </c>
      <c r="AY514" s="25" t="s">
        <v>183</v>
      </c>
      <c r="BE514" s="216">
        <f>IF(N514="základní",J514,0)</f>
        <v>0</v>
      </c>
      <c r="BF514" s="216">
        <f>IF(N514="snížená",J514,0)</f>
        <v>0</v>
      </c>
      <c r="BG514" s="216">
        <f>IF(N514="zákl. přenesená",J514,0)</f>
        <v>0</v>
      </c>
      <c r="BH514" s="216">
        <f>IF(N514="sníž. přenesená",J514,0)</f>
        <v>0</v>
      </c>
      <c r="BI514" s="216">
        <f>IF(N514="nulová",J514,0)</f>
        <v>0</v>
      </c>
      <c r="BJ514" s="25" t="s">
        <v>79</v>
      </c>
      <c r="BK514" s="216">
        <f>ROUND(I514*H514,2)</f>
        <v>0</v>
      </c>
      <c r="BL514" s="25" t="s">
        <v>189</v>
      </c>
      <c r="BM514" s="25" t="s">
        <v>1320</v>
      </c>
    </row>
    <row r="515" spans="2:65" s="1" customFormat="1" ht="135">
      <c r="B515" s="42"/>
      <c r="C515" s="64"/>
      <c r="D515" s="244" t="s">
        <v>191</v>
      </c>
      <c r="E515" s="64"/>
      <c r="F515" s="267" t="s">
        <v>474</v>
      </c>
      <c r="G515" s="64"/>
      <c r="H515" s="64"/>
      <c r="I515" s="173"/>
      <c r="J515" s="64"/>
      <c r="K515" s="64"/>
      <c r="L515" s="62"/>
      <c r="M515" s="219"/>
      <c r="N515" s="43"/>
      <c r="O515" s="43"/>
      <c r="P515" s="43"/>
      <c r="Q515" s="43"/>
      <c r="R515" s="43"/>
      <c r="S515" s="43"/>
      <c r="T515" s="79"/>
      <c r="AT515" s="25" t="s">
        <v>191</v>
      </c>
      <c r="AU515" s="25" t="s">
        <v>83</v>
      </c>
    </row>
    <row r="516" spans="2:65" s="1" customFormat="1" ht="31.5" customHeight="1">
      <c r="B516" s="42"/>
      <c r="C516" s="205" t="s">
        <v>568</v>
      </c>
      <c r="D516" s="205" t="s">
        <v>185</v>
      </c>
      <c r="E516" s="206" t="s">
        <v>481</v>
      </c>
      <c r="F516" s="207" t="s">
        <v>482</v>
      </c>
      <c r="G516" s="208" t="s">
        <v>199</v>
      </c>
      <c r="H516" s="209">
        <v>144.976</v>
      </c>
      <c r="I516" s="210"/>
      <c r="J516" s="211">
        <f>ROUND(I516*H516,2)</f>
        <v>0</v>
      </c>
      <c r="K516" s="207" t="s">
        <v>200</v>
      </c>
      <c r="L516" s="62"/>
      <c r="M516" s="212" t="s">
        <v>21</v>
      </c>
      <c r="N516" s="213" t="s">
        <v>46</v>
      </c>
      <c r="O516" s="43"/>
      <c r="P516" s="214">
        <f>O516*H516</f>
        <v>0</v>
      </c>
      <c r="Q516" s="214">
        <v>9.8999999999999999E-4</v>
      </c>
      <c r="R516" s="214">
        <f>Q516*H516</f>
        <v>0.14352624</v>
      </c>
      <c r="S516" s="214">
        <v>0</v>
      </c>
      <c r="T516" s="215">
        <f>S516*H516</f>
        <v>0</v>
      </c>
      <c r="AR516" s="25" t="s">
        <v>189</v>
      </c>
      <c r="AT516" s="25" t="s">
        <v>185</v>
      </c>
      <c r="AU516" s="25" t="s">
        <v>83</v>
      </c>
      <c r="AY516" s="25" t="s">
        <v>183</v>
      </c>
      <c r="BE516" s="216">
        <f>IF(N516="základní",J516,0)</f>
        <v>0</v>
      </c>
      <c r="BF516" s="216">
        <f>IF(N516="snížená",J516,0)</f>
        <v>0</v>
      </c>
      <c r="BG516" s="216">
        <f>IF(N516="zákl. přenesená",J516,0)</f>
        <v>0</v>
      </c>
      <c r="BH516" s="216">
        <f>IF(N516="sníž. přenesená",J516,0)</f>
        <v>0</v>
      </c>
      <c r="BI516" s="216">
        <f>IF(N516="nulová",J516,0)</f>
        <v>0</v>
      </c>
      <c r="BJ516" s="25" t="s">
        <v>79</v>
      </c>
      <c r="BK516" s="216">
        <f>ROUND(I516*H516,2)</f>
        <v>0</v>
      </c>
      <c r="BL516" s="25" t="s">
        <v>189</v>
      </c>
      <c r="BM516" s="25" t="s">
        <v>1321</v>
      </c>
    </row>
    <row r="517" spans="2:65" s="1" customFormat="1" ht="40.5">
      <c r="B517" s="42"/>
      <c r="C517" s="64"/>
      <c r="D517" s="244" t="s">
        <v>191</v>
      </c>
      <c r="E517" s="64"/>
      <c r="F517" s="267" t="s">
        <v>484</v>
      </c>
      <c r="G517" s="64"/>
      <c r="H517" s="64"/>
      <c r="I517" s="173"/>
      <c r="J517" s="64"/>
      <c r="K517" s="64"/>
      <c r="L517" s="62"/>
      <c r="M517" s="219"/>
      <c r="N517" s="43"/>
      <c r="O517" s="43"/>
      <c r="P517" s="43"/>
      <c r="Q517" s="43"/>
      <c r="R517" s="43"/>
      <c r="S517" s="43"/>
      <c r="T517" s="79"/>
      <c r="AT517" s="25" t="s">
        <v>191</v>
      </c>
      <c r="AU517" s="25" t="s">
        <v>83</v>
      </c>
    </row>
    <row r="518" spans="2:65" s="1" customFormat="1" ht="31.5" customHeight="1">
      <c r="B518" s="42"/>
      <c r="C518" s="205" t="s">
        <v>574</v>
      </c>
      <c r="D518" s="205" t="s">
        <v>185</v>
      </c>
      <c r="E518" s="206" t="s">
        <v>486</v>
      </c>
      <c r="F518" s="207" t="s">
        <v>487</v>
      </c>
      <c r="G518" s="208" t="s">
        <v>199</v>
      </c>
      <c r="H518" s="209">
        <v>144.976</v>
      </c>
      <c r="I518" s="210"/>
      <c r="J518" s="211">
        <f>ROUND(I518*H518,2)</f>
        <v>0</v>
      </c>
      <c r="K518" s="207" t="s">
        <v>200</v>
      </c>
      <c r="L518" s="62"/>
      <c r="M518" s="212" t="s">
        <v>21</v>
      </c>
      <c r="N518" s="213" t="s">
        <v>46</v>
      </c>
      <c r="O518" s="43"/>
      <c r="P518" s="214">
        <f>O518*H518</f>
        <v>0</v>
      </c>
      <c r="Q518" s="214">
        <v>9.8999999999999999E-4</v>
      </c>
      <c r="R518" s="214">
        <f>Q518*H518</f>
        <v>0.14352624</v>
      </c>
      <c r="S518" s="214">
        <v>0</v>
      </c>
      <c r="T518" s="215">
        <f>S518*H518</f>
        <v>0</v>
      </c>
      <c r="AR518" s="25" t="s">
        <v>189</v>
      </c>
      <c r="AT518" s="25" t="s">
        <v>185</v>
      </c>
      <c r="AU518" s="25" t="s">
        <v>83</v>
      </c>
      <c r="AY518" s="25" t="s">
        <v>183</v>
      </c>
      <c r="BE518" s="216">
        <f>IF(N518="základní",J518,0)</f>
        <v>0</v>
      </c>
      <c r="BF518" s="216">
        <f>IF(N518="snížená",J518,0)</f>
        <v>0</v>
      </c>
      <c r="BG518" s="216">
        <f>IF(N518="zákl. přenesená",J518,0)</f>
        <v>0</v>
      </c>
      <c r="BH518" s="216">
        <f>IF(N518="sníž. přenesená",J518,0)</f>
        <v>0</v>
      </c>
      <c r="BI518" s="216">
        <f>IF(N518="nulová",J518,0)</f>
        <v>0</v>
      </c>
      <c r="BJ518" s="25" t="s">
        <v>79</v>
      </c>
      <c r="BK518" s="216">
        <f>ROUND(I518*H518,2)</f>
        <v>0</v>
      </c>
      <c r="BL518" s="25" t="s">
        <v>189</v>
      </c>
      <c r="BM518" s="25" t="s">
        <v>1322</v>
      </c>
    </row>
    <row r="519" spans="2:65" s="1" customFormat="1" ht="40.5">
      <c r="B519" s="42"/>
      <c r="C519" s="64"/>
      <c r="D519" s="244" t="s">
        <v>191</v>
      </c>
      <c r="E519" s="64"/>
      <c r="F519" s="267" t="s">
        <v>484</v>
      </c>
      <c r="G519" s="64"/>
      <c r="H519" s="64"/>
      <c r="I519" s="173"/>
      <c r="J519" s="64"/>
      <c r="K519" s="64"/>
      <c r="L519" s="62"/>
      <c r="M519" s="219"/>
      <c r="N519" s="43"/>
      <c r="O519" s="43"/>
      <c r="P519" s="43"/>
      <c r="Q519" s="43"/>
      <c r="R519" s="43"/>
      <c r="S519" s="43"/>
      <c r="T519" s="79"/>
      <c r="AT519" s="25" t="s">
        <v>191</v>
      </c>
      <c r="AU519" s="25" t="s">
        <v>83</v>
      </c>
    </row>
    <row r="520" spans="2:65" s="1" customFormat="1" ht="22.5" customHeight="1">
      <c r="B520" s="42"/>
      <c r="C520" s="205" t="s">
        <v>578</v>
      </c>
      <c r="D520" s="205" t="s">
        <v>185</v>
      </c>
      <c r="E520" s="206" t="s">
        <v>490</v>
      </c>
      <c r="F520" s="207" t="s">
        <v>491</v>
      </c>
      <c r="G520" s="208" t="s">
        <v>199</v>
      </c>
      <c r="H520" s="209">
        <v>144.976</v>
      </c>
      <c r="I520" s="210"/>
      <c r="J520" s="211">
        <f>ROUND(I520*H520,2)</f>
        <v>0</v>
      </c>
      <c r="K520" s="207" t="s">
        <v>200</v>
      </c>
      <c r="L520" s="62"/>
      <c r="M520" s="212" t="s">
        <v>21</v>
      </c>
      <c r="N520" s="213" t="s">
        <v>46</v>
      </c>
      <c r="O520" s="43"/>
      <c r="P520" s="214">
        <f>O520*H520</f>
        <v>0</v>
      </c>
      <c r="Q520" s="214">
        <v>1.58E-3</v>
      </c>
      <c r="R520" s="214">
        <f>Q520*H520</f>
        <v>0.22906208</v>
      </c>
      <c r="S520" s="214">
        <v>0</v>
      </c>
      <c r="T520" s="215">
        <f>S520*H520</f>
        <v>0</v>
      </c>
      <c r="AR520" s="25" t="s">
        <v>189</v>
      </c>
      <c r="AT520" s="25" t="s">
        <v>185</v>
      </c>
      <c r="AU520" s="25" t="s">
        <v>83</v>
      </c>
      <c r="AY520" s="25" t="s">
        <v>183</v>
      </c>
      <c r="BE520" s="216">
        <f>IF(N520="základní",J520,0)</f>
        <v>0</v>
      </c>
      <c r="BF520" s="216">
        <f>IF(N520="snížená",J520,0)</f>
        <v>0</v>
      </c>
      <c r="BG520" s="216">
        <f>IF(N520="zákl. přenesená",J520,0)</f>
        <v>0</v>
      </c>
      <c r="BH520" s="216">
        <f>IF(N520="sníž. přenesená",J520,0)</f>
        <v>0</v>
      </c>
      <c r="BI520" s="216">
        <f>IF(N520="nulová",J520,0)</f>
        <v>0</v>
      </c>
      <c r="BJ520" s="25" t="s">
        <v>79</v>
      </c>
      <c r="BK520" s="216">
        <f>ROUND(I520*H520,2)</f>
        <v>0</v>
      </c>
      <c r="BL520" s="25" t="s">
        <v>189</v>
      </c>
      <c r="BM520" s="25" t="s">
        <v>1323</v>
      </c>
    </row>
    <row r="521" spans="2:65" s="11" customFormat="1" ht="29.85" customHeight="1">
      <c r="B521" s="188"/>
      <c r="C521" s="189"/>
      <c r="D521" s="202" t="s">
        <v>74</v>
      </c>
      <c r="E521" s="203" t="s">
        <v>493</v>
      </c>
      <c r="F521" s="203" t="s">
        <v>494</v>
      </c>
      <c r="G521" s="189"/>
      <c r="H521" s="189"/>
      <c r="I521" s="192"/>
      <c r="J521" s="204">
        <f>BK521</f>
        <v>0</v>
      </c>
      <c r="K521" s="189"/>
      <c r="L521" s="194"/>
      <c r="M521" s="195"/>
      <c r="N521" s="196"/>
      <c r="O521" s="196"/>
      <c r="P521" s="197">
        <f>SUM(P522:P539)</f>
        <v>0</v>
      </c>
      <c r="Q521" s="196"/>
      <c r="R521" s="197">
        <f>SUM(R522:R539)</f>
        <v>0</v>
      </c>
      <c r="S521" s="196"/>
      <c r="T521" s="198">
        <f>SUM(T522:T539)</f>
        <v>0</v>
      </c>
      <c r="AR521" s="199" t="s">
        <v>79</v>
      </c>
      <c r="AT521" s="200" t="s">
        <v>74</v>
      </c>
      <c r="AU521" s="200" t="s">
        <v>79</v>
      </c>
      <c r="AY521" s="199" t="s">
        <v>183</v>
      </c>
      <c r="BK521" s="201">
        <f>SUM(BK522:BK539)</f>
        <v>0</v>
      </c>
    </row>
    <row r="522" spans="2:65" s="1" customFormat="1" ht="31.5" customHeight="1">
      <c r="B522" s="42"/>
      <c r="C522" s="205" t="s">
        <v>584</v>
      </c>
      <c r="D522" s="205" t="s">
        <v>185</v>
      </c>
      <c r="E522" s="206" t="s">
        <v>496</v>
      </c>
      <c r="F522" s="207" t="s">
        <v>497</v>
      </c>
      <c r="G522" s="208" t="s">
        <v>498</v>
      </c>
      <c r="H522" s="209">
        <v>91.944000000000003</v>
      </c>
      <c r="I522" s="210"/>
      <c r="J522" s="211">
        <f>ROUND(I522*H522,2)</f>
        <v>0</v>
      </c>
      <c r="K522" s="207" t="s">
        <v>200</v>
      </c>
      <c r="L522" s="62"/>
      <c r="M522" s="212" t="s">
        <v>21</v>
      </c>
      <c r="N522" s="213" t="s">
        <v>46</v>
      </c>
      <c r="O522" s="43"/>
      <c r="P522" s="214">
        <f>O522*H522</f>
        <v>0</v>
      </c>
      <c r="Q522" s="214">
        <v>0</v>
      </c>
      <c r="R522" s="214">
        <f>Q522*H522</f>
        <v>0</v>
      </c>
      <c r="S522" s="214">
        <v>0</v>
      </c>
      <c r="T522" s="215">
        <f>S522*H522</f>
        <v>0</v>
      </c>
      <c r="AR522" s="25" t="s">
        <v>189</v>
      </c>
      <c r="AT522" s="25" t="s">
        <v>185</v>
      </c>
      <c r="AU522" s="25" t="s">
        <v>83</v>
      </c>
      <c r="AY522" s="25" t="s">
        <v>183</v>
      </c>
      <c r="BE522" s="216">
        <f>IF(N522="základní",J522,0)</f>
        <v>0</v>
      </c>
      <c r="BF522" s="216">
        <f>IF(N522="snížená",J522,0)</f>
        <v>0</v>
      </c>
      <c r="BG522" s="216">
        <f>IF(N522="zákl. přenesená",J522,0)</f>
        <v>0</v>
      </c>
      <c r="BH522" s="216">
        <f>IF(N522="sníž. přenesená",J522,0)</f>
        <v>0</v>
      </c>
      <c r="BI522" s="216">
        <f>IF(N522="nulová",J522,0)</f>
        <v>0</v>
      </c>
      <c r="BJ522" s="25" t="s">
        <v>79</v>
      </c>
      <c r="BK522" s="216">
        <f>ROUND(I522*H522,2)</f>
        <v>0</v>
      </c>
      <c r="BL522" s="25" t="s">
        <v>189</v>
      </c>
      <c r="BM522" s="25" t="s">
        <v>1324</v>
      </c>
    </row>
    <row r="523" spans="2:65" s="1" customFormat="1" ht="121.5">
      <c r="B523" s="42"/>
      <c r="C523" s="64"/>
      <c r="D523" s="244" t="s">
        <v>191</v>
      </c>
      <c r="E523" s="64"/>
      <c r="F523" s="267" t="s">
        <v>1325</v>
      </c>
      <c r="G523" s="64"/>
      <c r="H523" s="64"/>
      <c r="I523" s="173"/>
      <c r="J523" s="64"/>
      <c r="K523" s="64"/>
      <c r="L523" s="62"/>
      <c r="M523" s="219"/>
      <c r="N523" s="43"/>
      <c r="O523" s="43"/>
      <c r="P523" s="43"/>
      <c r="Q523" s="43"/>
      <c r="R523" s="43"/>
      <c r="S523" s="43"/>
      <c r="T523" s="79"/>
      <c r="AT523" s="25" t="s">
        <v>191</v>
      </c>
      <c r="AU523" s="25" t="s">
        <v>83</v>
      </c>
    </row>
    <row r="524" spans="2:65" s="1" customFormat="1" ht="31.5" customHeight="1">
      <c r="B524" s="42"/>
      <c r="C524" s="205" t="s">
        <v>590</v>
      </c>
      <c r="D524" s="205" t="s">
        <v>185</v>
      </c>
      <c r="E524" s="206" t="s">
        <v>501</v>
      </c>
      <c r="F524" s="207" t="s">
        <v>502</v>
      </c>
      <c r="G524" s="208" t="s">
        <v>498</v>
      </c>
      <c r="H524" s="209">
        <v>91.944000000000003</v>
      </c>
      <c r="I524" s="210"/>
      <c r="J524" s="211">
        <f>ROUND(I524*H524,2)</f>
        <v>0</v>
      </c>
      <c r="K524" s="207" t="s">
        <v>200</v>
      </c>
      <c r="L524" s="62"/>
      <c r="M524" s="212" t="s">
        <v>21</v>
      </c>
      <c r="N524" s="213" t="s">
        <v>46</v>
      </c>
      <c r="O524" s="43"/>
      <c r="P524" s="214">
        <f>O524*H524</f>
        <v>0</v>
      </c>
      <c r="Q524" s="214">
        <v>0</v>
      </c>
      <c r="R524" s="214">
        <f>Q524*H524</f>
        <v>0</v>
      </c>
      <c r="S524" s="214">
        <v>0</v>
      </c>
      <c r="T524" s="215">
        <f>S524*H524</f>
        <v>0</v>
      </c>
      <c r="AR524" s="25" t="s">
        <v>189</v>
      </c>
      <c r="AT524" s="25" t="s">
        <v>185</v>
      </c>
      <c r="AU524" s="25" t="s">
        <v>83</v>
      </c>
      <c r="AY524" s="25" t="s">
        <v>183</v>
      </c>
      <c r="BE524" s="216">
        <f>IF(N524="základní",J524,0)</f>
        <v>0</v>
      </c>
      <c r="BF524" s="216">
        <f>IF(N524="snížená",J524,0)</f>
        <v>0</v>
      </c>
      <c r="BG524" s="216">
        <f>IF(N524="zákl. přenesená",J524,0)</f>
        <v>0</v>
      </c>
      <c r="BH524" s="216">
        <f>IF(N524="sníž. přenesená",J524,0)</f>
        <v>0</v>
      </c>
      <c r="BI524" s="216">
        <f>IF(N524="nulová",J524,0)</f>
        <v>0</v>
      </c>
      <c r="BJ524" s="25" t="s">
        <v>79</v>
      </c>
      <c r="BK524" s="216">
        <f>ROUND(I524*H524,2)</f>
        <v>0</v>
      </c>
      <c r="BL524" s="25" t="s">
        <v>189</v>
      </c>
      <c r="BM524" s="25" t="s">
        <v>1326</v>
      </c>
    </row>
    <row r="525" spans="2:65" s="1" customFormat="1" ht="81">
      <c r="B525" s="42"/>
      <c r="C525" s="64"/>
      <c r="D525" s="244" t="s">
        <v>191</v>
      </c>
      <c r="E525" s="64"/>
      <c r="F525" s="267" t="s">
        <v>1327</v>
      </c>
      <c r="G525" s="64"/>
      <c r="H525" s="64"/>
      <c r="I525" s="173"/>
      <c r="J525" s="64"/>
      <c r="K525" s="64"/>
      <c r="L525" s="62"/>
      <c r="M525" s="219"/>
      <c r="N525" s="43"/>
      <c r="O525" s="43"/>
      <c r="P525" s="43"/>
      <c r="Q525" s="43"/>
      <c r="R525" s="43"/>
      <c r="S525" s="43"/>
      <c r="T525" s="79"/>
      <c r="AT525" s="25" t="s">
        <v>191</v>
      </c>
      <c r="AU525" s="25" t="s">
        <v>83</v>
      </c>
    </row>
    <row r="526" spans="2:65" s="1" customFormat="1" ht="31.5" customHeight="1">
      <c r="B526" s="42"/>
      <c r="C526" s="205" t="s">
        <v>595</v>
      </c>
      <c r="D526" s="205" t="s">
        <v>185</v>
      </c>
      <c r="E526" s="206" t="s">
        <v>505</v>
      </c>
      <c r="F526" s="207" t="s">
        <v>1328</v>
      </c>
      <c r="G526" s="208" t="s">
        <v>498</v>
      </c>
      <c r="H526" s="209">
        <v>809.41499999999996</v>
      </c>
      <c r="I526" s="210"/>
      <c r="J526" s="211">
        <f>ROUND(I526*H526,2)</f>
        <v>0</v>
      </c>
      <c r="K526" s="207" t="s">
        <v>200</v>
      </c>
      <c r="L526" s="62"/>
      <c r="M526" s="212" t="s">
        <v>21</v>
      </c>
      <c r="N526" s="213" t="s">
        <v>46</v>
      </c>
      <c r="O526" s="43"/>
      <c r="P526" s="214">
        <f>O526*H526</f>
        <v>0</v>
      </c>
      <c r="Q526" s="214">
        <v>0</v>
      </c>
      <c r="R526" s="214">
        <f>Q526*H526</f>
        <v>0</v>
      </c>
      <c r="S526" s="214">
        <v>0</v>
      </c>
      <c r="T526" s="215">
        <f>S526*H526</f>
        <v>0</v>
      </c>
      <c r="AR526" s="25" t="s">
        <v>189</v>
      </c>
      <c r="AT526" s="25" t="s">
        <v>185</v>
      </c>
      <c r="AU526" s="25" t="s">
        <v>83</v>
      </c>
      <c r="AY526" s="25" t="s">
        <v>183</v>
      </c>
      <c r="BE526" s="216">
        <f>IF(N526="základní",J526,0)</f>
        <v>0</v>
      </c>
      <c r="BF526" s="216">
        <f>IF(N526="snížená",J526,0)</f>
        <v>0</v>
      </c>
      <c r="BG526" s="216">
        <f>IF(N526="zákl. přenesená",J526,0)</f>
        <v>0</v>
      </c>
      <c r="BH526" s="216">
        <f>IF(N526="sníž. přenesená",J526,0)</f>
        <v>0</v>
      </c>
      <c r="BI526" s="216">
        <f>IF(N526="nulová",J526,0)</f>
        <v>0</v>
      </c>
      <c r="BJ526" s="25" t="s">
        <v>79</v>
      </c>
      <c r="BK526" s="216">
        <f>ROUND(I526*H526,2)</f>
        <v>0</v>
      </c>
      <c r="BL526" s="25" t="s">
        <v>189</v>
      </c>
      <c r="BM526" s="25" t="s">
        <v>1329</v>
      </c>
    </row>
    <row r="527" spans="2:65" s="1" customFormat="1" ht="81">
      <c r="B527" s="42"/>
      <c r="C527" s="64"/>
      <c r="D527" s="217" t="s">
        <v>191</v>
      </c>
      <c r="E527" s="64"/>
      <c r="F527" s="218" t="s">
        <v>1327</v>
      </c>
      <c r="G527" s="64"/>
      <c r="H527" s="64"/>
      <c r="I527" s="173"/>
      <c r="J527" s="64"/>
      <c r="K527" s="64"/>
      <c r="L527" s="62"/>
      <c r="M527" s="219"/>
      <c r="N527" s="43"/>
      <c r="O527" s="43"/>
      <c r="P527" s="43"/>
      <c r="Q527" s="43"/>
      <c r="R527" s="43"/>
      <c r="S527" s="43"/>
      <c r="T527" s="79"/>
      <c r="AT527" s="25" t="s">
        <v>191</v>
      </c>
      <c r="AU527" s="25" t="s">
        <v>83</v>
      </c>
    </row>
    <row r="528" spans="2:65" s="13" customFormat="1" ht="13.5">
      <c r="B528" s="231"/>
      <c r="C528" s="232"/>
      <c r="D528" s="244" t="s">
        <v>193</v>
      </c>
      <c r="E528" s="254" t="s">
        <v>21</v>
      </c>
      <c r="F528" s="255" t="s">
        <v>1330</v>
      </c>
      <c r="G528" s="232"/>
      <c r="H528" s="256">
        <v>809.41499999999996</v>
      </c>
      <c r="I528" s="236"/>
      <c r="J528" s="232"/>
      <c r="K528" s="232"/>
      <c r="L528" s="237"/>
      <c r="M528" s="238"/>
      <c r="N528" s="239"/>
      <c r="O528" s="239"/>
      <c r="P528" s="239"/>
      <c r="Q528" s="239"/>
      <c r="R528" s="239"/>
      <c r="S528" s="239"/>
      <c r="T528" s="240"/>
      <c r="AT528" s="241" t="s">
        <v>193</v>
      </c>
      <c r="AU528" s="241" t="s">
        <v>83</v>
      </c>
      <c r="AV528" s="13" t="s">
        <v>83</v>
      </c>
      <c r="AW528" s="13" t="s">
        <v>39</v>
      </c>
      <c r="AX528" s="13" t="s">
        <v>79</v>
      </c>
      <c r="AY528" s="241" t="s">
        <v>183</v>
      </c>
    </row>
    <row r="529" spans="2:65" s="1" customFormat="1" ht="22.5" customHeight="1">
      <c r="B529" s="42"/>
      <c r="C529" s="205" t="s">
        <v>601</v>
      </c>
      <c r="D529" s="205" t="s">
        <v>185</v>
      </c>
      <c r="E529" s="206" t="s">
        <v>510</v>
      </c>
      <c r="F529" s="207" t="s">
        <v>511</v>
      </c>
      <c r="G529" s="208" t="s">
        <v>498</v>
      </c>
      <c r="H529" s="209">
        <v>37.659999999999997</v>
      </c>
      <c r="I529" s="210"/>
      <c r="J529" s="211">
        <f>ROUND(I529*H529,2)</f>
        <v>0</v>
      </c>
      <c r="K529" s="207" t="s">
        <v>200</v>
      </c>
      <c r="L529" s="62"/>
      <c r="M529" s="212" t="s">
        <v>21</v>
      </c>
      <c r="N529" s="213" t="s">
        <v>46</v>
      </c>
      <c r="O529" s="43"/>
      <c r="P529" s="214">
        <f>O529*H529</f>
        <v>0</v>
      </c>
      <c r="Q529" s="214">
        <v>0</v>
      </c>
      <c r="R529" s="214">
        <f>Q529*H529</f>
        <v>0</v>
      </c>
      <c r="S529" s="214">
        <v>0</v>
      </c>
      <c r="T529" s="215">
        <f>S529*H529</f>
        <v>0</v>
      </c>
      <c r="AR529" s="25" t="s">
        <v>189</v>
      </c>
      <c r="AT529" s="25" t="s">
        <v>185</v>
      </c>
      <c r="AU529" s="25" t="s">
        <v>83</v>
      </c>
      <c r="AY529" s="25" t="s">
        <v>183</v>
      </c>
      <c r="BE529" s="216">
        <f>IF(N529="základní",J529,0)</f>
        <v>0</v>
      </c>
      <c r="BF529" s="216">
        <f>IF(N529="snížená",J529,0)</f>
        <v>0</v>
      </c>
      <c r="BG529" s="216">
        <f>IF(N529="zákl. přenesená",J529,0)</f>
        <v>0</v>
      </c>
      <c r="BH529" s="216">
        <f>IF(N529="sníž. přenesená",J529,0)</f>
        <v>0</v>
      </c>
      <c r="BI529" s="216">
        <f>IF(N529="nulová",J529,0)</f>
        <v>0</v>
      </c>
      <c r="BJ529" s="25" t="s">
        <v>79</v>
      </c>
      <c r="BK529" s="216">
        <f>ROUND(I529*H529,2)</f>
        <v>0</v>
      </c>
      <c r="BL529" s="25" t="s">
        <v>189</v>
      </c>
      <c r="BM529" s="25" t="s">
        <v>1331</v>
      </c>
    </row>
    <row r="530" spans="2:65" s="13" customFormat="1" ht="13.5">
      <c r="B530" s="231"/>
      <c r="C530" s="232"/>
      <c r="D530" s="244" t="s">
        <v>193</v>
      </c>
      <c r="E530" s="254" t="s">
        <v>21</v>
      </c>
      <c r="F530" s="255" t="s">
        <v>1332</v>
      </c>
      <c r="G530" s="232"/>
      <c r="H530" s="256">
        <v>37.659999999999997</v>
      </c>
      <c r="I530" s="236"/>
      <c r="J530" s="232"/>
      <c r="K530" s="232"/>
      <c r="L530" s="237"/>
      <c r="M530" s="238"/>
      <c r="N530" s="239"/>
      <c r="O530" s="239"/>
      <c r="P530" s="239"/>
      <c r="Q530" s="239"/>
      <c r="R530" s="239"/>
      <c r="S530" s="239"/>
      <c r="T530" s="240"/>
      <c r="AT530" s="241" t="s">
        <v>193</v>
      </c>
      <c r="AU530" s="241" t="s">
        <v>83</v>
      </c>
      <c r="AV530" s="13" t="s">
        <v>83</v>
      </c>
      <c r="AW530" s="13" t="s">
        <v>39</v>
      </c>
      <c r="AX530" s="13" t="s">
        <v>79</v>
      </c>
      <c r="AY530" s="241" t="s">
        <v>183</v>
      </c>
    </row>
    <row r="531" spans="2:65" s="1" customFormat="1" ht="22.5" customHeight="1">
      <c r="B531" s="42"/>
      <c r="C531" s="205" t="s">
        <v>607</v>
      </c>
      <c r="D531" s="205" t="s">
        <v>185</v>
      </c>
      <c r="E531" s="206" t="s">
        <v>515</v>
      </c>
      <c r="F531" s="207" t="s">
        <v>516</v>
      </c>
      <c r="G531" s="208" t="s">
        <v>498</v>
      </c>
      <c r="H531" s="209">
        <v>49.68</v>
      </c>
      <c r="I531" s="210"/>
      <c r="J531" s="211">
        <f>ROUND(I531*H531,2)</f>
        <v>0</v>
      </c>
      <c r="K531" s="207" t="s">
        <v>200</v>
      </c>
      <c r="L531" s="62"/>
      <c r="M531" s="212" t="s">
        <v>21</v>
      </c>
      <c r="N531" s="213" t="s">
        <v>46</v>
      </c>
      <c r="O531" s="43"/>
      <c r="P531" s="214">
        <f>O531*H531</f>
        <v>0</v>
      </c>
      <c r="Q531" s="214">
        <v>0</v>
      </c>
      <c r="R531" s="214">
        <f>Q531*H531</f>
        <v>0</v>
      </c>
      <c r="S531" s="214">
        <v>0</v>
      </c>
      <c r="T531" s="215">
        <f>S531*H531</f>
        <v>0</v>
      </c>
      <c r="AR531" s="25" t="s">
        <v>189</v>
      </c>
      <c r="AT531" s="25" t="s">
        <v>185</v>
      </c>
      <c r="AU531" s="25" t="s">
        <v>83</v>
      </c>
      <c r="AY531" s="25" t="s">
        <v>183</v>
      </c>
      <c r="BE531" s="216">
        <f>IF(N531="základní",J531,0)</f>
        <v>0</v>
      </c>
      <c r="BF531" s="216">
        <f>IF(N531="snížená",J531,0)</f>
        <v>0</v>
      </c>
      <c r="BG531" s="216">
        <f>IF(N531="zákl. přenesená",J531,0)</f>
        <v>0</v>
      </c>
      <c r="BH531" s="216">
        <f>IF(N531="sníž. přenesená",J531,0)</f>
        <v>0</v>
      </c>
      <c r="BI531" s="216">
        <f>IF(N531="nulová",J531,0)</f>
        <v>0</v>
      </c>
      <c r="BJ531" s="25" t="s">
        <v>79</v>
      </c>
      <c r="BK531" s="216">
        <f>ROUND(I531*H531,2)</f>
        <v>0</v>
      </c>
      <c r="BL531" s="25" t="s">
        <v>189</v>
      </c>
      <c r="BM531" s="25" t="s">
        <v>1333</v>
      </c>
    </row>
    <row r="532" spans="2:65" s="13" customFormat="1" ht="13.5">
      <c r="B532" s="231"/>
      <c r="C532" s="232"/>
      <c r="D532" s="244" t="s">
        <v>193</v>
      </c>
      <c r="E532" s="254" t="s">
        <v>21</v>
      </c>
      <c r="F532" s="255" t="s">
        <v>1334</v>
      </c>
      <c r="G532" s="232"/>
      <c r="H532" s="256">
        <v>49.68</v>
      </c>
      <c r="I532" s="236"/>
      <c r="J532" s="232"/>
      <c r="K532" s="232"/>
      <c r="L532" s="237"/>
      <c r="M532" s="238"/>
      <c r="N532" s="239"/>
      <c r="O532" s="239"/>
      <c r="P532" s="239"/>
      <c r="Q532" s="239"/>
      <c r="R532" s="239"/>
      <c r="S532" s="239"/>
      <c r="T532" s="240"/>
      <c r="AT532" s="241" t="s">
        <v>193</v>
      </c>
      <c r="AU532" s="241" t="s">
        <v>83</v>
      </c>
      <c r="AV532" s="13" t="s">
        <v>83</v>
      </c>
      <c r="AW532" s="13" t="s">
        <v>39</v>
      </c>
      <c r="AX532" s="13" t="s">
        <v>79</v>
      </c>
      <c r="AY532" s="241" t="s">
        <v>183</v>
      </c>
    </row>
    <row r="533" spans="2:65" s="1" customFormat="1" ht="22.5" customHeight="1">
      <c r="B533" s="42"/>
      <c r="C533" s="205" t="s">
        <v>611</v>
      </c>
      <c r="D533" s="205" t="s">
        <v>185</v>
      </c>
      <c r="E533" s="206" t="s">
        <v>809</v>
      </c>
      <c r="F533" s="207" t="s">
        <v>810</v>
      </c>
      <c r="G533" s="208" t="s">
        <v>498</v>
      </c>
      <c r="H533" s="209">
        <v>2.29</v>
      </c>
      <c r="I533" s="210"/>
      <c r="J533" s="211">
        <f>ROUND(I533*H533,2)</f>
        <v>0</v>
      </c>
      <c r="K533" s="207" t="s">
        <v>200</v>
      </c>
      <c r="L533" s="62"/>
      <c r="M533" s="212" t="s">
        <v>21</v>
      </c>
      <c r="N533" s="213" t="s">
        <v>46</v>
      </c>
      <c r="O533" s="43"/>
      <c r="P533" s="214">
        <f>O533*H533</f>
        <v>0</v>
      </c>
      <c r="Q533" s="214">
        <v>0</v>
      </c>
      <c r="R533" s="214">
        <f>Q533*H533</f>
        <v>0</v>
      </c>
      <c r="S533" s="214">
        <v>0</v>
      </c>
      <c r="T533" s="215">
        <f>S533*H533</f>
        <v>0</v>
      </c>
      <c r="AR533" s="25" t="s">
        <v>189</v>
      </c>
      <c r="AT533" s="25" t="s">
        <v>185</v>
      </c>
      <c r="AU533" s="25" t="s">
        <v>83</v>
      </c>
      <c r="AY533" s="25" t="s">
        <v>183</v>
      </c>
      <c r="BE533" s="216">
        <f>IF(N533="základní",J533,0)</f>
        <v>0</v>
      </c>
      <c r="BF533" s="216">
        <f>IF(N533="snížená",J533,0)</f>
        <v>0</v>
      </c>
      <c r="BG533" s="216">
        <f>IF(N533="zákl. přenesená",J533,0)</f>
        <v>0</v>
      </c>
      <c r="BH533" s="216">
        <f>IF(N533="sníž. přenesená",J533,0)</f>
        <v>0</v>
      </c>
      <c r="BI533" s="216">
        <f>IF(N533="nulová",J533,0)</f>
        <v>0</v>
      </c>
      <c r="BJ533" s="25" t="s">
        <v>79</v>
      </c>
      <c r="BK533" s="216">
        <f>ROUND(I533*H533,2)</f>
        <v>0</v>
      </c>
      <c r="BL533" s="25" t="s">
        <v>189</v>
      </c>
      <c r="BM533" s="25" t="s">
        <v>1335</v>
      </c>
    </row>
    <row r="534" spans="2:65" s="13" customFormat="1" ht="13.5">
      <c r="B534" s="231"/>
      <c r="C534" s="232"/>
      <c r="D534" s="244" t="s">
        <v>193</v>
      </c>
      <c r="E534" s="254" t="s">
        <v>21</v>
      </c>
      <c r="F534" s="255" t="s">
        <v>1336</v>
      </c>
      <c r="G534" s="232"/>
      <c r="H534" s="256">
        <v>2.29</v>
      </c>
      <c r="I534" s="236"/>
      <c r="J534" s="232"/>
      <c r="K534" s="232"/>
      <c r="L534" s="237"/>
      <c r="M534" s="238"/>
      <c r="N534" s="239"/>
      <c r="O534" s="239"/>
      <c r="P534" s="239"/>
      <c r="Q534" s="239"/>
      <c r="R534" s="239"/>
      <c r="S534" s="239"/>
      <c r="T534" s="240"/>
      <c r="AT534" s="241" t="s">
        <v>193</v>
      </c>
      <c r="AU534" s="241" t="s">
        <v>83</v>
      </c>
      <c r="AV534" s="13" t="s">
        <v>83</v>
      </c>
      <c r="AW534" s="13" t="s">
        <v>39</v>
      </c>
      <c r="AX534" s="13" t="s">
        <v>79</v>
      </c>
      <c r="AY534" s="241" t="s">
        <v>183</v>
      </c>
    </row>
    <row r="535" spans="2:65" s="1" customFormat="1" ht="31.5" customHeight="1">
      <c r="B535" s="42"/>
      <c r="C535" s="205" t="s">
        <v>616</v>
      </c>
      <c r="D535" s="205" t="s">
        <v>185</v>
      </c>
      <c r="E535" s="206" t="s">
        <v>815</v>
      </c>
      <c r="F535" s="207" t="s">
        <v>816</v>
      </c>
      <c r="G535" s="208" t="s">
        <v>498</v>
      </c>
      <c r="H535" s="209">
        <v>3.9E-2</v>
      </c>
      <c r="I535" s="210"/>
      <c r="J535" s="211">
        <f>ROUND(I535*H535,2)</f>
        <v>0</v>
      </c>
      <c r="K535" s="207" t="s">
        <v>200</v>
      </c>
      <c r="L535" s="62"/>
      <c r="M535" s="212" t="s">
        <v>21</v>
      </c>
      <c r="N535" s="213" t="s">
        <v>46</v>
      </c>
      <c r="O535" s="43"/>
      <c r="P535" s="214">
        <f>O535*H535</f>
        <v>0</v>
      </c>
      <c r="Q535" s="214">
        <v>0</v>
      </c>
      <c r="R535" s="214">
        <f>Q535*H535</f>
        <v>0</v>
      </c>
      <c r="S535" s="214">
        <v>0</v>
      </c>
      <c r="T535" s="215">
        <f>S535*H535</f>
        <v>0</v>
      </c>
      <c r="AR535" s="25" t="s">
        <v>189</v>
      </c>
      <c r="AT535" s="25" t="s">
        <v>185</v>
      </c>
      <c r="AU535" s="25" t="s">
        <v>83</v>
      </c>
      <c r="AY535" s="25" t="s">
        <v>183</v>
      </c>
      <c r="BE535" s="216">
        <f>IF(N535="základní",J535,0)</f>
        <v>0</v>
      </c>
      <c r="BF535" s="216">
        <f>IF(N535="snížená",J535,0)</f>
        <v>0</v>
      </c>
      <c r="BG535" s="216">
        <f>IF(N535="zákl. přenesená",J535,0)</f>
        <v>0</v>
      </c>
      <c r="BH535" s="216">
        <f>IF(N535="sníž. přenesená",J535,0)</f>
        <v>0</v>
      </c>
      <c r="BI535" s="216">
        <f>IF(N535="nulová",J535,0)</f>
        <v>0</v>
      </c>
      <c r="BJ535" s="25" t="s">
        <v>79</v>
      </c>
      <c r="BK535" s="216">
        <f>ROUND(I535*H535,2)</f>
        <v>0</v>
      </c>
      <c r="BL535" s="25" t="s">
        <v>189</v>
      </c>
      <c r="BM535" s="25" t="s">
        <v>1337</v>
      </c>
    </row>
    <row r="536" spans="2:65" s="13" customFormat="1" ht="13.5">
      <c r="B536" s="231"/>
      <c r="C536" s="232"/>
      <c r="D536" s="244" t="s">
        <v>193</v>
      </c>
      <c r="E536" s="254" t="s">
        <v>21</v>
      </c>
      <c r="F536" s="255" t="s">
        <v>1338</v>
      </c>
      <c r="G536" s="232"/>
      <c r="H536" s="256">
        <v>3.9E-2</v>
      </c>
      <c r="I536" s="236"/>
      <c r="J536" s="232"/>
      <c r="K536" s="232"/>
      <c r="L536" s="237"/>
      <c r="M536" s="238"/>
      <c r="N536" s="239"/>
      <c r="O536" s="239"/>
      <c r="P536" s="239"/>
      <c r="Q536" s="239"/>
      <c r="R536" s="239"/>
      <c r="S536" s="239"/>
      <c r="T536" s="240"/>
      <c r="AT536" s="241" t="s">
        <v>193</v>
      </c>
      <c r="AU536" s="241" t="s">
        <v>83</v>
      </c>
      <c r="AV536" s="13" t="s">
        <v>83</v>
      </c>
      <c r="AW536" s="13" t="s">
        <v>39</v>
      </c>
      <c r="AX536" s="13" t="s">
        <v>79</v>
      </c>
      <c r="AY536" s="241" t="s">
        <v>183</v>
      </c>
    </row>
    <row r="537" spans="2:65" s="1" customFormat="1" ht="22.5" customHeight="1">
      <c r="B537" s="42"/>
      <c r="C537" s="205" t="s">
        <v>623</v>
      </c>
      <c r="D537" s="205" t="s">
        <v>185</v>
      </c>
      <c r="E537" s="206" t="s">
        <v>520</v>
      </c>
      <c r="F537" s="207" t="s">
        <v>521</v>
      </c>
      <c r="G537" s="208" t="s">
        <v>498</v>
      </c>
      <c r="H537" s="209">
        <v>2.2749999999999999</v>
      </c>
      <c r="I537" s="210"/>
      <c r="J537" s="211">
        <f>ROUND(I537*H537,2)</f>
        <v>0</v>
      </c>
      <c r="K537" s="207" t="s">
        <v>200</v>
      </c>
      <c r="L537" s="62"/>
      <c r="M537" s="212" t="s">
        <v>21</v>
      </c>
      <c r="N537" s="213" t="s">
        <v>46</v>
      </c>
      <c r="O537" s="43"/>
      <c r="P537" s="214">
        <f>O537*H537</f>
        <v>0</v>
      </c>
      <c r="Q537" s="214">
        <v>0</v>
      </c>
      <c r="R537" s="214">
        <f>Q537*H537</f>
        <v>0</v>
      </c>
      <c r="S537" s="214">
        <v>0</v>
      </c>
      <c r="T537" s="215">
        <f>S537*H537</f>
        <v>0</v>
      </c>
      <c r="AR537" s="25" t="s">
        <v>189</v>
      </c>
      <c r="AT537" s="25" t="s">
        <v>185</v>
      </c>
      <c r="AU537" s="25" t="s">
        <v>83</v>
      </c>
      <c r="AY537" s="25" t="s">
        <v>183</v>
      </c>
      <c r="BE537" s="216">
        <f>IF(N537="základní",J537,0)</f>
        <v>0</v>
      </c>
      <c r="BF537" s="216">
        <f>IF(N537="snížená",J537,0)</f>
        <v>0</v>
      </c>
      <c r="BG537" s="216">
        <f>IF(N537="zákl. přenesená",J537,0)</f>
        <v>0</v>
      </c>
      <c r="BH537" s="216">
        <f>IF(N537="sníž. přenesená",J537,0)</f>
        <v>0</v>
      </c>
      <c r="BI537" s="216">
        <f>IF(N537="nulová",J537,0)</f>
        <v>0</v>
      </c>
      <c r="BJ537" s="25" t="s">
        <v>79</v>
      </c>
      <c r="BK537" s="216">
        <f>ROUND(I537*H537,2)</f>
        <v>0</v>
      </c>
      <c r="BL537" s="25" t="s">
        <v>189</v>
      </c>
      <c r="BM537" s="25" t="s">
        <v>1339</v>
      </c>
    </row>
    <row r="538" spans="2:65" s="1" customFormat="1" ht="67.5">
      <c r="B538" s="42"/>
      <c r="C538" s="64"/>
      <c r="D538" s="217" t="s">
        <v>191</v>
      </c>
      <c r="E538" s="64"/>
      <c r="F538" s="218" t="s">
        <v>1340</v>
      </c>
      <c r="G538" s="64"/>
      <c r="H538" s="64"/>
      <c r="I538" s="173"/>
      <c r="J538" s="64"/>
      <c r="K538" s="64"/>
      <c r="L538" s="62"/>
      <c r="M538" s="219"/>
      <c r="N538" s="43"/>
      <c r="O538" s="43"/>
      <c r="P538" s="43"/>
      <c r="Q538" s="43"/>
      <c r="R538" s="43"/>
      <c r="S538" s="43"/>
      <c r="T538" s="79"/>
      <c r="AT538" s="25" t="s">
        <v>191</v>
      </c>
      <c r="AU538" s="25" t="s">
        <v>83</v>
      </c>
    </row>
    <row r="539" spans="2:65" s="13" customFormat="1" ht="13.5">
      <c r="B539" s="231"/>
      <c r="C539" s="232"/>
      <c r="D539" s="217" t="s">
        <v>193</v>
      </c>
      <c r="E539" s="233" t="s">
        <v>21</v>
      </c>
      <c r="F539" s="234" t="s">
        <v>1341</v>
      </c>
      <c r="G539" s="232"/>
      <c r="H539" s="235">
        <v>2.2749999999999999</v>
      </c>
      <c r="I539" s="236"/>
      <c r="J539" s="232"/>
      <c r="K539" s="232"/>
      <c r="L539" s="237"/>
      <c r="M539" s="238"/>
      <c r="N539" s="239"/>
      <c r="O539" s="239"/>
      <c r="P539" s="239"/>
      <c r="Q539" s="239"/>
      <c r="R539" s="239"/>
      <c r="S539" s="239"/>
      <c r="T539" s="240"/>
      <c r="AT539" s="241" t="s">
        <v>193</v>
      </c>
      <c r="AU539" s="241" t="s">
        <v>83</v>
      </c>
      <c r="AV539" s="13" t="s">
        <v>83</v>
      </c>
      <c r="AW539" s="13" t="s">
        <v>39</v>
      </c>
      <c r="AX539" s="13" t="s">
        <v>79</v>
      </c>
      <c r="AY539" s="241" t="s">
        <v>183</v>
      </c>
    </row>
    <row r="540" spans="2:65" s="11" customFormat="1" ht="29.85" customHeight="1">
      <c r="B540" s="188"/>
      <c r="C540" s="189"/>
      <c r="D540" s="202" t="s">
        <v>74</v>
      </c>
      <c r="E540" s="203" t="s">
        <v>524</v>
      </c>
      <c r="F540" s="203" t="s">
        <v>525</v>
      </c>
      <c r="G540" s="189"/>
      <c r="H540" s="189"/>
      <c r="I540" s="192"/>
      <c r="J540" s="204">
        <f>BK540</f>
        <v>0</v>
      </c>
      <c r="K540" s="189"/>
      <c r="L540" s="194"/>
      <c r="M540" s="195"/>
      <c r="N540" s="196"/>
      <c r="O540" s="196"/>
      <c r="P540" s="197">
        <f>SUM(P541:P542)</f>
        <v>0</v>
      </c>
      <c r="Q540" s="196"/>
      <c r="R540" s="197">
        <f>SUM(R541:R542)</f>
        <v>0</v>
      </c>
      <c r="S540" s="196"/>
      <c r="T540" s="198">
        <f>SUM(T541:T542)</f>
        <v>0</v>
      </c>
      <c r="AR540" s="199" t="s">
        <v>79</v>
      </c>
      <c r="AT540" s="200" t="s">
        <v>74</v>
      </c>
      <c r="AU540" s="200" t="s">
        <v>79</v>
      </c>
      <c r="AY540" s="199" t="s">
        <v>183</v>
      </c>
      <c r="BK540" s="201">
        <f>SUM(BK541:BK542)</f>
        <v>0</v>
      </c>
    </row>
    <row r="541" spans="2:65" s="1" customFormat="1" ht="44.25" customHeight="1">
      <c r="B541" s="42"/>
      <c r="C541" s="205" t="s">
        <v>629</v>
      </c>
      <c r="D541" s="205" t="s">
        <v>185</v>
      </c>
      <c r="E541" s="206" t="s">
        <v>1342</v>
      </c>
      <c r="F541" s="207" t="s">
        <v>1343</v>
      </c>
      <c r="G541" s="208" t="s">
        <v>498</v>
      </c>
      <c r="H541" s="209">
        <v>95.069000000000003</v>
      </c>
      <c r="I541" s="210"/>
      <c r="J541" s="211">
        <f>ROUND(I541*H541,2)</f>
        <v>0</v>
      </c>
      <c r="K541" s="207" t="s">
        <v>200</v>
      </c>
      <c r="L541" s="62"/>
      <c r="M541" s="212" t="s">
        <v>21</v>
      </c>
      <c r="N541" s="213" t="s">
        <v>46</v>
      </c>
      <c r="O541" s="43"/>
      <c r="P541" s="214">
        <f>O541*H541</f>
        <v>0</v>
      </c>
      <c r="Q541" s="214">
        <v>0</v>
      </c>
      <c r="R541" s="214">
        <f>Q541*H541</f>
        <v>0</v>
      </c>
      <c r="S541" s="214">
        <v>0</v>
      </c>
      <c r="T541" s="215">
        <f>S541*H541</f>
        <v>0</v>
      </c>
      <c r="AR541" s="25" t="s">
        <v>189</v>
      </c>
      <c r="AT541" s="25" t="s">
        <v>185</v>
      </c>
      <c r="AU541" s="25" t="s">
        <v>83</v>
      </c>
      <c r="AY541" s="25" t="s">
        <v>183</v>
      </c>
      <c r="BE541" s="216">
        <f>IF(N541="základní",J541,0)</f>
        <v>0</v>
      </c>
      <c r="BF541" s="216">
        <f>IF(N541="snížená",J541,0)</f>
        <v>0</v>
      </c>
      <c r="BG541" s="216">
        <f>IF(N541="zákl. přenesená",J541,0)</f>
        <v>0</v>
      </c>
      <c r="BH541" s="216">
        <f>IF(N541="sníž. přenesená",J541,0)</f>
        <v>0</v>
      </c>
      <c r="BI541" s="216">
        <f>IF(N541="nulová",J541,0)</f>
        <v>0</v>
      </c>
      <c r="BJ541" s="25" t="s">
        <v>79</v>
      </c>
      <c r="BK541" s="216">
        <f>ROUND(I541*H541,2)</f>
        <v>0</v>
      </c>
      <c r="BL541" s="25" t="s">
        <v>189</v>
      </c>
      <c r="BM541" s="25" t="s">
        <v>1344</v>
      </c>
    </row>
    <row r="542" spans="2:65" s="1" customFormat="1" ht="81">
      <c r="B542" s="42"/>
      <c r="C542" s="64"/>
      <c r="D542" s="217" t="s">
        <v>191</v>
      </c>
      <c r="E542" s="64"/>
      <c r="F542" s="218" t="s">
        <v>530</v>
      </c>
      <c r="G542" s="64"/>
      <c r="H542" s="64"/>
      <c r="I542" s="173"/>
      <c r="J542" s="64"/>
      <c r="K542" s="64"/>
      <c r="L542" s="62"/>
      <c r="M542" s="219"/>
      <c r="N542" s="43"/>
      <c r="O542" s="43"/>
      <c r="P542" s="43"/>
      <c r="Q542" s="43"/>
      <c r="R542" s="43"/>
      <c r="S542" s="43"/>
      <c r="T542" s="79"/>
      <c r="AT542" s="25" t="s">
        <v>191</v>
      </c>
      <c r="AU542" s="25" t="s">
        <v>83</v>
      </c>
    </row>
    <row r="543" spans="2:65" s="11" customFormat="1" ht="37.35" customHeight="1">
      <c r="B543" s="188"/>
      <c r="C543" s="189"/>
      <c r="D543" s="190" t="s">
        <v>74</v>
      </c>
      <c r="E543" s="191" t="s">
        <v>531</v>
      </c>
      <c r="F543" s="191" t="s">
        <v>532</v>
      </c>
      <c r="G543" s="189"/>
      <c r="H543" s="189"/>
      <c r="I543" s="192"/>
      <c r="J543" s="193">
        <f>BK543</f>
        <v>0</v>
      </c>
      <c r="K543" s="189"/>
      <c r="L543" s="194"/>
      <c r="M543" s="195"/>
      <c r="N543" s="196"/>
      <c r="O543" s="196"/>
      <c r="P543" s="197">
        <f>P544+P556+P569+P583+P656+P703+P725+P764+P826+P838</f>
        <v>0</v>
      </c>
      <c r="Q543" s="196"/>
      <c r="R543" s="197">
        <f>R544+R556+R569+R583+R656+R703+R725+R764+R826+R838</f>
        <v>6.0003940699999987</v>
      </c>
      <c r="S543" s="196"/>
      <c r="T543" s="198">
        <f>T544+T556+T569+T583+T656+T703+T725+T764+T826+T838</f>
        <v>2.0962842400000001</v>
      </c>
      <c r="AR543" s="199" t="s">
        <v>83</v>
      </c>
      <c r="AT543" s="200" t="s">
        <v>74</v>
      </c>
      <c r="AU543" s="200" t="s">
        <v>75</v>
      </c>
      <c r="AY543" s="199" t="s">
        <v>183</v>
      </c>
      <c r="BK543" s="201">
        <f>BK544+BK556+BK569+BK583+BK656+BK703+BK725+BK764+BK826+BK838</f>
        <v>0</v>
      </c>
    </row>
    <row r="544" spans="2:65" s="11" customFormat="1" ht="19.899999999999999" customHeight="1">
      <c r="B544" s="188"/>
      <c r="C544" s="189"/>
      <c r="D544" s="202" t="s">
        <v>74</v>
      </c>
      <c r="E544" s="203" t="s">
        <v>819</v>
      </c>
      <c r="F544" s="203" t="s">
        <v>820</v>
      </c>
      <c r="G544" s="189"/>
      <c r="H544" s="189"/>
      <c r="I544" s="192"/>
      <c r="J544" s="204">
        <f>BK544</f>
        <v>0</v>
      </c>
      <c r="K544" s="189"/>
      <c r="L544" s="194"/>
      <c r="M544" s="195"/>
      <c r="N544" s="196"/>
      <c r="O544" s="196"/>
      <c r="P544" s="197">
        <f>SUM(P545:P555)</f>
        <v>0</v>
      </c>
      <c r="Q544" s="196"/>
      <c r="R544" s="197">
        <f>SUM(R545:R555)</f>
        <v>3.4117499999999995E-2</v>
      </c>
      <c r="S544" s="196"/>
      <c r="T544" s="198">
        <f>SUM(T545:T555)</f>
        <v>3.8700000000000005E-2</v>
      </c>
      <c r="AR544" s="199" t="s">
        <v>83</v>
      </c>
      <c r="AT544" s="200" t="s">
        <v>74</v>
      </c>
      <c r="AU544" s="200" t="s">
        <v>79</v>
      </c>
      <c r="AY544" s="199" t="s">
        <v>183</v>
      </c>
      <c r="BK544" s="201">
        <f>SUM(BK545:BK555)</f>
        <v>0</v>
      </c>
    </row>
    <row r="545" spans="2:65" s="1" customFormat="1" ht="22.5" customHeight="1">
      <c r="B545" s="42"/>
      <c r="C545" s="205" t="s">
        <v>633</v>
      </c>
      <c r="D545" s="205" t="s">
        <v>185</v>
      </c>
      <c r="E545" s="206" t="s">
        <v>821</v>
      </c>
      <c r="F545" s="207" t="s">
        <v>822</v>
      </c>
      <c r="G545" s="208" t="s">
        <v>199</v>
      </c>
      <c r="H545" s="209">
        <v>3.87</v>
      </c>
      <c r="I545" s="210"/>
      <c r="J545" s="211">
        <f>ROUND(I545*H545,2)</f>
        <v>0</v>
      </c>
      <c r="K545" s="207" t="s">
        <v>200</v>
      </c>
      <c r="L545" s="62"/>
      <c r="M545" s="212" t="s">
        <v>21</v>
      </c>
      <c r="N545" s="213" t="s">
        <v>46</v>
      </c>
      <c r="O545" s="43"/>
      <c r="P545" s="214">
        <f>O545*H545</f>
        <v>0</v>
      </c>
      <c r="Q545" s="214">
        <v>0</v>
      </c>
      <c r="R545" s="214">
        <f>Q545*H545</f>
        <v>0</v>
      </c>
      <c r="S545" s="214">
        <v>0.01</v>
      </c>
      <c r="T545" s="215">
        <f>S545*H545</f>
        <v>3.8700000000000005E-2</v>
      </c>
      <c r="AR545" s="25" t="s">
        <v>292</v>
      </c>
      <c r="AT545" s="25" t="s">
        <v>185</v>
      </c>
      <c r="AU545" s="25" t="s">
        <v>83</v>
      </c>
      <c r="AY545" s="25" t="s">
        <v>183</v>
      </c>
      <c r="BE545" s="216">
        <f>IF(N545="základní",J545,0)</f>
        <v>0</v>
      </c>
      <c r="BF545" s="216">
        <f>IF(N545="snížená",J545,0)</f>
        <v>0</v>
      </c>
      <c r="BG545" s="216">
        <f>IF(N545="zákl. přenesená",J545,0)</f>
        <v>0</v>
      </c>
      <c r="BH545" s="216">
        <f>IF(N545="sníž. přenesená",J545,0)</f>
        <v>0</v>
      </c>
      <c r="BI545" s="216">
        <f>IF(N545="nulová",J545,0)</f>
        <v>0</v>
      </c>
      <c r="BJ545" s="25" t="s">
        <v>79</v>
      </c>
      <c r="BK545" s="216">
        <f>ROUND(I545*H545,2)</f>
        <v>0</v>
      </c>
      <c r="BL545" s="25" t="s">
        <v>292</v>
      </c>
      <c r="BM545" s="25" t="s">
        <v>1345</v>
      </c>
    </row>
    <row r="546" spans="2:65" s="12" customFormat="1" ht="13.5">
      <c r="B546" s="220"/>
      <c r="C546" s="221"/>
      <c r="D546" s="217" t="s">
        <v>193</v>
      </c>
      <c r="E546" s="222" t="s">
        <v>21</v>
      </c>
      <c r="F546" s="223" t="s">
        <v>1346</v>
      </c>
      <c r="G546" s="221"/>
      <c r="H546" s="224" t="s">
        <v>21</v>
      </c>
      <c r="I546" s="225"/>
      <c r="J546" s="221"/>
      <c r="K546" s="221"/>
      <c r="L546" s="226"/>
      <c r="M546" s="227"/>
      <c r="N546" s="228"/>
      <c r="O546" s="228"/>
      <c r="P546" s="228"/>
      <c r="Q546" s="228"/>
      <c r="R546" s="228"/>
      <c r="S546" s="228"/>
      <c r="T546" s="229"/>
      <c r="AT546" s="230" t="s">
        <v>193</v>
      </c>
      <c r="AU546" s="230" t="s">
        <v>83</v>
      </c>
      <c r="AV546" s="12" t="s">
        <v>79</v>
      </c>
      <c r="AW546" s="12" t="s">
        <v>39</v>
      </c>
      <c r="AX546" s="12" t="s">
        <v>75</v>
      </c>
      <c r="AY546" s="230" t="s">
        <v>183</v>
      </c>
    </row>
    <row r="547" spans="2:65" s="13" customFormat="1" ht="13.5">
      <c r="B547" s="231"/>
      <c r="C547" s="232"/>
      <c r="D547" s="244" t="s">
        <v>193</v>
      </c>
      <c r="E547" s="254" t="s">
        <v>21</v>
      </c>
      <c r="F547" s="255" t="s">
        <v>1347</v>
      </c>
      <c r="G547" s="232"/>
      <c r="H547" s="256">
        <v>3.87</v>
      </c>
      <c r="I547" s="236"/>
      <c r="J547" s="232"/>
      <c r="K547" s="232"/>
      <c r="L547" s="237"/>
      <c r="M547" s="238"/>
      <c r="N547" s="239"/>
      <c r="O547" s="239"/>
      <c r="P547" s="239"/>
      <c r="Q547" s="239"/>
      <c r="R547" s="239"/>
      <c r="S547" s="239"/>
      <c r="T547" s="240"/>
      <c r="AT547" s="241" t="s">
        <v>193</v>
      </c>
      <c r="AU547" s="241" t="s">
        <v>83</v>
      </c>
      <c r="AV547" s="13" t="s">
        <v>83</v>
      </c>
      <c r="AW547" s="13" t="s">
        <v>39</v>
      </c>
      <c r="AX547" s="13" t="s">
        <v>79</v>
      </c>
      <c r="AY547" s="241" t="s">
        <v>183</v>
      </c>
    </row>
    <row r="548" spans="2:65" s="1" customFormat="1" ht="22.5" customHeight="1">
      <c r="B548" s="42"/>
      <c r="C548" s="205" t="s">
        <v>638</v>
      </c>
      <c r="D548" s="205" t="s">
        <v>185</v>
      </c>
      <c r="E548" s="206" t="s">
        <v>840</v>
      </c>
      <c r="F548" s="207" t="s">
        <v>841</v>
      </c>
      <c r="G548" s="208" t="s">
        <v>199</v>
      </c>
      <c r="H548" s="209">
        <v>3.87</v>
      </c>
      <c r="I548" s="210"/>
      <c r="J548" s="211">
        <f>ROUND(I548*H548,2)</f>
        <v>0</v>
      </c>
      <c r="K548" s="207" t="s">
        <v>200</v>
      </c>
      <c r="L548" s="62"/>
      <c r="M548" s="212" t="s">
        <v>21</v>
      </c>
      <c r="N548" s="213" t="s">
        <v>46</v>
      </c>
      <c r="O548" s="43"/>
      <c r="P548" s="214">
        <f>O548*H548</f>
        <v>0</v>
      </c>
      <c r="Q548" s="214">
        <v>8.8000000000000003E-4</v>
      </c>
      <c r="R548" s="214">
        <f>Q548*H548</f>
        <v>3.4056000000000004E-3</v>
      </c>
      <c r="S548" s="214">
        <v>0</v>
      </c>
      <c r="T548" s="215">
        <f>S548*H548</f>
        <v>0</v>
      </c>
      <c r="AR548" s="25" t="s">
        <v>292</v>
      </c>
      <c r="AT548" s="25" t="s">
        <v>185</v>
      </c>
      <c r="AU548" s="25" t="s">
        <v>83</v>
      </c>
      <c r="AY548" s="25" t="s">
        <v>183</v>
      </c>
      <c r="BE548" s="216">
        <f>IF(N548="základní",J548,0)</f>
        <v>0</v>
      </c>
      <c r="BF548" s="216">
        <f>IF(N548="snížená",J548,0)</f>
        <v>0</v>
      </c>
      <c r="BG548" s="216">
        <f>IF(N548="zákl. přenesená",J548,0)</f>
        <v>0</v>
      </c>
      <c r="BH548" s="216">
        <f>IF(N548="sníž. přenesená",J548,0)</f>
        <v>0</v>
      </c>
      <c r="BI548" s="216">
        <f>IF(N548="nulová",J548,0)</f>
        <v>0</v>
      </c>
      <c r="BJ548" s="25" t="s">
        <v>79</v>
      </c>
      <c r="BK548" s="216">
        <f>ROUND(I548*H548,2)</f>
        <v>0</v>
      </c>
      <c r="BL548" s="25" t="s">
        <v>292</v>
      </c>
      <c r="BM548" s="25" t="s">
        <v>1348</v>
      </c>
    </row>
    <row r="549" spans="2:65" s="1" customFormat="1" ht="40.5">
      <c r="B549" s="42"/>
      <c r="C549" s="64"/>
      <c r="D549" s="217" t="s">
        <v>191</v>
      </c>
      <c r="E549" s="64"/>
      <c r="F549" s="218" t="s">
        <v>1349</v>
      </c>
      <c r="G549" s="64"/>
      <c r="H549" s="64"/>
      <c r="I549" s="173"/>
      <c r="J549" s="64"/>
      <c r="K549" s="64"/>
      <c r="L549" s="62"/>
      <c r="M549" s="219"/>
      <c r="N549" s="43"/>
      <c r="O549" s="43"/>
      <c r="P549" s="43"/>
      <c r="Q549" s="43"/>
      <c r="R549" s="43"/>
      <c r="S549" s="43"/>
      <c r="T549" s="79"/>
      <c r="AT549" s="25" t="s">
        <v>191</v>
      </c>
      <c r="AU549" s="25" t="s">
        <v>83</v>
      </c>
    </row>
    <row r="550" spans="2:65" s="12" customFormat="1" ht="13.5">
      <c r="B550" s="220"/>
      <c r="C550" s="221"/>
      <c r="D550" s="217" t="s">
        <v>193</v>
      </c>
      <c r="E550" s="222" t="s">
        <v>21</v>
      </c>
      <c r="F550" s="223" t="s">
        <v>1346</v>
      </c>
      <c r="G550" s="221"/>
      <c r="H550" s="224" t="s">
        <v>21</v>
      </c>
      <c r="I550" s="225"/>
      <c r="J550" s="221"/>
      <c r="K550" s="221"/>
      <c r="L550" s="226"/>
      <c r="M550" s="227"/>
      <c r="N550" s="228"/>
      <c r="O550" s="228"/>
      <c r="P550" s="228"/>
      <c r="Q550" s="228"/>
      <c r="R550" s="228"/>
      <c r="S550" s="228"/>
      <c r="T550" s="229"/>
      <c r="AT550" s="230" t="s">
        <v>193</v>
      </c>
      <c r="AU550" s="230" t="s">
        <v>83</v>
      </c>
      <c r="AV550" s="12" t="s">
        <v>79</v>
      </c>
      <c r="AW550" s="12" t="s">
        <v>39</v>
      </c>
      <c r="AX550" s="12" t="s">
        <v>75</v>
      </c>
      <c r="AY550" s="230" t="s">
        <v>183</v>
      </c>
    </row>
    <row r="551" spans="2:65" s="13" customFormat="1" ht="13.5">
      <c r="B551" s="231"/>
      <c r="C551" s="232"/>
      <c r="D551" s="244" t="s">
        <v>193</v>
      </c>
      <c r="E551" s="254" t="s">
        <v>21</v>
      </c>
      <c r="F551" s="255" t="s">
        <v>1347</v>
      </c>
      <c r="G551" s="232"/>
      <c r="H551" s="256">
        <v>3.87</v>
      </c>
      <c r="I551" s="236"/>
      <c r="J551" s="232"/>
      <c r="K551" s="232"/>
      <c r="L551" s="237"/>
      <c r="M551" s="238"/>
      <c r="N551" s="239"/>
      <c r="O551" s="239"/>
      <c r="P551" s="239"/>
      <c r="Q551" s="239"/>
      <c r="R551" s="239"/>
      <c r="S551" s="239"/>
      <c r="T551" s="240"/>
      <c r="AT551" s="241" t="s">
        <v>193</v>
      </c>
      <c r="AU551" s="241" t="s">
        <v>83</v>
      </c>
      <c r="AV551" s="13" t="s">
        <v>83</v>
      </c>
      <c r="AW551" s="13" t="s">
        <v>39</v>
      </c>
      <c r="AX551" s="13" t="s">
        <v>79</v>
      </c>
      <c r="AY551" s="241" t="s">
        <v>183</v>
      </c>
    </row>
    <row r="552" spans="2:65" s="1" customFormat="1" ht="31.5" customHeight="1">
      <c r="B552" s="42"/>
      <c r="C552" s="257" t="s">
        <v>642</v>
      </c>
      <c r="D552" s="257" t="s">
        <v>223</v>
      </c>
      <c r="E552" s="258" t="s">
        <v>1350</v>
      </c>
      <c r="F552" s="259" t="s">
        <v>1351</v>
      </c>
      <c r="G552" s="260" t="s">
        <v>199</v>
      </c>
      <c r="H552" s="261">
        <v>4.4509999999999996</v>
      </c>
      <c r="I552" s="262"/>
      <c r="J552" s="263">
        <f>ROUND(I552*H552,2)</f>
        <v>0</v>
      </c>
      <c r="K552" s="259" t="s">
        <v>200</v>
      </c>
      <c r="L552" s="264"/>
      <c r="M552" s="265" t="s">
        <v>21</v>
      </c>
      <c r="N552" s="266" t="s">
        <v>46</v>
      </c>
      <c r="O552" s="43"/>
      <c r="P552" s="214">
        <f>O552*H552</f>
        <v>0</v>
      </c>
      <c r="Q552" s="214">
        <v>6.8999999999999999E-3</v>
      </c>
      <c r="R552" s="214">
        <f>Q552*H552</f>
        <v>3.0711899999999997E-2</v>
      </c>
      <c r="S552" s="214">
        <v>0</v>
      </c>
      <c r="T552" s="215">
        <f>S552*H552</f>
        <v>0</v>
      </c>
      <c r="AR552" s="25" t="s">
        <v>393</v>
      </c>
      <c r="AT552" s="25" t="s">
        <v>223</v>
      </c>
      <c r="AU552" s="25" t="s">
        <v>83</v>
      </c>
      <c r="AY552" s="25" t="s">
        <v>183</v>
      </c>
      <c r="BE552" s="216">
        <f>IF(N552="základní",J552,0)</f>
        <v>0</v>
      </c>
      <c r="BF552" s="216">
        <f>IF(N552="snížená",J552,0)</f>
        <v>0</v>
      </c>
      <c r="BG552" s="216">
        <f>IF(N552="zákl. přenesená",J552,0)</f>
        <v>0</v>
      </c>
      <c r="BH552" s="216">
        <f>IF(N552="sníž. přenesená",J552,0)</f>
        <v>0</v>
      </c>
      <c r="BI552" s="216">
        <f>IF(N552="nulová",J552,0)</f>
        <v>0</v>
      </c>
      <c r="BJ552" s="25" t="s">
        <v>79</v>
      </c>
      <c r="BK552" s="216">
        <f>ROUND(I552*H552,2)</f>
        <v>0</v>
      </c>
      <c r="BL552" s="25" t="s">
        <v>292</v>
      </c>
      <c r="BM552" s="25" t="s">
        <v>1352</v>
      </c>
    </row>
    <row r="553" spans="2:65" s="13" customFormat="1" ht="13.5">
      <c r="B553" s="231"/>
      <c r="C553" s="232"/>
      <c r="D553" s="244" t="s">
        <v>193</v>
      </c>
      <c r="E553" s="232"/>
      <c r="F553" s="255" t="s">
        <v>1353</v>
      </c>
      <c r="G553" s="232"/>
      <c r="H553" s="256">
        <v>4.4509999999999996</v>
      </c>
      <c r="I553" s="236"/>
      <c r="J553" s="232"/>
      <c r="K553" s="232"/>
      <c r="L553" s="237"/>
      <c r="M553" s="238"/>
      <c r="N553" s="239"/>
      <c r="O553" s="239"/>
      <c r="P553" s="239"/>
      <c r="Q553" s="239"/>
      <c r="R553" s="239"/>
      <c r="S553" s="239"/>
      <c r="T553" s="240"/>
      <c r="AT553" s="241" t="s">
        <v>193</v>
      </c>
      <c r="AU553" s="241" t="s">
        <v>83</v>
      </c>
      <c r="AV553" s="13" t="s">
        <v>83</v>
      </c>
      <c r="AW553" s="13" t="s">
        <v>6</v>
      </c>
      <c r="AX553" s="13" t="s">
        <v>79</v>
      </c>
      <c r="AY553" s="241" t="s">
        <v>183</v>
      </c>
    </row>
    <row r="554" spans="2:65" s="1" customFormat="1" ht="31.5" customHeight="1">
      <c r="B554" s="42"/>
      <c r="C554" s="205" t="s">
        <v>650</v>
      </c>
      <c r="D554" s="205" t="s">
        <v>185</v>
      </c>
      <c r="E554" s="206" t="s">
        <v>1354</v>
      </c>
      <c r="F554" s="207" t="s">
        <v>1355</v>
      </c>
      <c r="G554" s="208" t="s">
        <v>498</v>
      </c>
      <c r="H554" s="209">
        <v>3.4000000000000002E-2</v>
      </c>
      <c r="I554" s="210"/>
      <c r="J554" s="211">
        <f>ROUND(I554*H554,2)</f>
        <v>0</v>
      </c>
      <c r="K554" s="207" t="s">
        <v>200</v>
      </c>
      <c r="L554" s="62"/>
      <c r="M554" s="212" t="s">
        <v>21</v>
      </c>
      <c r="N554" s="213" t="s">
        <v>46</v>
      </c>
      <c r="O554" s="43"/>
      <c r="P554" s="214">
        <f>O554*H554</f>
        <v>0</v>
      </c>
      <c r="Q554" s="214">
        <v>0</v>
      </c>
      <c r="R554" s="214">
        <f>Q554*H554</f>
        <v>0</v>
      </c>
      <c r="S554" s="214">
        <v>0</v>
      </c>
      <c r="T554" s="215">
        <f>S554*H554</f>
        <v>0</v>
      </c>
      <c r="AR554" s="25" t="s">
        <v>292</v>
      </c>
      <c r="AT554" s="25" t="s">
        <v>185</v>
      </c>
      <c r="AU554" s="25" t="s">
        <v>83</v>
      </c>
      <c r="AY554" s="25" t="s">
        <v>183</v>
      </c>
      <c r="BE554" s="216">
        <f>IF(N554="základní",J554,0)</f>
        <v>0</v>
      </c>
      <c r="BF554" s="216">
        <f>IF(N554="snížená",J554,0)</f>
        <v>0</v>
      </c>
      <c r="BG554" s="216">
        <f>IF(N554="zákl. přenesená",J554,0)</f>
        <v>0</v>
      </c>
      <c r="BH554" s="216">
        <f>IF(N554="sníž. přenesená",J554,0)</f>
        <v>0</v>
      </c>
      <c r="BI554" s="216">
        <f>IF(N554="nulová",J554,0)</f>
        <v>0</v>
      </c>
      <c r="BJ554" s="25" t="s">
        <v>79</v>
      </c>
      <c r="BK554" s="216">
        <f>ROUND(I554*H554,2)</f>
        <v>0</v>
      </c>
      <c r="BL554" s="25" t="s">
        <v>292</v>
      </c>
      <c r="BM554" s="25" t="s">
        <v>1356</v>
      </c>
    </row>
    <row r="555" spans="2:65" s="1" customFormat="1" ht="121.5">
      <c r="B555" s="42"/>
      <c r="C555" s="64"/>
      <c r="D555" s="217" t="s">
        <v>191</v>
      </c>
      <c r="E555" s="64"/>
      <c r="F555" s="218" t="s">
        <v>1357</v>
      </c>
      <c r="G555" s="64"/>
      <c r="H555" s="64"/>
      <c r="I555" s="173"/>
      <c r="J555" s="64"/>
      <c r="K555" s="64"/>
      <c r="L555" s="62"/>
      <c r="M555" s="219"/>
      <c r="N555" s="43"/>
      <c r="O555" s="43"/>
      <c r="P555" s="43"/>
      <c r="Q555" s="43"/>
      <c r="R555" s="43"/>
      <c r="S555" s="43"/>
      <c r="T555" s="79"/>
      <c r="AT555" s="25" t="s">
        <v>191</v>
      </c>
      <c r="AU555" s="25" t="s">
        <v>83</v>
      </c>
    </row>
    <row r="556" spans="2:65" s="11" customFormat="1" ht="29.85" customHeight="1">
      <c r="B556" s="188"/>
      <c r="C556" s="189"/>
      <c r="D556" s="202" t="s">
        <v>74</v>
      </c>
      <c r="E556" s="203" t="s">
        <v>889</v>
      </c>
      <c r="F556" s="203" t="s">
        <v>890</v>
      </c>
      <c r="G556" s="189"/>
      <c r="H556" s="189"/>
      <c r="I556" s="192"/>
      <c r="J556" s="204">
        <f>BK556</f>
        <v>0</v>
      </c>
      <c r="K556" s="189"/>
      <c r="L556" s="194"/>
      <c r="M556" s="195"/>
      <c r="N556" s="196"/>
      <c r="O556" s="196"/>
      <c r="P556" s="197">
        <f>SUM(P557:P568)</f>
        <v>0</v>
      </c>
      <c r="Q556" s="196"/>
      <c r="R556" s="197">
        <f>SUM(R557:R568)</f>
        <v>0.57992200000000005</v>
      </c>
      <c r="S556" s="196"/>
      <c r="T556" s="198">
        <f>SUM(T557:T568)</f>
        <v>0</v>
      </c>
      <c r="AR556" s="199" t="s">
        <v>83</v>
      </c>
      <c r="AT556" s="200" t="s">
        <v>74</v>
      </c>
      <c r="AU556" s="200" t="s">
        <v>79</v>
      </c>
      <c r="AY556" s="199" t="s">
        <v>183</v>
      </c>
      <c r="BK556" s="201">
        <f>SUM(BK557:BK568)</f>
        <v>0</v>
      </c>
    </row>
    <row r="557" spans="2:65" s="1" customFormat="1" ht="31.5" customHeight="1">
      <c r="B557" s="42"/>
      <c r="C557" s="205" t="s">
        <v>657</v>
      </c>
      <c r="D557" s="205" t="s">
        <v>185</v>
      </c>
      <c r="E557" s="206" t="s">
        <v>1358</v>
      </c>
      <c r="F557" s="207" t="s">
        <v>1359</v>
      </c>
      <c r="G557" s="208" t="s">
        <v>199</v>
      </c>
      <c r="H557" s="209">
        <v>84.137</v>
      </c>
      <c r="I557" s="210"/>
      <c r="J557" s="211">
        <f>ROUND(I557*H557,2)</f>
        <v>0</v>
      </c>
      <c r="K557" s="207" t="s">
        <v>200</v>
      </c>
      <c r="L557" s="62"/>
      <c r="M557" s="212" t="s">
        <v>21</v>
      </c>
      <c r="N557" s="213" t="s">
        <v>46</v>
      </c>
      <c r="O557" s="43"/>
      <c r="P557" s="214">
        <f>O557*H557</f>
        <v>0</v>
      </c>
      <c r="Q557" s="214">
        <v>6.0000000000000001E-3</v>
      </c>
      <c r="R557" s="214">
        <f>Q557*H557</f>
        <v>0.50482199999999999</v>
      </c>
      <c r="S557" s="214">
        <v>0</v>
      </c>
      <c r="T557" s="215">
        <f>S557*H557</f>
        <v>0</v>
      </c>
      <c r="AR557" s="25" t="s">
        <v>292</v>
      </c>
      <c r="AT557" s="25" t="s">
        <v>185</v>
      </c>
      <c r="AU557" s="25" t="s">
        <v>83</v>
      </c>
      <c r="AY557" s="25" t="s">
        <v>183</v>
      </c>
      <c r="BE557" s="216">
        <f>IF(N557="základní",J557,0)</f>
        <v>0</v>
      </c>
      <c r="BF557" s="216">
        <f>IF(N557="snížená",J557,0)</f>
        <v>0</v>
      </c>
      <c r="BG557" s="216">
        <f>IF(N557="zákl. přenesená",J557,0)</f>
        <v>0</v>
      </c>
      <c r="BH557" s="216">
        <f>IF(N557="sníž. přenesená",J557,0)</f>
        <v>0</v>
      </c>
      <c r="BI557" s="216">
        <f>IF(N557="nulová",J557,0)</f>
        <v>0</v>
      </c>
      <c r="BJ557" s="25" t="s">
        <v>79</v>
      </c>
      <c r="BK557" s="216">
        <f>ROUND(I557*H557,2)</f>
        <v>0</v>
      </c>
      <c r="BL557" s="25" t="s">
        <v>292</v>
      </c>
      <c r="BM557" s="25" t="s">
        <v>1360</v>
      </c>
    </row>
    <row r="558" spans="2:65" s="1" customFormat="1" ht="81">
      <c r="B558" s="42"/>
      <c r="C558" s="64"/>
      <c r="D558" s="217" t="s">
        <v>191</v>
      </c>
      <c r="E558" s="64"/>
      <c r="F558" s="218" t="s">
        <v>1361</v>
      </c>
      <c r="G558" s="64"/>
      <c r="H558" s="64"/>
      <c r="I558" s="173"/>
      <c r="J558" s="64"/>
      <c r="K558" s="64"/>
      <c r="L558" s="62"/>
      <c r="M558" s="219"/>
      <c r="N558" s="43"/>
      <c r="O558" s="43"/>
      <c r="P558" s="43"/>
      <c r="Q558" s="43"/>
      <c r="R558" s="43"/>
      <c r="S558" s="43"/>
      <c r="T558" s="79"/>
      <c r="AT558" s="25" t="s">
        <v>191</v>
      </c>
      <c r="AU558" s="25" t="s">
        <v>83</v>
      </c>
    </row>
    <row r="559" spans="2:65" s="12" customFormat="1" ht="13.5">
      <c r="B559" s="220"/>
      <c r="C559" s="221"/>
      <c r="D559" s="217" t="s">
        <v>193</v>
      </c>
      <c r="E559" s="222" t="s">
        <v>21</v>
      </c>
      <c r="F559" s="223" t="s">
        <v>1362</v>
      </c>
      <c r="G559" s="221"/>
      <c r="H559" s="224" t="s">
        <v>21</v>
      </c>
      <c r="I559" s="225"/>
      <c r="J559" s="221"/>
      <c r="K559" s="221"/>
      <c r="L559" s="226"/>
      <c r="M559" s="227"/>
      <c r="N559" s="228"/>
      <c r="O559" s="228"/>
      <c r="P559" s="228"/>
      <c r="Q559" s="228"/>
      <c r="R559" s="228"/>
      <c r="S559" s="228"/>
      <c r="T559" s="229"/>
      <c r="AT559" s="230" t="s">
        <v>193</v>
      </c>
      <c r="AU559" s="230" t="s">
        <v>83</v>
      </c>
      <c r="AV559" s="12" t="s">
        <v>79</v>
      </c>
      <c r="AW559" s="12" t="s">
        <v>39</v>
      </c>
      <c r="AX559" s="12" t="s">
        <v>75</v>
      </c>
      <c r="AY559" s="230" t="s">
        <v>183</v>
      </c>
    </row>
    <row r="560" spans="2:65" s="13" customFormat="1" ht="13.5">
      <c r="B560" s="231"/>
      <c r="C560" s="232"/>
      <c r="D560" s="217" t="s">
        <v>193</v>
      </c>
      <c r="E560" s="233" t="s">
        <v>21</v>
      </c>
      <c r="F560" s="234" t="s">
        <v>1092</v>
      </c>
      <c r="G560" s="232"/>
      <c r="H560" s="235">
        <v>53.676000000000002</v>
      </c>
      <c r="I560" s="236"/>
      <c r="J560" s="232"/>
      <c r="K560" s="232"/>
      <c r="L560" s="237"/>
      <c r="M560" s="238"/>
      <c r="N560" s="239"/>
      <c r="O560" s="239"/>
      <c r="P560" s="239"/>
      <c r="Q560" s="239"/>
      <c r="R560" s="239"/>
      <c r="S560" s="239"/>
      <c r="T560" s="240"/>
      <c r="AT560" s="241" t="s">
        <v>193</v>
      </c>
      <c r="AU560" s="241" t="s">
        <v>83</v>
      </c>
      <c r="AV560" s="13" t="s">
        <v>83</v>
      </c>
      <c r="AW560" s="13" t="s">
        <v>39</v>
      </c>
      <c r="AX560" s="13" t="s">
        <v>75</v>
      </c>
      <c r="AY560" s="241" t="s">
        <v>183</v>
      </c>
    </row>
    <row r="561" spans="2:65" s="13" customFormat="1" ht="13.5">
      <c r="B561" s="231"/>
      <c r="C561" s="232"/>
      <c r="D561" s="217" t="s">
        <v>193</v>
      </c>
      <c r="E561" s="233" t="s">
        <v>21</v>
      </c>
      <c r="F561" s="234" t="s">
        <v>1093</v>
      </c>
      <c r="G561" s="232"/>
      <c r="H561" s="235">
        <v>-1.125</v>
      </c>
      <c r="I561" s="236"/>
      <c r="J561" s="232"/>
      <c r="K561" s="232"/>
      <c r="L561" s="237"/>
      <c r="M561" s="238"/>
      <c r="N561" s="239"/>
      <c r="O561" s="239"/>
      <c r="P561" s="239"/>
      <c r="Q561" s="239"/>
      <c r="R561" s="239"/>
      <c r="S561" s="239"/>
      <c r="T561" s="240"/>
      <c r="AT561" s="241" t="s">
        <v>193</v>
      </c>
      <c r="AU561" s="241" t="s">
        <v>83</v>
      </c>
      <c r="AV561" s="13" t="s">
        <v>83</v>
      </c>
      <c r="AW561" s="13" t="s">
        <v>39</v>
      </c>
      <c r="AX561" s="13" t="s">
        <v>75</v>
      </c>
      <c r="AY561" s="241" t="s">
        <v>183</v>
      </c>
    </row>
    <row r="562" spans="2:65" s="13" customFormat="1" ht="13.5">
      <c r="B562" s="231"/>
      <c r="C562" s="232"/>
      <c r="D562" s="217" t="s">
        <v>193</v>
      </c>
      <c r="E562" s="233" t="s">
        <v>21</v>
      </c>
      <c r="F562" s="234" t="s">
        <v>1363</v>
      </c>
      <c r="G562" s="232"/>
      <c r="H562" s="235">
        <v>4.1360000000000001</v>
      </c>
      <c r="I562" s="236"/>
      <c r="J562" s="232"/>
      <c r="K562" s="232"/>
      <c r="L562" s="237"/>
      <c r="M562" s="238"/>
      <c r="N562" s="239"/>
      <c r="O562" s="239"/>
      <c r="P562" s="239"/>
      <c r="Q562" s="239"/>
      <c r="R562" s="239"/>
      <c r="S562" s="239"/>
      <c r="T562" s="240"/>
      <c r="AT562" s="241" t="s">
        <v>193</v>
      </c>
      <c r="AU562" s="241" t="s">
        <v>83</v>
      </c>
      <c r="AV562" s="13" t="s">
        <v>83</v>
      </c>
      <c r="AW562" s="13" t="s">
        <v>39</v>
      </c>
      <c r="AX562" s="13" t="s">
        <v>75</v>
      </c>
      <c r="AY562" s="241" t="s">
        <v>183</v>
      </c>
    </row>
    <row r="563" spans="2:65" s="13" customFormat="1" ht="13.5">
      <c r="B563" s="231"/>
      <c r="C563" s="232"/>
      <c r="D563" s="217" t="s">
        <v>193</v>
      </c>
      <c r="E563" s="233" t="s">
        <v>21</v>
      </c>
      <c r="F563" s="234" t="s">
        <v>1095</v>
      </c>
      <c r="G563" s="232"/>
      <c r="H563" s="235">
        <v>27.45</v>
      </c>
      <c r="I563" s="236"/>
      <c r="J563" s="232"/>
      <c r="K563" s="232"/>
      <c r="L563" s="237"/>
      <c r="M563" s="238"/>
      <c r="N563" s="239"/>
      <c r="O563" s="239"/>
      <c r="P563" s="239"/>
      <c r="Q563" s="239"/>
      <c r="R563" s="239"/>
      <c r="S563" s="239"/>
      <c r="T563" s="240"/>
      <c r="AT563" s="241" t="s">
        <v>193</v>
      </c>
      <c r="AU563" s="241" t="s">
        <v>83</v>
      </c>
      <c r="AV563" s="13" t="s">
        <v>83</v>
      </c>
      <c r="AW563" s="13" t="s">
        <v>39</v>
      </c>
      <c r="AX563" s="13" t="s">
        <v>75</v>
      </c>
      <c r="AY563" s="241" t="s">
        <v>183</v>
      </c>
    </row>
    <row r="564" spans="2:65" s="14" customFormat="1" ht="13.5">
      <c r="B564" s="242"/>
      <c r="C564" s="243"/>
      <c r="D564" s="244" t="s">
        <v>193</v>
      </c>
      <c r="E564" s="245" t="s">
        <v>21</v>
      </c>
      <c r="F564" s="246" t="s">
        <v>212</v>
      </c>
      <c r="G564" s="243"/>
      <c r="H564" s="247">
        <v>84.137</v>
      </c>
      <c r="I564" s="248"/>
      <c r="J564" s="243"/>
      <c r="K564" s="243"/>
      <c r="L564" s="249"/>
      <c r="M564" s="250"/>
      <c r="N564" s="251"/>
      <c r="O564" s="251"/>
      <c r="P564" s="251"/>
      <c r="Q564" s="251"/>
      <c r="R564" s="251"/>
      <c r="S564" s="251"/>
      <c r="T564" s="252"/>
      <c r="AT564" s="253" t="s">
        <v>193</v>
      </c>
      <c r="AU564" s="253" t="s">
        <v>83</v>
      </c>
      <c r="AV564" s="14" t="s">
        <v>189</v>
      </c>
      <c r="AW564" s="14" t="s">
        <v>39</v>
      </c>
      <c r="AX564" s="14" t="s">
        <v>79</v>
      </c>
      <c r="AY564" s="253" t="s">
        <v>183</v>
      </c>
    </row>
    <row r="565" spans="2:65" s="1" customFormat="1" ht="22.5" customHeight="1">
      <c r="B565" s="42"/>
      <c r="C565" s="257" t="s">
        <v>664</v>
      </c>
      <c r="D565" s="257" t="s">
        <v>223</v>
      </c>
      <c r="E565" s="258" t="s">
        <v>1364</v>
      </c>
      <c r="F565" s="259" t="s">
        <v>1365</v>
      </c>
      <c r="G565" s="260" t="s">
        <v>429</v>
      </c>
      <c r="H565" s="261">
        <v>3.004</v>
      </c>
      <c r="I565" s="262"/>
      <c r="J565" s="263">
        <f>ROUND(I565*H565,2)</f>
        <v>0</v>
      </c>
      <c r="K565" s="259" t="s">
        <v>200</v>
      </c>
      <c r="L565" s="264"/>
      <c r="M565" s="265" t="s">
        <v>21</v>
      </c>
      <c r="N565" s="266" t="s">
        <v>46</v>
      </c>
      <c r="O565" s="43"/>
      <c r="P565" s="214">
        <f>O565*H565</f>
        <v>0</v>
      </c>
      <c r="Q565" s="214">
        <v>2.5000000000000001E-2</v>
      </c>
      <c r="R565" s="214">
        <f>Q565*H565</f>
        <v>7.51E-2</v>
      </c>
      <c r="S565" s="214">
        <v>0</v>
      </c>
      <c r="T565" s="215">
        <f>S565*H565</f>
        <v>0</v>
      </c>
      <c r="AR565" s="25" t="s">
        <v>393</v>
      </c>
      <c r="AT565" s="25" t="s">
        <v>223</v>
      </c>
      <c r="AU565" s="25" t="s">
        <v>83</v>
      </c>
      <c r="AY565" s="25" t="s">
        <v>183</v>
      </c>
      <c r="BE565" s="216">
        <f>IF(N565="základní",J565,0)</f>
        <v>0</v>
      </c>
      <c r="BF565" s="216">
        <f>IF(N565="snížená",J565,0)</f>
        <v>0</v>
      </c>
      <c r="BG565" s="216">
        <f>IF(N565="zákl. přenesená",J565,0)</f>
        <v>0</v>
      </c>
      <c r="BH565" s="216">
        <f>IF(N565="sníž. přenesená",J565,0)</f>
        <v>0</v>
      </c>
      <c r="BI565" s="216">
        <f>IF(N565="nulová",J565,0)</f>
        <v>0</v>
      </c>
      <c r="BJ565" s="25" t="s">
        <v>79</v>
      </c>
      <c r="BK565" s="216">
        <f>ROUND(I565*H565,2)</f>
        <v>0</v>
      </c>
      <c r="BL565" s="25" t="s">
        <v>292</v>
      </c>
      <c r="BM565" s="25" t="s">
        <v>1366</v>
      </c>
    </row>
    <row r="566" spans="2:65" s="13" customFormat="1" ht="13.5">
      <c r="B566" s="231"/>
      <c r="C566" s="232"/>
      <c r="D566" s="244" t="s">
        <v>193</v>
      </c>
      <c r="E566" s="254" t="s">
        <v>21</v>
      </c>
      <c r="F566" s="255" t="s">
        <v>1367</v>
      </c>
      <c r="G566" s="232"/>
      <c r="H566" s="256">
        <v>3.004</v>
      </c>
      <c r="I566" s="236"/>
      <c r="J566" s="232"/>
      <c r="K566" s="232"/>
      <c r="L566" s="237"/>
      <c r="M566" s="238"/>
      <c r="N566" s="239"/>
      <c r="O566" s="239"/>
      <c r="P566" s="239"/>
      <c r="Q566" s="239"/>
      <c r="R566" s="239"/>
      <c r="S566" s="239"/>
      <c r="T566" s="240"/>
      <c r="AT566" s="241" t="s">
        <v>193</v>
      </c>
      <c r="AU566" s="241" t="s">
        <v>83</v>
      </c>
      <c r="AV566" s="13" t="s">
        <v>83</v>
      </c>
      <c r="AW566" s="13" t="s">
        <v>39</v>
      </c>
      <c r="AX566" s="13" t="s">
        <v>79</v>
      </c>
      <c r="AY566" s="241" t="s">
        <v>183</v>
      </c>
    </row>
    <row r="567" spans="2:65" s="1" customFormat="1" ht="31.5" customHeight="1">
      <c r="B567" s="42"/>
      <c r="C567" s="205" t="s">
        <v>668</v>
      </c>
      <c r="D567" s="205" t="s">
        <v>185</v>
      </c>
      <c r="E567" s="206" t="s">
        <v>1368</v>
      </c>
      <c r="F567" s="207" t="s">
        <v>1369</v>
      </c>
      <c r="G567" s="208" t="s">
        <v>498</v>
      </c>
      <c r="H567" s="209">
        <v>0.57999999999999996</v>
      </c>
      <c r="I567" s="210"/>
      <c r="J567" s="211">
        <f>ROUND(I567*H567,2)</f>
        <v>0</v>
      </c>
      <c r="K567" s="207" t="s">
        <v>200</v>
      </c>
      <c r="L567" s="62"/>
      <c r="M567" s="212" t="s">
        <v>21</v>
      </c>
      <c r="N567" s="213" t="s">
        <v>46</v>
      </c>
      <c r="O567" s="43"/>
      <c r="P567" s="214">
        <f>O567*H567</f>
        <v>0</v>
      </c>
      <c r="Q567" s="214">
        <v>0</v>
      </c>
      <c r="R567" s="214">
        <f>Q567*H567</f>
        <v>0</v>
      </c>
      <c r="S567" s="214">
        <v>0</v>
      </c>
      <c r="T567" s="215">
        <f>S567*H567</f>
        <v>0</v>
      </c>
      <c r="AR567" s="25" t="s">
        <v>292</v>
      </c>
      <c r="AT567" s="25" t="s">
        <v>185</v>
      </c>
      <c r="AU567" s="25" t="s">
        <v>83</v>
      </c>
      <c r="AY567" s="25" t="s">
        <v>183</v>
      </c>
      <c r="BE567" s="216">
        <f>IF(N567="základní",J567,0)</f>
        <v>0</v>
      </c>
      <c r="BF567" s="216">
        <f>IF(N567="snížená",J567,0)</f>
        <v>0</v>
      </c>
      <c r="BG567" s="216">
        <f>IF(N567="zákl. přenesená",J567,0)</f>
        <v>0</v>
      </c>
      <c r="BH567" s="216">
        <f>IF(N567="sníž. přenesená",J567,0)</f>
        <v>0</v>
      </c>
      <c r="BI567" s="216">
        <f>IF(N567="nulová",J567,0)</f>
        <v>0</v>
      </c>
      <c r="BJ567" s="25" t="s">
        <v>79</v>
      </c>
      <c r="BK567" s="216">
        <f>ROUND(I567*H567,2)</f>
        <v>0</v>
      </c>
      <c r="BL567" s="25" t="s">
        <v>292</v>
      </c>
      <c r="BM567" s="25" t="s">
        <v>1370</v>
      </c>
    </row>
    <row r="568" spans="2:65" s="1" customFormat="1" ht="121.5">
      <c r="B568" s="42"/>
      <c r="C568" s="64"/>
      <c r="D568" s="217" t="s">
        <v>191</v>
      </c>
      <c r="E568" s="64"/>
      <c r="F568" s="218" t="s">
        <v>1371</v>
      </c>
      <c r="G568" s="64"/>
      <c r="H568" s="64"/>
      <c r="I568" s="173"/>
      <c r="J568" s="64"/>
      <c r="K568" s="64"/>
      <c r="L568" s="62"/>
      <c r="M568" s="219"/>
      <c r="N568" s="43"/>
      <c r="O568" s="43"/>
      <c r="P568" s="43"/>
      <c r="Q568" s="43"/>
      <c r="R568" s="43"/>
      <c r="S568" s="43"/>
      <c r="T568" s="79"/>
      <c r="AT568" s="25" t="s">
        <v>191</v>
      </c>
      <c r="AU568" s="25" t="s">
        <v>83</v>
      </c>
    </row>
    <row r="569" spans="2:65" s="11" customFormat="1" ht="29.85" customHeight="1">
      <c r="B569" s="188"/>
      <c r="C569" s="189"/>
      <c r="D569" s="202" t="s">
        <v>74</v>
      </c>
      <c r="E569" s="203" t="s">
        <v>533</v>
      </c>
      <c r="F569" s="203" t="s">
        <v>534</v>
      </c>
      <c r="G569" s="189"/>
      <c r="H569" s="189"/>
      <c r="I569" s="192"/>
      <c r="J569" s="204">
        <f>BK569</f>
        <v>0</v>
      </c>
      <c r="K569" s="189"/>
      <c r="L569" s="194"/>
      <c r="M569" s="195"/>
      <c r="N569" s="196"/>
      <c r="O569" s="196"/>
      <c r="P569" s="197">
        <f>SUM(P570:P582)</f>
        <v>0</v>
      </c>
      <c r="Q569" s="196"/>
      <c r="R569" s="197">
        <f>SUM(R570:R582)</f>
        <v>0</v>
      </c>
      <c r="S569" s="196"/>
      <c r="T569" s="198">
        <f>SUM(T570:T582)</f>
        <v>0</v>
      </c>
      <c r="AR569" s="199" t="s">
        <v>83</v>
      </c>
      <c r="AT569" s="200" t="s">
        <v>74</v>
      </c>
      <c r="AU569" s="200" t="s">
        <v>79</v>
      </c>
      <c r="AY569" s="199" t="s">
        <v>183</v>
      </c>
      <c r="BK569" s="201">
        <f>SUM(BK570:BK582)</f>
        <v>0</v>
      </c>
    </row>
    <row r="570" spans="2:65" s="1" customFormat="1" ht="22.5" customHeight="1">
      <c r="B570" s="42"/>
      <c r="C570" s="205" t="s">
        <v>672</v>
      </c>
      <c r="D570" s="205" t="s">
        <v>185</v>
      </c>
      <c r="E570" s="206" t="s">
        <v>536</v>
      </c>
      <c r="F570" s="207" t="s">
        <v>537</v>
      </c>
      <c r="G570" s="208" t="s">
        <v>188</v>
      </c>
      <c r="H570" s="209">
        <v>31.841999999999999</v>
      </c>
      <c r="I570" s="210"/>
      <c r="J570" s="211">
        <f>ROUND(I570*H570,2)</f>
        <v>0</v>
      </c>
      <c r="K570" s="207" t="s">
        <v>21</v>
      </c>
      <c r="L570" s="62"/>
      <c r="M570" s="212" t="s">
        <v>21</v>
      </c>
      <c r="N570" s="213" t="s">
        <v>46</v>
      </c>
      <c r="O570" s="43"/>
      <c r="P570" s="214">
        <f>O570*H570</f>
        <v>0</v>
      </c>
      <c r="Q570" s="214">
        <v>0</v>
      </c>
      <c r="R570" s="214">
        <f>Q570*H570</f>
        <v>0</v>
      </c>
      <c r="S570" s="214">
        <v>0</v>
      </c>
      <c r="T570" s="215">
        <f>S570*H570</f>
        <v>0</v>
      </c>
      <c r="AR570" s="25" t="s">
        <v>292</v>
      </c>
      <c r="AT570" s="25" t="s">
        <v>185</v>
      </c>
      <c r="AU570" s="25" t="s">
        <v>83</v>
      </c>
      <c r="AY570" s="25" t="s">
        <v>183</v>
      </c>
      <c r="BE570" s="216">
        <f>IF(N570="základní",J570,0)</f>
        <v>0</v>
      </c>
      <c r="BF570" s="216">
        <f>IF(N570="snížená",J570,0)</f>
        <v>0</v>
      </c>
      <c r="BG570" s="216">
        <f>IF(N570="zákl. přenesená",J570,0)</f>
        <v>0</v>
      </c>
      <c r="BH570" s="216">
        <f>IF(N570="sníž. přenesená",J570,0)</f>
        <v>0</v>
      </c>
      <c r="BI570" s="216">
        <f>IF(N570="nulová",J570,0)</f>
        <v>0</v>
      </c>
      <c r="BJ570" s="25" t="s">
        <v>79</v>
      </c>
      <c r="BK570" s="216">
        <f>ROUND(I570*H570,2)</f>
        <v>0</v>
      </c>
      <c r="BL570" s="25" t="s">
        <v>292</v>
      </c>
      <c r="BM570" s="25" t="s">
        <v>1372</v>
      </c>
    </row>
    <row r="571" spans="2:65" s="1" customFormat="1" ht="27">
      <c r="B571" s="42"/>
      <c r="C571" s="64"/>
      <c r="D571" s="217" t="s">
        <v>191</v>
      </c>
      <c r="E571" s="64"/>
      <c r="F571" s="218" t="s">
        <v>539</v>
      </c>
      <c r="G571" s="64"/>
      <c r="H571" s="64"/>
      <c r="I571" s="173"/>
      <c r="J571" s="64"/>
      <c r="K571" s="64"/>
      <c r="L571" s="62"/>
      <c r="M571" s="219"/>
      <c r="N571" s="43"/>
      <c r="O571" s="43"/>
      <c r="P571" s="43"/>
      <c r="Q571" s="43"/>
      <c r="R571" s="43"/>
      <c r="S571" s="43"/>
      <c r="T571" s="79"/>
      <c r="AT571" s="25" t="s">
        <v>191</v>
      </c>
      <c r="AU571" s="25" t="s">
        <v>83</v>
      </c>
    </row>
    <row r="572" spans="2:65" s="1" customFormat="1" ht="27">
      <c r="B572" s="42"/>
      <c r="C572" s="64"/>
      <c r="D572" s="217" t="s">
        <v>540</v>
      </c>
      <c r="E572" s="64"/>
      <c r="F572" s="218" t="s">
        <v>541</v>
      </c>
      <c r="G572" s="64"/>
      <c r="H572" s="64"/>
      <c r="I572" s="173"/>
      <c r="J572" s="64"/>
      <c r="K572" s="64"/>
      <c r="L572" s="62"/>
      <c r="M572" s="219"/>
      <c r="N572" s="43"/>
      <c r="O572" s="43"/>
      <c r="P572" s="43"/>
      <c r="Q572" s="43"/>
      <c r="R572" s="43"/>
      <c r="S572" s="43"/>
      <c r="T572" s="79"/>
      <c r="AT572" s="25" t="s">
        <v>540</v>
      </c>
      <c r="AU572" s="25" t="s">
        <v>83</v>
      </c>
    </row>
    <row r="573" spans="2:65" s="12" customFormat="1" ht="13.5">
      <c r="B573" s="220"/>
      <c r="C573" s="221"/>
      <c r="D573" s="217" t="s">
        <v>193</v>
      </c>
      <c r="E573" s="222" t="s">
        <v>21</v>
      </c>
      <c r="F573" s="223" t="s">
        <v>1373</v>
      </c>
      <c r="G573" s="221"/>
      <c r="H573" s="224" t="s">
        <v>21</v>
      </c>
      <c r="I573" s="225"/>
      <c r="J573" s="221"/>
      <c r="K573" s="221"/>
      <c r="L573" s="226"/>
      <c r="M573" s="227"/>
      <c r="N573" s="228"/>
      <c r="O573" s="228"/>
      <c r="P573" s="228"/>
      <c r="Q573" s="228"/>
      <c r="R573" s="228"/>
      <c r="S573" s="228"/>
      <c r="T573" s="229"/>
      <c r="AT573" s="230" t="s">
        <v>193</v>
      </c>
      <c r="AU573" s="230" t="s">
        <v>83</v>
      </c>
      <c r="AV573" s="12" t="s">
        <v>79</v>
      </c>
      <c r="AW573" s="12" t="s">
        <v>39</v>
      </c>
      <c r="AX573" s="12" t="s">
        <v>75</v>
      </c>
      <c r="AY573" s="230" t="s">
        <v>183</v>
      </c>
    </row>
    <row r="574" spans="2:65" s="12" customFormat="1" ht="13.5">
      <c r="B574" s="220"/>
      <c r="C574" s="221"/>
      <c r="D574" s="217" t="s">
        <v>193</v>
      </c>
      <c r="E574" s="222" t="s">
        <v>21</v>
      </c>
      <c r="F574" s="223" t="s">
        <v>1374</v>
      </c>
      <c r="G574" s="221"/>
      <c r="H574" s="224" t="s">
        <v>21</v>
      </c>
      <c r="I574" s="225"/>
      <c r="J574" s="221"/>
      <c r="K574" s="221"/>
      <c r="L574" s="226"/>
      <c r="M574" s="227"/>
      <c r="N574" s="228"/>
      <c r="O574" s="228"/>
      <c r="P574" s="228"/>
      <c r="Q574" s="228"/>
      <c r="R574" s="228"/>
      <c r="S574" s="228"/>
      <c r="T574" s="229"/>
      <c r="AT574" s="230" t="s">
        <v>193</v>
      </c>
      <c r="AU574" s="230" t="s">
        <v>83</v>
      </c>
      <c r="AV574" s="12" t="s">
        <v>79</v>
      </c>
      <c r="AW574" s="12" t="s">
        <v>39</v>
      </c>
      <c r="AX574" s="12" t="s">
        <v>75</v>
      </c>
      <c r="AY574" s="230" t="s">
        <v>183</v>
      </c>
    </row>
    <row r="575" spans="2:65" s="13" customFormat="1" ht="13.5">
      <c r="B575" s="231"/>
      <c r="C575" s="232"/>
      <c r="D575" s="244" t="s">
        <v>193</v>
      </c>
      <c r="E575" s="254" t="s">
        <v>21</v>
      </c>
      <c r="F575" s="255" t="s">
        <v>1375</v>
      </c>
      <c r="G575" s="232"/>
      <c r="H575" s="256">
        <v>31.841999999999999</v>
      </c>
      <c r="I575" s="236"/>
      <c r="J575" s="232"/>
      <c r="K575" s="232"/>
      <c r="L575" s="237"/>
      <c r="M575" s="238"/>
      <c r="N575" s="239"/>
      <c r="O575" s="239"/>
      <c r="P575" s="239"/>
      <c r="Q575" s="239"/>
      <c r="R575" s="239"/>
      <c r="S575" s="239"/>
      <c r="T575" s="240"/>
      <c r="AT575" s="241" t="s">
        <v>193</v>
      </c>
      <c r="AU575" s="241" t="s">
        <v>83</v>
      </c>
      <c r="AV575" s="13" t="s">
        <v>83</v>
      </c>
      <c r="AW575" s="13" t="s">
        <v>39</v>
      </c>
      <c r="AX575" s="13" t="s">
        <v>79</v>
      </c>
      <c r="AY575" s="241" t="s">
        <v>183</v>
      </c>
    </row>
    <row r="576" spans="2:65" s="1" customFormat="1" ht="22.5" customHeight="1">
      <c r="B576" s="42"/>
      <c r="C576" s="205" t="s">
        <v>676</v>
      </c>
      <c r="D576" s="205" t="s">
        <v>185</v>
      </c>
      <c r="E576" s="206" t="s">
        <v>1376</v>
      </c>
      <c r="F576" s="207" t="s">
        <v>537</v>
      </c>
      <c r="G576" s="208" t="s">
        <v>188</v>
      </c>
      <c r="H576" s="209">
        <v>15.920999999999999</v>
      </c>
      <c r="I576" s="210"/>
      <c r="J576" s="211">
        <f>ROUND(I576*H576,2)</f>
        <v>0</v>
      </c>
      <c r="K576" s="207" t="s">
        <v>21</v>
      </c>
      <c r="L576" s="62"/>
      <c r="M576" s="212" t="s">
        <v>21</v>
      </c>
      <c r="N576" s="213" t="s">
        <v>46</v>
      </c>
      <c r="O576" s="43"/>
      <c r="P576" s="214">
        <f>O576*H576</f>
        <v>0</v>
      </c>
      <c r="Q576" s="214">
        <v>0</v>
      </c>
      <c r="R576" s="214">
        <f>Q576*H576</f>
        <v>0</v>
      </c>
      <c r="S576" s="214">
        <v>0</v>
      </c>
      <c r="T576" s="215">
        <f>S576*H576</f>
        <v>0</v>
      </c>
      <c r="AR576" s="25" t="s">
        <v>292</v>
      </c>
      <c r="AT576" s="25" t="s">
        <v>185</v>
      </c>
      <c r="AU576" s="25" t="s">
        <v>83</v>
      </c>
      <c r="AY576" s="25" t="s">
        <v>183</v>
      </c>
      <c r="BE576" s="216">
        <f>IF(N576="základní",J576,0)</f>
        <v>0</v>
      </c>
      <c r="BF576" s="216">
        <f>IF(N576="snížená",J576,0)</f>
        <v>0</v>
      </c>
      <c r="BG576" s="216">
        <f>IF(N576="zákl. přenesená",J576,0)</f>
        <v>0</v>
      </c>
      <c r="BH576" s="216">
        <f>IF(N576="sníž. přenesená",J576,0)</f>
        <v>0</v>
      </c>
      <c r="BI576" s="216">
        <f>IF(N576="nulová",J576,0)</f>
        <v>0</v>
      </c>
      <c r="BJ576" s="25" t="s">
        <v>79</v>
      </c>
      <c r="BK576" s="216">
        <f>ROUND(I576*H576,2)</f>
        <v>0</v>
      </c>
      <c r="BL576" s="25" t="s">
        <v>292</v>
      </c>
      <c r="BM576" s="25" t="s">
        <v>1377</v>
      </c>
    </row>
    <row r="577" spans="2:65" s="1" customFormat="1" ht="27">
      <c r="B577" s="42"/>
      <c r="C577" s="64"/>
      <c r="D577" s="217" t="s">
        <v>540</v>
      </c>
      <c r="E577" s="64"/>
      <c r="F577" s="218" t="s">
        <v>541</v>
      </c>
      <c r="G577" s="64"/>
      <c r="H577" s="64"/>
      <c r="I577" s="173"/>
      <c r="J577" s="64"/>
      <c r="K577" s="64"/>
      <c r="L577" s="62"/>
      <c r="M577" s="219"/>
      <c r="N577" s="43"/>
      <c r="O577" s="43"/>
      <c r="P577" s="43"/>
      <c r="Q577" s="43"/>
      <c r="R577" s="43"/>
      <c r="S577" s="43"/>
      <c r="T577" s="79"/>
      <c r="AT577" s="25" t="s">
        <v>540</v>
      </c>
      <c r="AU577" s="25" t="s">
        <v>83</v>
      </c>
    </row>
    <row r="578" spans="2:65" s="12" customFormat="1" ht="13.5">
      <c r="B578" s="220"/>
      <c r="C578" s="221"/>
      <c r="D578" s="217" t="s">
        <v>193</v>
      </c>
      <c r="E578" s="222" t="s">
        <v>21</v>
      </c>
      <c r="F578" s="223" t="s">
        <v>1373</v>
      </c>
      <c r="G578" s="221"/>
      <c r="H578" s="224" t="s">
        <v>21</v>
      </c>
      <c r="I578" s="225"/>
      <c r="J578" s="221"/>
      <c r="K578" s="221"/>
      <c r="L578" s="226"/>
      <c r="M578" s="227"/>
      <c r="N578" s="228"/>
      <c r="O578" s="228"/>
      <c r="P578" s="228"/>
      <c r="Q578" s="228"/>
      <c r="R578" s="228"/>
      <c r="S578" s="228"/>
      <c r="T578" s="229"/>
      <c r="AT578" s="230" t="s">
        <v>193</v>
      </c>
      <c r="AU578" s="230" t="s">
        <v>83</v>
      </c>
      <c r="AV578" s="12" t="s">
        <v>79</v>
      </c>
      <c r="AW578" s="12" t="s">
        <v>39</v>
      </c>
      <c r="AX578" s="12" t="s">
        <v>75</v>
      </c>
      <c r="AY578" s="230" t="s">
        <v>183</v>
      </c>
    </row>
    <row r="579" spans="2:65" s="12" customFormat="1" ht="13.5">
      <c r="B579" s="220"/>
      <c r="C579" s="221"/>
      <c r="D579" s="217" t="s">
        <v>193</v>
      </c>
      <c r="E579" s="222" t="s">
        <v>21</v>
      </c>
      <c r="F579" s="223" t="s">
        <v>1374</v>
      </c>
      <c r="G579" s="221"/>
      <c r="H579" s="224" t="s">
        <v>21</v>
      </c>
      <c r="I579" s="225"/>
      <c r="J579" s="221"/>
      <c r="K579" s="221"/>
      <c r="L579" s="226"/>
      <c r="M579" s="227"/>
      <c r="N579" s="228"/>
      <c r="O579" s="228"/>
      <c r="P579" s="228"/>
      <c r="Q579" s="228"/>
      <c r="R579" s="228"/>
      <c r="S579" s="228"/>
      <c r="T579" s="229"/>
      <c r="AT579" s="230" t="s">
        <v>193</v>
      </c>
      <c r="AU579" s="230" t="s">
        <v>83</v>
      </c>
      <c r="AV579" s="12" t="s">
        <v>79</v>
      </c>
      <c r="AW579" s="12" t="s">
        <v>39</v>
      </c>
      <c r="AX579" s="12" t="s">
        <v>75</v>
      </c>
      <c r="AY579" s="230" t="s">
        <v>183</v>
      </c>
    </row>
    <row r="580" spans="2:65" s="13" customFormat="1" ht="13.5">
      <c r="B580" s="231"/>
      <c r="C580" s="232"/>
      <c r="D580" s="244" t="s">
        <v>193</v>
      </c>
      <c r="E580" s="254" t="s">
        <v>21</v>
      </c>
      <c r="F580" s="255" t="s">
        <v>1378</v>
      </c>
      <c r="G580" s="232"/>
      <c r="H580" s="256">
        <v>15.920999999999999</v>
      </c>
      <c r="I580" s="236"/>
      <c r="J580" s="232"/>
      <c r="K580" s="232"/>
      <c r="L580" s="237"/>
      <c r="M580" s="238"/>
      <c r="N580" s="239"/>
      <c r="O580" s="239"/>
      <c r="P580" s="239"/>
      <c r="Q580" s="239"/>
      <c r="R580" s="239"/>
      <c r="S580" s="239"/>
      <c r="T580" s="240"/>
      <c r="AT580" s="241" t="s">
        <v>193</v>
      </c>
      <c r="AU580" s="241" t="s">
        <v>83</v>
      </c>
      <c r="AV580" s="13" t="s">
        <v>83</v>
      </c>
      <c r="AW580" s="13" t="s">
        <v>39</v>
      </c>
      <c r="AX580" s="13" t="s">
        <v>79</v>
      </c>
      <c r="AY580" s="241" t="s">
        <v>183</v>
      </c>
    </row>
    <row r="581" spans="2:65" s="1" customFormat="1" ht="31.5" customHeight="1">
      <c r="B581" s="42"/>
      <c r="C581" s="205" t="s">
        <v>681</v>
      </c>
      <c r="D581" s="205" t="s">
        <v>185</v>
      </c>
      <c r="E581" s="206" t="s">
        <v>1379</v>
      </c>
      <c r="F581" s="207" t="s">
        <v>1380</v>
      </c>
      <c r="G581" s="208" t="s">
        <v>626</v>
      </c>
      <c r="H581" s="209">
        <v>1</v>
      </c>
      <c r="I581" s="210"/>
      <c r="J581" s="211">
        <f>ROUND(I581*H581,2)</f>
        <v>0</v>
      </c>
      <c r="K581" s="207" t="s">
        <v>200</v>
      </c>
      <c r="L581" s="62"/>
      <c r="M581" s="212" t="s">
        <v>21</v>
      </c>
      <c r="N581" s="213" t="s">
        <v>46</v>
      </c>
      <c r="O581" s="43"/>
      <c r="P581" s="214">
        <f>O581*H581</f>
        <v>0</v>
      </c>
      <c r="Q581" s="214">
        <v>0</v>
      </c>
      <c r="R581" s="214">
        <f>Q581*H581</f>
        <v>0</v>
      </c>
      <c r="S581" s="214">
        <v>0</v>
      </c>
      <c r="T581" s="215">
        <f>S581*H581</f>
        <v>0</v>
      </c>
      <c r="AR581" s="25" t="s">
        <v>292</v>
      </c>
      <c r="AT581" s="25" t="s">
        <v>185</v>
      </c>
      <c r="AU581" s="25" t="s">
        <v>83</v>
      </c>
      <c r="AY581" s="25" t="s">
        <v>183</v>
      </c>
      <c r="BE581" s="216">
        <f>IF(N581="základní",J581,0)</f>
        <v>0</v>
      </c>
      <c r="BF581" s="216">
        <f>IF(N581="snížená",J581,0)</f>
        <v>0</v>
      </c>
      <c r="BG581" s="216">
        <f>IF(N581="zákl. přenesená",J581,0)</f>
        <v>0</v>
      </c>
      <c r="BH581" s="216">
        <f>IF(N581="sníž. přenesená",J581,0)</f>
        <v>0</v>
      </c>
      <c r="BI581" s="216">
        <f>IF(N581="nulová",J581,0)</f>
        <v>0</v>
      </c>
      <c r="BJ581" s="25" t="s">
        <v>79</v>
      </c>
      <c r="BK581" s="216">
        <f>ROUND(I581*H581,2)</f>
        <v>0</v>
      </c>
      <c r="BL581" s="25" t="s">
        <v>292</v>
      </c>
      <c r="BM581" s="25" t="s">
        <v>1381</v>
      </c>
    </row>
    <row r="582" spans="2:65" s="1" customFormat="1" ht="27">
      <c r="B582" s="42"/>
      <c r="C582" s="64"/>
      <c r="D582" s="217" t="s">
        <v>191</v>
      </c>
      <c r="E582" s="64"/>
      <c r="F582" s="218" t="s">
        <v>1382</v>
      </c>
      <c r="G582" s="64"/>
      <c r="H582" s="64"/>
      <c r="I582" s="173"/>
      <c r="J582" s="64"/>
      <c r="K582" s="64"/>
      <c r="L582" s="62"/>
      <c r="M582" s="219"/>
      <c r="N582" s="43"/>
      <c r="O582" s="43"/>
      <c r="P582" s="43"/>
      <c r="Q582" s="43"/>
      <c r="R582" s="43"/>
      <c r="S582" s="43"/>
      <c r="T582" s="79"/>
      <c r="AT582" s="25" t="s">
        <v>191</v>
      </c>
      <c r="AU582" s="25" t="s">
        <v>83</v>
      </c>
    </row>
    <row r="583" spans="2:65" s="11" customFormat="1" ht="29.85" customHeight="1">
      <c r="B583" s="188"/>
      <c r="C583" s="189"/>
      <c r="D583" s="202" t="s">
        <v>74</v>
      </c>
      <c r="E583" s="203" t="s">
        <v>553</v>
      </c>
      <c r="F583" s="203" t="s">
        <v>554</v>
      </c>
      <c r="G583" s="189"/>
      <c r="H583" s="189"/>
      <c r="I583" s="192"/>
      <c r="J583" s="204">
        <f>BK583</f>
        <v>0</v>
      </c>
      <c r="K583" s="189"/>
      <c r="L583" s="194"/>
      <c r="M583" s="195"/>
      <c r="N583" s="196"/>
      <c r="O583" s="196"/>
      <c r="P583" s="197">
        <f>SUM(P584:P655)</f>
        <v>0</v>
      </c>
      <c r="Q583" s="196"/>
      <c r="R583" s="197">
        <f>SUM(R584:R655)</f>
        <v>0.96462120000000007</v>
      </c>
      <c r="S583" s="196"/>
      <c r="T583" s="198">
        <f>SUM(T584:T655)</f>
        <v>0.298877</v>
      </c>
      <c r="AR583" s="199" t="s">
        <v>83</v>
      </c>
      <c r="AT583" s="200" t="s">
        <v>74</v>
      </c>
      <c r="AU583" s="200" t="s">
        <v>79</v>
      </c>
      <c r="AY583" s="199" t="s">
        <v>183</v>
      </c>
      <c r="BK583" s="201">
        <f>SUM(BK584:BK655)</f>
        <v>0</v>
      </c>
    </row>
    <row r="584" spans="2:65" s="1" customFormat="1" ht="22.5" customHeight="1">
      <c r="B584" s="42"/>
      <c r="C584" s="205" t="s">
        <v>685</v>
      </c>
      <c r="D584" s="205" t="s">
        <v>185</v>
      </c>
      <c r="E584" s="206" t="s">
        <v>1383</v>
      </c>
      <c r="F584" s="207" t="s">
        <v>1384</v>
      </c>
      <c r="G584" s="208" t="s">
        <v>199</v>
      </c>
      <c r="H584" s="209">
        <v>68.584999999999994</v>
      </c>
      <c r="I584" s="210"/>
      <c r="J584" s="211">
        <f>ROUND(I584*H584,2)</f>
        <v>0</v>
      </c>
      <c r="K584" s="207" t="s">
        <v>200</v>
      </c>
      <c r="L584" s="62"/>
      <c r="M584" s="212" t="s">
        <v>21</v>
      </c>
      <c r="N584" s="213" t="s">
        <v>46</v>
      </c>
      <c r="O584" s="43"/>
      <c r="P584" s="214">
        <f>O584*H584</f>
        <v>0</v>
      </c>
      <c r="Q584" s="214">
        <v>3.1199999999999999E-3</v>
      </c>
      <c r="R584" s="214">
        <f>Q584*H584</f>
        <v>0.21398519999999999</v>
      </c>
      <c r="S584" s="214">
        <v>0</v>
      </c>
      <c r="T584" s="215">
        <f>S584*H584</f>
        <v>0</v>
      </c>
      <c r="AR584" s="25" t="s">
        <v>292</v>
      </c>
      <c r="AT584" s="25" t="s">
        <v>185</v>
      </c>
      <c r="AU584" s="25" t="s">
        <v>83</v>
      </c>
      <c r="AY584" s="25" t="s">
        <v>183</v>
      </c>
      <c r="BE584" s="216">
        <f>IF(N584="základní",J584,0)</f>
        <v>0</v>
      </c>
      <c r="BF584" s="216">
        <f>IF(N584="snížená",J584,0)</f>
        <v>0</v>
      </c>
      <c r="BG584" s="216">
        <f>IF(N584="zákl. přenesená",J584,0)</f>
        <v>0</v>
      </c>
      <c r="BH584" s="216">
        <f>IF(N584="sníž. přenesená",J584,0)</f>
        <v>0</v>
      </c>
      <c r="BI584" s="216">
        <f>IF(N584="nulová",J584,0)</f>
        <v>0</v>
      </c>
      <c r="BJ584" s="25" t="s">
        <v>79</v>
      </c>
      <c r="BK584" s="216">
        <f>ROUND(I584*H584,2)</f>
        <v>0</v>
      </c>
      <c r="BL584" s="25" t="s">
        <v>292</v>
      </c>
      <c r="BM584" s="25" t="s">
        <v>1385</v>
      </c>
    </row>
    <row r="585" spans="2:65" s="12" customFormat="1" ht="13.5">
      <c r="B585" s="220"/>
      <c r="C585" s="221"/>
      <c r="D585" s="217" t="s">
        <v>193</v>
      </c>
      <c r="E585" s="222" t="s">
        <v>21</v>
      </c>
      <c r="F585" s="223" t="s">
        <v>1386</v>
      </c>
      <c r="G585" s="221"/>
      <c r="H585" s="224" t="s">
        <v>21</v>
      </c>
      <c r="I585" s="225"/>
      <c r="J585" s="221"/>
      <c r="K585" s="221"/>
      <c r="L585" s="226"/>
      <c r="M585" s="227"/>
      <c r="N585" s="228"/>
      <c r="O585" s="228"/>
      <c r="P585" s="228"/>
      <c r="Q585" s="228"/>
      <c r="R585" s="228"/>
      <c r="S585" s="228"/>
      <c r="T585" s="229"/>
      <c r="AT585" s="230" t="s">
        <v>193</v>
      </c>
      <c r="AU585" s="230" t="s">
        <v>83</v>
      </c>
      <c r="AV585" s="12" t="s">
        <v>79</v>
      </c>
      <c r="AW585" s="12" t="s">
        <v>39</v>
      </c>
      <c r="AX585" s="12" t="s">
        <v>75</v>
      </c>
      <c r="AY585" s="230" t="s">
        <v>183</v>
      </c>
    </row>
    <row r="586" spans="2:65" s="13" customFormat="1" ht="13.5">
      <c r="B586" s="231"/>
      <c r="C586" s="232"/>
      <c r="D586" s="244" t="s">
        <v>193</v>
      </c>
      <c r="E586" s="254" t="s">
        <v>21</v>
      </c>
      <c r="F586" s="255" t="s">
        <v>1387</v>
      </c>
      <c r="G586" s="232"/>
      <c r="H586" s="256">
        <v>68.584999999999994</v>
      </c>
      <c r="I586" s="236"/>
      <c r="J586" s="232"/>
      <c r="K586" s="232"/>
      <c r="L586" s="237"/>
      <c r="M586" s="238"/>
      <c r="N586" s="239"/>
      <c r="O586" s="239"/>
      <c r="P586" s="239"/>
      <c r="Q586" s="239"/>
      <c r="R586" s="239"/>
      <c r="S586" s="239"/>
      <c r="T586" s="240"/>
      <c r="AT586" s="241" t="s">
        <v>193</v>
      </c>
      <c r="AU586" s="241" t="s">
        <v>83</v>
      </c>
      <c r="AV586" s="13" t="s">
        <v>83</v>
      </c>
      <c r="AW586" s="13" t="s">
        <v>39</v>
      </c>
      <c r="AX586" s="13" t="s">
        <v>79</v>
      </c>
      <c r="AY586" s="241" t="s">
        <v>183</v>
      </c>
    </row>
    <row r="587" spans="2:65" s="1" customFormat="1" ht="22.5" customHeight="1">
      <c r="B587" s="42"/>
      <c r="C587" s="205" t="s">
        <v>692</v>
      </c>
      <c r="D587" s="205" t="s">
        <v>185</v>
      </c>
      <c r="E587" s="206" t="s">
        <v>564</v>
      </c>
      <c r="F587" s="207" t="s">
        <v>565</v>
      </c>
      <c r="G587" s="208" t="s">
        <v>188</v>
      </c>
      <c r="H587" s="209">
        <v>44.8</v>
      </c>
      <c r="I587" s="210"/>
      <c r="J587" s="211">
        <f>ROUND(I587*H587,2)</f>
        <v>0</v>
      </c>
      <c r="K587" s="207" t="s">
        <v>200</v>
      </c>
      <c r="L587" s="62"/>
      <c r="M587" s="212" t="s">
        <v>21</v>
      </c>
      <c r="N587" s="213" t="s">
        <v>46</v>
      </c>
      <c r="O587" s="43"/>
      <c r="P587" s="214">
        <f>O587*H587</f>
        <v>0</v>
      </c>
      <c r="Q587" s="214">
        <v>0</v>
      </c>
      <c r="R587" s="214">
        <f>Q587*H587</f>
        <v>0</v>
      </c>
      <c r="S587" s="214">
        <v>1.91E-3</v>
      </c>
      <c r="T587" s="215">
        <f>S587*H587</f>
        <v>8.5567999999999991E-2</v>
      </c>
      <c r="AR587" s="25" t="s">
        <v>292</v>
      </c>
      <c r="AT587" s="25" t="s">
        <v>185</v>
      </c>
      <c r="AU587" s="25" t="s">
        <v>83</v>
      </c>
      <c r="AY587" s="25" t="s">
        <v>183</v>
      </c>
      <c r="BE587" s="216">
        <f>IF(N587="základní",J587,0)</f>
        <v>0</v>
      </c>
      <c r="BF587" s="216">
        <f>IF(N587="snížená",J587,0)</f>
        <v>0</v>
      </c>
      <c r="BG587" s="216">
        <f>IF(N587="zákl. přenesená",J587,0)</f>
        <v>0</v>
      </c>
      <c r="BH587" s="216">
        <f>IF(N587="sníž. přenesená",J587,0)</f>
        <v>0</v>
      </c>
      <c r="BI587" s="216">
        <f>IF(N587="nulová",J587,0)</f>
        <v>0</v>
      </c>
      <c r="BJ587" s="25" t="s">
        <v>79</v>
      </c>
      <c r="BK587" s="216">
        <f>ROUND(I587*H587,2)</f>
        <v>0</v>
      </c>
      <c r="BL587" s="25" t="s">
        <v>292</v>
      </c>
      <c r="BM587" s="25" t="s">
        <v>1388</v>
      </c>
    </row>
    <row r="588" spans="2:65" s="12" customFormat="1" ht="13.5">
      <c r="B588" s="220"/>
      <c r="C588" s="221"/>
      <c r="D588" s="217" t="s">
        <v>193</v>
      </c>
      <c r="E588" s="222" t="s">
        <v>21</v>
      </c>
      <c r="F588" s="223" t="s">
        <v>1389</v>
      </c>
      <c r="G588" s="221"/>
      <c r="H588" s="224" t="s">
        <v>21</v>
      </c>
      <c r="I588" s="225"/>
      <c r="J588" s="221"/>
      <c r="K588" s="221"/>
      <c r="L588" s="226"/>
      <c r="M588" s="227"/>
      <c r="N588" s="228"/>
      <c r="O588" s="228"/>
      <c r="P588" s="228"/>
      <c r="Q588" s="228"/>
      <c r="R588" s="228"/>
      <c r="S588" s="228"/>
      <c r="T588" s="229"/>
      <c r="AT588" s="230" t="s">
        <v>193</v>
      </c>
      <c r="AU588" s="230" t="s">
        <v>83</v>
      </c>
      <c r="AV588" s="12" t="s">
        <v>79</v>
      </c>
      <c r="AW588" s="12" t="s">
        <v>39</v>
      </c>
      <c r="AX588" s="12" t="s">
        <v>75</v>
      </c>
      <c r="AY588" s="230" t="s">
        <v>183</v>
      </c>
    </row>
    <row r="589" spans="2:65" s="13" customFormat="1" ht="13.5">
      <c r="B589" s="231"/>
      <c r="C589" s="232"/>
      <c r="D589" s="217" t="s">
        <v>193</v>
      </c>
      <c r="E589" s="233" t="s">
        <v>21</v>
      </c>
      <c r="F589" s="234" t="s">
        <v>1390</v>
      </c>
      <c r="G589" s="232"/>
      <c r="H589" s="235">
        <v>22.35</v>
      </c>
      <c r="I589" s="236"/>
      <c r="J589" s="232"/>
      <c r="K589" s="232"/>
      <c r="L589" s="237"/>
      <c r="M589" s="238"/>
      <c r="N589" s="239"/>
      <c r="O589" s="239"/>
      <c r="P589" s="239"/>
      <c r="Q589" s="239"/>
      <c r="R589" s="239"/>
      <c r="S589" s="239"/>
      <c r="T589" s="240"/>
      <c r="AT589" s="241" t="s">
        <v>193</v>
      </c>
      <c r="AU589" s="241" t="s">
        <v>83</v>
      </c>
      <c r="AV589" s="13" t="s">
        <v>83</v>
      </c>
      <c r="AW589" s="13" t="s">
        <v>39</v>
      </c>
      <c r="AX589" s="13" t="s">
        <v>75</v>
      </c>
      <c r="AY589" s="241" t="s">
        <v>183</v>
      </c>
    </row>
    <row r="590" spans="2:65" s="13" customFormat="1" ht="13.5">
      <c r="B590" s="231"/>
      <c r="C590" s="232"/>
      <c r="D590" s="217" t="s">
        <v>193</v>
      </c>
      <c r="E590" s="233" t="s">
        <v>21</v>
      </c>
      <c r="F590" s="234" t="s">
        <v>1391</v>
      </c>
      <c r="G590" s="232"/>
      <c r="H590" s="235">
        <v>22.45</v>
      </c>
      <c r="I590" s="236"/>
      <c r="J590" s="232"/>
      <c r="K590" s="232"/>
      <c r="L590" s="237"/>
      <c r="M590" s="238"/>
      <c r="N590" s="239"/>
      <c r="O590" s="239"/>
      <c r="P590" s="239"/>
      <c r="Q590" s="239"/>
      <c r="R590" s="239"/>
      <c r="S590" s="239"/>
      <c r="T590" s="240"/>
      <c r="AT590" s="241" t="s">
        <v>193</v>
      </c>
      <c r="AU590" s="241" t="s">
        <v>83</v>
      </c>
      <c r="AV590" s="13" t="s">
        <v>83</v>
      </c>
      <c r="AW590" s="13" t="s">
        <v>39</v>
      </c>
      <c r="AX590" s="13" t="s">
        <v>75</v>
      </c>
      <c r="AY590" s="241" t="s">
        <v>183</v>
      </c>
    </row>
    <row r="591" spans="2:65" s="14" customFormat="1" ht="13.5">
      <c r="B591" s="242"/>
      <c r="C591" s="243"/>
      <c r="D591" s="244" t="s">
        <v>193</v>
      </c>
      <c r="E591" s="245" t="s">
        <v>21</v>
      </c>
      <c r="F591" s="246" t="s">
        <v>212</v>
      </c>
      <c r="G591" s="243"/>
      <c r="H591" s="247">
        <v>44.8</v>
      </c>
      <c r="I591" s="248"/>
      <c r="J591" s="243"/>
      <c r="K591" s="243"/>
      <c r="L591" s="249"/>
      <c r="M591" s="250"/>
      <c r="N591" s="251"/>
      <c r="O591" s="251"/>
      <c r="P591" s="251"/>
      <c r="Q591" s="251"/>
      <c r="R591" s="251"/>
      <c r="S591" s="251"/>
      <c r="T591" s="252"/>
      <c r="AT591" s="253" t="s">
        <v>193</v>
      </c>
      <c r="AU591" s="253" t="s">
        <v>83</v>
      </c>
      <c r="AV591" s="14" t="s">
        <v>189</v>
      </c>
      <c r="AW591" s="14" t="s">
        <v>39</v>
      </c>
      <c r="AX591" s="14" t="s">
        <v>79</v>
      </c>
      <c r="AY591" s="253" t="s">
        <v>183</v>
      </c>
    </row>
    <row r="592" spans="2:65" s="1" customFormat="1" ht="22.5" customHeight="1">
      <c r="B592" s="42"/>
      <c r="C592" s="205" t="s">
        <v>698</v>
      </c>
      <c r="D592" s="205" t="s">
        <v>185</v>
      </c>
      <c r="E592" s="206" t="s">
        <v>569</v>
      </c>
      <c r="F592" s="207" t="s">
        <v>570</v>
      </c>
      <c r="G592" s="208" t="s">
        <v>188</v>
      </c>
      <c r="H592" s="209">
        <v>94.7</v>
      </c>
      <c r="I592" s="210"/>
      <c r="J592" s="211">
        <f>ROUND(I592*H592,2)</f>
        <v>0</v>
      </c>
      <c r="K592" s="207" t="s">
        <v>200</v>
      </c>
      <c r="L592" s="62"/>
      <c r="M592" s="212" t="s">
        <v>21</v>
      </c>
      <c r="N592" s="213" t="s">
        <v>46</v>
      </c>
      <c r="O592" s="43"/>
      <c r="P592" s="214">
        <f>O592*H592</f>
        <v>0</v>
      </c>
      <c r="Q592" s="214">
        <v>0</v>
      </c>
      <c r="R592" s="214">
        <f>Q592*H592</f>
        <v>0</v>
      </c>
      <c r="S592" s="214">
        <v>1.67E-3</v>
      </c>
      <c r="T592" s="215">
        <f>S592*H592</f>
        <v>0.15814900000000001</v>
      </c>
      <c r="AR592" s="25" t="s">
        <v>292</v>
      </c>
      <c r="AT592" s="25" t="s">
        <v>185</v>
      </c>
      <c r="AU592" s="25" t="s">
        <v>83</v>
      </c>
      <c r="AY592" s="25" t="s">
        <v>183</v>
      </c>
      <c r="BE592" s="216">
        <f>IF(N592="základní",J592,0)</f>
        <v>0</v>
      </c>
      <c r="BF592" s="216">
        <f>IF(N592="snížená",J592,0)</f>
        <v>0</v>
      </c>
      <c r="BG592" s="216">
        <f>IF(N592="zákl. přenesená",J592,0)</f>
        <v>0</v>
      </c>
      <c r="BH592" s="216">
        <f>IF(N592="sníž. přenesená",J592,0)</f>
        <v>0</v>
      </c>
      <c r="BI592" s="216">
        <f>IF(N592="nulová",J592,0)</f>
        <v>0</v>
      </c>
      <c r="BJ592" s="25" t="s">
        <v>79</v>
      </c>
      <c r="BK592" s="216">
        <f>ROUND(I592*H592,2)</f>
        <v>0</v>
      </c>
      <c r="BL592" s="25" t="s">
        <v>292</v>
      </c>
      <c r="BM592" s="25" t="s">
        <v>1392</v>
      </c>
    </row>
    <row r="593" spans="2:65" s="12" customFormat="1" ht="13.5">
      <c r="B593" s="220"/>
      <c r="C593" s="221"/>
      <c r="D593" s="217" t="s">
        <v>193</v>
      </c>
      <c r="E593" s="222" t="s">
        <v>21</v>
      </c>
      <c r="F593" s="223" t="s">
        <v>1393</v>
      </c>
      <c r="G593" s="221"/>
      <c r="H593" s="224" t="s">
        <v>21</v>
      </c>
      <c r="I593" s="225"/>
      <c r="J593" s="221"/>
      <c r="K593" s="221"/>
      <c r="L593" s="226"/>
      <c r="M593" s="227"/>
      <c r="N593" s="228"/>
      <c r="O593" s="228"/>
      <c r="P593" s="228"/>
      <c r="Q593" s="228"/>
      <c r="R593" s="228"/>
      <c r="S593" s="228"/>
      <c r="T593" s="229"/>
      <c r="AT593" s="230" t="s">
        <v>193</v>
      </c>
      <c r="AU593" s="230" t="s">
        <v>83</v>
      </c>
      <c r="AV593" s="12" t="s">
        <v>79</v>
      </c>
      <c r="AW593" s="12" t="s">
        <v>39</v>
      </c>
      <c r="AX593" s="12" t="s">
        <v>75</v>
      </c>
      <c r="AY593" s="230" t="s">
        <v>183</v>
      </c>
    </row>
    <row r="594" spans="2:65" s="12" customFormat="1" ht="13.5">
      <c r="B594" s="220"/>
      <c r="C594" s="221"/>
      <c r="D594" s="217" t="s">
        <v>193</v>
      </c>
      <c r="E594" s="222" t="s">
        <v>21</v>
      </c>
      <c r="F594" s="223" t="s">
        <v>1302</v>
      </c>
      <c r="G594" s="221"/>
      <c r="H594" s="224" t="s">
        <v>21</v>
      </c>
      <c r="I594" s="225"/>
      <c r="J594" s="221"/>
      <c r="K594" s="221"/>
      <c r="L594" s="226"/>
      <c r="M594" s="227"/>
      <c r="N594" s="228"/>
      <c r="O594" s="228"/>
      <c r="P594" s="228"/>
      <c r="Q594" s="228"/>
      <c r="R594" s="228"/>
      <c r="S594" s="228"/>
      <c r="T594" s="229"/>
      <c r="AT594" s="230" t="s">
        <v>193</v>
      </c>
      <c r="AU594" s="230" t="s">
        <v>83</v>
      </c>
      <c r="AV594" s="12" t="s">
        <v>79</v>
      </c>
      <c r="AW594" s="12" t="s">
        <v>39</v>
      </c>
      <c r="AX594" s="12" t="s">
        <v>75</v>
      </c>
      <c r="AY594" s="230" t="s">
        <v>183</v>
      </c>
    </row>
    <row r="595" spans="2:65" s="13" customFormat="1" ht="13.5">
      <c r="B595" s="231"/>
      <c r="C595" s="232"/>
      <c r="D595" s="217" t="s">
        <v>193</v>
      </c>
      <c r="E595" s="233" t="s">
        <v>21</v>
      </c>
      <c r="F595" s="234" t="s">
        <v>1394</v>
      </c>
      <c r="G595" s="232"/>
      <c r="H595" s="235">
        <v>1.8</v>
      </c>
      <c r="I595" s="236"/>
      <c r="J595" s="232"/>
      <c r="K595" s="232"/>
      <c r="L595" s="237"/>
      <c r="M595" s="238"/>
      <c r="N595" s="239"/>
      <c r="O595" s="239"/>
      <c r="P595" s="239"/>
      <c r="Q595" s="239"/>
      <c r="R595" s="239"/>
      <c r="S595" s="239"/>
      <c r="T595" s="240"/>
      <c r="AT595" s="241" t="s">
        <v>193</v>
      </c>
      <c r="AU595" s="241" t="s">
        <v>83</v>
      </c>
      <c r="AV595" s="13" t="s">
        <v>83</v>
      </c>
      <c r="AW595" s="13" t="s">
        <v>39</v>
      </c>
      <c r="AX595" s="13" t="s">
        <v>75</v>
      </c>
      <c r="AY595" s="241" t="s">
        <v>183</v>
      </c>
    </row>
    <row r="596" spans="2:65" s="15" customFormat="1" ht="13.5">
      <c r="B596" s="268"/>
      <c r="C596" s="269"/>
      <c r="D596" s="217" t="s">
        <v>193</v>
      </c>
      <c r="E596" s="270" t="s">
        <v>21</v>
      </c>
      <c r="F596" s="271" t="s">
        <v>265</v>
      </c>
      <c r="G596" s="269"/>
      <c r="H596" s="272">
        <v>1.8</v>
      </c>
      <c r="I596" s="273"/>
      <c r="J596" s="269"/>
      <c r="K596" s="269"/>
      <c r="L596" s="274"/>
      <c r="M596" s="275"/>
      <c r="N596" s="276"/>
      <c r="O596" s="276"/>
      <c r="P596" s="276"/>
      <c r="Q596" s="276"/>
      <c r="R596" s="276"/>
      <c r="S596" s="276"/>
      <c r="T596" s="277"/>
      <c r="AT596" s="278" t="s">
        <v>193</v>
      </c>
      <c r="AU596" s="278" t="s">
        <v>83</v>
      </c>
      <c r="AV596" s="15" t="s">
        <v>91</v>
      </c>
      <c r="AW596" s="15" t="s">
        <v>39</v>
      </c>
      <c r="AX596" s="15" t="s">
        <v>75</v>
      </c>
      <c r="AY596" s="278" t="s">
        <v>183</v>
      </c>
    </row>
    <row r="597" spans="2:65" s="12" customFormat="1" ht="13.5">
      <c r="B597" s="220"/>
      <c r="C597" s="221"/>
      <c r="D597" s="217" t="s">
        <v>193</v>
      </c>
      <c r="E597" s="222" t="s">
        <v>21</v>
      </c>
      <c r="F597" s="223" t="s">
        <v>615</v>
      </c>
      <c r="G597" s="221"/>
      <c r="H597" s="224" t="s">
        <v>21</v>
      </c>
      <c r="I597" s="225"/>
      <c r="J597" s="221"/>
      <c r="K597" s="221"/>
      <c r="L597" s="226"/>
      <c r="M597" s="227"/>
      <c r="N597" s="228"/>
      <c r="O597" s="228"/>
      <c r="P597" s="228"/>
      <c r="Q597" s="228"/>
      <c r="R597" s="228"/>
      <c r="S597" s="228"/>
      <c r="T597" s="229"/>
      <c r="AT597" s="230" t="s">
        <v>193</v>
      </c>
      <c r="AU597" s="230" t="s">
        <v>83</v>
      </c>
      <c r="AV597" s="12" t="s">
        <v>79</v>
      </c>
      <c r="AW597" s="12" t="s">
        <v>39</v>
      </c>
      <c r="AX597" s="12" t="s">
        <v>75</v>
      </c>
      <c r="AY597" s="230" t="s">
        <v>183</v>
      </c>
    </row>
    <row r="598" spans="2:65" s="13" customFormat="1" ht="13.5">
      <c r="B598" s="231"/>
      <c r="C598" s="232"/>
      <c r="D598" s="217" t="s">
        <v>193</v>
      </c>
      <c r="E598" s="233" t="s">
        <v>21</v>
      </c>
      <c r="F598" s="234" t="s">
        <v>1395</v>
      </c>
      <c r="G598" s="232"/>
      <c r="H598" s="235">
        <v>33.6</v>
      </c>
      <c r="I598" s="236"/>
      <c r="J598" s="232"/>
      <c r="K598" s="232"/>
      <c r="L598" s="237"/>
      <c r="M598" s="238"/>
      <c r="N598" s="239"/>
      <c r="O598" s="239"/>
      <c r="P598" s="239"/>
      <c r="Q598" s="239"/>
      <c r="R598" s="239"/>
      <c r="S598" s="239"/>
      <c r="T598" s="240"/>
      <c r="AT598" s="241" t="s">
        <v>193</v>
      </c>
      <c r="AU598" s="241" t="s">
        <v>83</v>
      </c>
      <c r="AV598" s="13" t="s">
        <v>83</v>
      </c>
      <c r="AW598" s="13" t="s">
        <v>39</v>
      </c>
      <c r="AX598" s="13" t="s">
        <v>75</v>
      </c>
      <c r="AY598" s="241" t="s">
        <v>183</v>
      </c>
    </row>
    <row r="599" spans="2:65" s="12" customFormat="1" ht="13.5">
      <c r="B599" s="220"/>
      <c r="C599" s="221"/>
      <c r="D599" s="217" t="s">
        <v>193</v>
      </c>
      <c r="E599" s="222" t="s">
        <v>21</v>
      </c>
      <c r="F599" s="223" t="s">
        <v>605</v>
      </c>
      <c r="G599" s="221"/>
      <c r="H599" s="224" t="s">
        <v>21</v>
      </c>
      <c r="I599" s="225"/>
      <c r="J599" s="221"/>
      <c r="K599" s="221"/>
      <c r="L599" s="226"/>
      <c r="M599" s="227"/>
      <c r="N599" s="228"/>
      <c r="O599" s="228"/>
      <c r="P599" s="228"/>
      <c r="Q599" s="228"/>
      <c r="R599" s="228"/>
      <c r="S599" s="228"/>
      <c r="T599" s="229"/>
      <c r="AT599" s="230" t="s">
        <v>193</v>
      </c>
      <c r="AU599" s="230" t="s">
        <v>83</v>
      </c>
      <c r="AV599" s="12" t="s">
        <v>79</v>
      </c>
      <c r="AW599" s="12" t="s">
        <v>39</v>
      </c>
      <c r="AX599" s="12" t="s">
        <v>75</v>
      </c>
      <c r="AY599" s="230" t="s">
        <v>183</v>
      </c>
    </row>
    <row r="600" spans="2:65" s="13" customFormat="1" ht="13.5">
      <c r="B600" s="231"/>
      <c r="C600" s="232"/>
      <c r="D600" s="217" t="s">
        <v>193</v>
      </c>
      <c r="E600" s="233" t="s">
        <v>21</v>
      </c>
      <c r="F600" s="234" t="s">
        <v>1396</v>
      </c>
      <c r="G600" s="232"/>
      <c r="H600" s="235">
        <v>10.8</v>
      </c>
      <c r="I600" s="236"/>
      <c r="J600" s="232"/>
      <c r="K600" s="232"/>
      <c r="L600" s="237"/>
      <c r="M600" s="238"/>
      <c r="N600" s="239"/>
      <c r="O600" s="239"/>
      <c r="P600" s="239"/>
      <c r="Q600" s="239"/>
      <c r="R600" s="239"/>
      <c r="S600" s="239"/>
      <c r="T600" s="240"/>
      <c r="AT600" s="241" t="s">
        <v>193</v>
      </c>
      <c r="AU600" s="241" t="s">
        <v>83</v>
      </c>
      <c r="AV600" s="13" t="s">
        <v>83</v>
      </c>
      <c r="AW600" s="13" t="s">
        <v>39</v>
      </c>
      <c r="AX600" s="13" t="s">
        <v>75</v>
      </c>
      <c r="AY600" s="241" t="s">
        <v>183</v>
      </c>
    </row>
    <row r="601" spans="2:65" s="12" customFormat="1" ht="13.5">
      <c r="B601" s="220"/>
      <c r="C601" s="221"/>
      <c r="D601" s="217" t="s">
        <v>193</v>
      </c>
      <c r="E601" s="222" t="s">
        <v>21</v>
      </c>
      <c r="F601" s="223" t="s">
        <v>1397</v>
      </c>
      <c r="G601" s="221"/>
      <c r="H601" s="224" t="s">
        <v>21</v>
      </c>
      <c r="I601" s="225"/>
      <c r="J601" s="221"/>
      <c r="K601" s="221"/>
      <c r="L601" s="226"/>
      <c r="M601" s="227"/>
      <c r="N601" s="228"/>
      <c r="O601" s="228"/>
      <c r="P601" s="228"/>
      <c r="Q601" s="228"/>
      <c r="R601" s="228"/>
      <c r="S601" s="228"/>
      <c r="T601" s="229"/>
      <c r="AT601" s="230" t="s">
        <v>193</v>
      </c>
      <c r="AU601" s="230" t="s">
        <v>83</v>
      </c>
      <c r="AV601" s="12" t="s">
        <v>79</v>
      </c>
      <c r="AW601" s="12" t="s">
        <v>39</v>
      </c>
      <c r="AX601" s="12" t="s">
        <v>75</v>
      </c>
      <c r="AY601" s="230" t="s">
        <v>183</v>
      </c>
    </row>
    <row r="602" spans="2:65" s="13" customFormat="1" ht="13.5">
      <c r="B602" s="231"/>
      <c r="C602" s="232"/>
      <c r="D602" s="217" t="s">
        <v>193</v>
      </c>
      <c r="E602" s="233" t="s">
        <v>21</v>
      </c>
      <c r="F602" s="234" t="s">
        <v>1398</v>
      </c>
      <c r="G602" s="232"/>
      <c r="H602" s="235">
        <v>10.1</v>
      </c>
      <c r="I602" s="236"/>
      <c r="J602" s="232"/>
      <c r="K602" s="232"/>
      <c r="L602" s="237"/>
      <c r="M602" s="238"/>
      <c r="N602" s="239"/>
      <c r="O602" s="239"/>
      <c r="P602" s="239"/>
      <c r="Q602" s="239"/>
      <c r="R602" s="239"/>
      <c r="S602" s="239"/>
      <c r="T602" s="240"/>
      <c r="AT602" s="241" t="s">
        <v>193</v>
      </c>
      <c r="AU602" s="241" t="s">
        <v>83</v>
      </c>
      <c r="AV602" s="13" t="s">
        <v>83</v>
      </c>
      <c r="AW602" s="13" t="s">
        <v>39</v>
      </c>
      <c r="AX602" s="13" t="s">
        <v>75</v>
      </c>
      <c r="AY602" s="241" t="s">
        <v>183</v>
      </c>
    </row>
    <row r="603" spans="2:65" s="12" customFormat="1" ht="13.5">
      <c r="B603" s="220"/>
      <c r="C603" s="221"/>
      <c r="D603" s="217" t="s">
        <v>193</v>
      </c>
      <c r="E603" s="222" t="s">
        <v>21</v>
      </c>
      <c r="F603" s="223" t="s">
        <v>1399</v>
      </c>
      <c r="G603" s="221"/>
      <c r="H603" s="224" t="s">
        <v>21</v>
      </c>
      <c r="I603" s="225"/>
      <c r="J603" s="221"/>
      <c r="K603" s="221"/>
      <c r="L603" s="226"/>
      <c r="M603" s="227"/>
      <c r="N603" s="228"/>
      <c r="O603" s="228"/>
      <c r="P603" s="228"/>
      <c r="Q603" s="228"/>
      <c r="R603" s="228"/>
      <c r="S603" s="228"/>
      <c r="T603" s="229"/>
      <c r="AT603" s="230" t="s">
        <v>193</v>
      </c>
      <c r="AU603" s="230" t="s">
        <v>83</v>
      </c>
      <c r="AV603" s="12" t="s">
        <v>79</v>
      </c>
      <c r="AW603" s="12" t="s">
        <v>39</v>
      </c>
      <c r="AX603" s="12" t="s">
        <v>75</v>
      </c>
      <c r="AY603" s="230" t="s">
        <v>183</v>
      </c>
    </row>
    <row r="604" spans="2:65" s="13" customFormat="1" ht="13.5">
      <c r="B604" s="231"/>
      <c r="C604" s="232"/>
      <c r="D604" s="217" t="s">
        <v>193</v>
      </c>
      <c r="E604" s="233" t="s">
        <v>21</v>
      </c>
      <c r="F604" s="234" t="s">
        <v>1400</v>
      </c>
      <c r="G604" s="232"/>
      <c r="H604" s="235">
        <v>38.4</v>
      </c>
      <c r="I604" s="236"/>
      <c r="J604" s="232"/>
      <c r="K604" s="232"/>
      <c r="L604" s="237"/>
      <c r="M604" s="238"/>
      <c r="N604" s="239"/>
      <c r="O604" s="239"/>
      <c r="P604" s="239"/>
      <c r="Q604" s="239"/>
      <c r="R604" s="239"/>
      <c r="S604" s="239"/>
      <c r="T604" s="240"/>
      <c r="AT604" s="241" t="s">
        <v>193</v>
      </c>
      <c r="AU604" s="241" t="s">
        <v>83</v>
      </c>
      <c r="AV604" s="13" t="s">
        <v>83</v>
      </c>
      <c r="AW604" s="13" t="s">
        <v>39</v>
      </c>
      <c r="AX604" s="13" t="s">
        <v>75</v>
      </c>
      <c r="AY604" s="241" t="s">
        <v>183</v>
      </c>
    </row>
    <row r="605" spans="2:65" s="15" customFormat="1" ht="13.5">
      <c r="B605" s="268"/>
      <c r="C605" s="269"/>
      <c r="D605" s="217" t="s">
        <v>193</v>
      </c>
      <c r="E605" s="270" t="s">
        <v>21</v>
      </c>
      <c r="F605" s="271" t="s">
        <v>265</v>
      </c>
      <c r="G605" s="269"/>
      <c r="H605" s="272">
        <v>92.9</v>
      </c>
      <c r="I605" s="273"/>
      <c r="J605" s="269"/>
      <c r="K605" s="269"/>
      <c r="L605" s="274"/>
      <c r="M605" s="275"/>
      <c r="N605" s="276"/>
      <c r="O605" s="276"/>
      <c r="P605" s="276"/>
      <c r="Q605" s="276"/>
      <c r="R605" s="276"/>
      <c r="S605" s="276"/>
      <c r="T605" s="277"/>
      <c r="AT605" s="278" t="s">
        <v>193</v>
      </c>
      <c r="AU605" s="278" t="s">
        <v>83</v>
      </c>
      <c r="AV605" s="15" t="s">
        <v>91</v>
      </c>
      <c r="AW605" s="15" t="s">
        <v>39</v>
      </c>
      <c r="AX605" s="15" t="s">
        <v>75</v>
      </c>
      <c r="AY605" s="278" t="s">
        <v>183</v>
      </c>
    </row>
    <row r="606" spans="2:65" s="14" customFormat="1" ht="13.5">
      <c r="B606" s="242"/>
      <c r="C606" s="243"/>
      <c r="D606" s="244" t="s">
        <v>193</v>
      </c>
      <c r="E606" s="245" t="s">
        <v>21</v>
      </c>
      <c r="F606" s="246" t="s">
        <v>212</v>
      </c>
      <c r="G606" s="243"/>
      <c r="H606" s="247">
        <v>94.7</v>
      </c>
      <c r="I606" s="248"/>
      <c r="J606" s="243"/>
      <c r="K606" s="243"/>
      <c r="L606" s="249"/>
      <c r="M606" s="250"/>
      <c r="N606" s="251"/>
      <c r="O606" s="251"/>
      <c r="P606" s="251"/>
      <c r="Q606" s="251"/>
      <c r="R606" s="251"/>
      <c r="S606" s="251"/>
      <c r="T606" s="252"/>
      <c r="AT606" s="253" t="s">
        <v>193</v>
      </c>
      <c r="AU606" s="253" t="s">
        <v>83</v>
      </c>
      <c r="AV606" s="14" t="s">
        <v>189</v>
      </c>
      <c r="AW606" s="14" t="s">
        <v>39</v>
      </c>
      <c r="AX606" s="14" t="s">
        <v>79</v>
      </c>
      <c r="AY606" s="253" t="s">
        <v>183</v>
      </c>
    </row>
    <row r="607" spans="2:65" s="1" customFormat="1" ht="22.5" customHeight="1">
      <c r="B607" s="42"/>
      <c r="C607" s="205" t="s">
        <v>704</v>
      </c>
      <c r="D607" s="205" t="s">
        <v>185</v>
      </c>
      <c r="E607" s="206" t="s">
        <v>1401</v>
      </c>
      <c r="F607" s="207" t="s">
        <v>1402</v>
      </c>
      <c r="G607" s="208" t="s">
        <v>188</v>
      </c>
      <c r="H607" s="209">
        <v>14</v>
      </c>
      <c r="I607" s="210"/>
      <c r="J607" s="211">
        <f>ROUND(I607*H607,2)</f>
        <v>0</v>
      </c>
      <c r="K607" s="207" t="s">
        <v>200</v>
      </c>
      <c r="L607" s="62"/>
      <c r="M607" s="212" t="s">
        <v>21</v>
      </c>
      <c r="N607" s="213" t="s">
        <v>46</v>
      </c>
      <c r="O607" s="43"/>
      <c r="P607" s="214">
        <f>O607*H607</f>
        <v>0</v>
      </c>
      <c r="Q607" s="214">
        <v>0</v>
      </c>
      <c r="R607" s="214">
        <f>Q607*H607</f>
        <v>0</v>
      </c>
      <c r="S607" s="214">
        <v>3.9399999999999999E-3</v>
      </c>
      <c r="T607" s="215">
        <f>S607*H607</f>
        <v>5.5160000000000001E-2</v>
      </c>
      <c r="AR607" s="25" t="s">
        <v>189</v>
      </c>
      <c r="AT607" s="25" t="s">
        <v>185</v>
      </c>
      <c r="AU607" s="25" t="s">
        <v>83</v>
      </c>
      <c r="AY607" s="25" t="s">
        <v>183</v>
      </c>
      <c r="BE607" s="216">
        <f>IF(N607="základní",J607,0)</f>
        <v>0</v>
      </c>
      <c r="BF607" s="216">
        <f>IF(N607="snížená",J607,0)</f>
        <v>0</v>
      </c>
      <c r="BG607" s="216">
        <f>IF(N607="zákl. přenesená",J607,0)</f>
        <v>0</v>
      </c>
      <c r="BH607" s="216">
        <f>IF(N607="sníž. přenesená",J607,0)</f>
        <v>0</v>
      </c>
      <c r="BI607" s="216">
        <f>IF(N607="nulová",J607,0)</f>
        <v>0</v>
      </c>
      <c r="BJ607" s="25" t="s">
        <v>79</v>
      </c>
      <c r="BK607" s="216">
        <f>ROUND(I607*H607,2)</f>
        <v>0</v>
      </c>
      <c r="BL607" s="25" t="s">
        <v>189</v>
      </c>
      <c r="BM607" s="25" t="s">
        <v>1403</v>
      </c>
    </row>
    <row r="608" spans="2:65" s="13" customFormat="1" ht="13.5">
      <c r="B608" s="231"/>
      <c r="C608" s="232"/>
      <c r="D608" s="244" t="s">
        <v>193</v>
      </c>
      <c r="E608" s="254" t="s">
        <v>21</v>
      </c>
      <c r="F608" s="255" t="s">
        <v>1404</v>
      </c>
      <c r="G608" s="232"/>
      <c r="H608" s="256">
        <v>14</v>
      </c>
      <c r="I608" s="236"/>
      <c r="J608" s="232"/>
      <c r="K608" s="232"/>
      <c r="L608" s="237"/>
      <c r="M608" s="238"/>
      <c r="N608" s="239"/>
      <c r="O608" s="239"/>
      <c r="P608" s="239"/>
      <c r="Q608" s="239"/>
      <c r="R608" s="239"/>
      <c r="S608" s="239"/>
      <c r="T608" s="240"/>
      <c r="AT608" s="241" t="s">
        <v>193</v>
      </c>
      <c r="AU608" s="241" t="s">
        <v>83</v>
      </c>
      <c r="AV608" s="13" t="s">
        <v>83</v>
      </c>
      <c r="AW608" s="13" t="s">
        <v>39</v>
      </c>
      <c r="AX608" s="13" t="s">
        <v>79</v>
      </c>
      <c r="AY608" s="241" t="s">
        <v>183</v>
      </c>
    </row>
    <row r="609" spans="2:65" s="1" customFormat="1" ht="31.5" customHeight="1">
      <c r="B609" s="42"/>
      <c r="C609" s="205" t="s">
        <v>709</v>
      </c>
      <c r="D609" s="205" t="s">
        <v>185</v>
      </c>
      <c r="E609" s="206" t="s">
        <v>1405</v>
      </c>
      <c r="F609" s="207" t="s">
        <v>1406</v>
      </c>
      <c r="G609" s="208" t="s">
        <v>199</v>
      </c>
      <c r="H609" s="209">
        <v>68.584999999999994</v>
      </c>
      <c r="I609" s="210"/>
      <c r="J609" s="211">
        <f>ROUND(I609*H609,2)</f>
        <v>0</v>
      </c>
      <c r="K609" s="207" t="s">
        <v>200</v>
      </c>
      <c r="L609" s="62"/>
      <c r="M609" s="212" t="s">
        <v>21</v>
      </c>
      <c r="N609" s="213" t="s">
        <v>46</v>
      </c>
      <c r="O609" s="43"/>
      <c r="P609" s="214">
        <f>O609*H609</f>
        <v>0</v>
      </c>
      <c r="Q609" s="214">
        <v>0</v>
      </c>
      <c r="R609" s="214">
        <f>Q609*H609</f>
        <v>0</v>
      </c>
      <c r="S609" s="214">
        <v>0</v>
      </c>
      <c r="T609" s="215">
        <f>S609*H609</f>
        <v>0</v>
      </c>
      <c r="AR609" s="25" t="s">
        <v>292</v>
      </c>
      <c r="AT609" s="25" t="s">
        <v>185</v>
      </c>
      <c r="AU609" s="25" t="s">
        <v>83</v>
      </c>
      <c r="AY609" s="25" t="s">
        <v>183</v>
      </c>
      <c r="BE609" s="216">
        <f>IF(N609="základní",J609,0)</f>
        <v>0</v>
      </c>
      <c r="BF609" s="216">
        <f>IF(N609="snížená",J609,0)</f>
        <v>0</v>
      </c>
      <c r="BG609" s="216">
        <f>IF(N609="zákl. přenesená",J609,0)</f>
        <v>0</v>
      </c>
      <c r="BH609" s="216">
        <f>IF(N609="sníž. přenesená",J609,0)</f>
        <v>0</v>
      </c>
      <c r="BI609" s="216">
        <f>IF(N609="nulová",J609,0)</f>
        <v>0</v>
      </c>
      <c r="BJ609" s="25" t="s">
        <v>79</v>
      </c>
      <c r="BK609" s="216">
        <f>ROUND(I609*H609,2)</f>
        <v>0</v>
      </c>
      <c r="BL609" s="25" t="s">
        <v>292</v>
      </c>
      <c r="BM609" s="25" t="s">
        <v>1407</v>
      </c>
    </row>
    <row r="610" spans="2:65" s="12" customFormat="1" ht="13.5">
      <c r="B610" s="220"/>
      <c r="C610" s="221"/>
      <c r="D610" s="217" t="s">
        <v>193</v>
      </c>
      <c r="E610" s="222" t="s">
        <v>21</v>
      </c>
      <c r="F610" s="223" t="s">
        <v>1408</v>
      </c>
      <c r="G610" s="221"/>
      <c r="H610" s="224" t="s">
        <v>21</v>
      </c>
      <c r="I610" s="225"/>
      <c r="J610" s="221"/>
      <c r="K610" s="221"/>
      <c r="L610" s="226"/>
      <c r="M610" s="227"/>
      <c r="N610" s="228"/>
      <c r="O610" s="228"/>
      <c r="P610" s="228"/>
      <c r="Q610" s="228"/>
      <c r="R610" s="228"/>
      <c r="S610" s="228"/>
      <c r="T610" s="229"/>
      <c r="AT610" s="230" t="s">
        <v>193</v>
      </c>
      <c r="AU610" s="230" t="s">
        <v>83</v>
      </c>
      <c r="AV610" s="12" t="s">
        <v>79</v>
      </c>
      <c r="AW610" s="12" t="s">
        <v>39</v>
      </c>
      <c r="AX610" s="12" t="s">
        <v>75</v>
      </c>
      <c r="AY610" s="230" t="s">
        <v>183</v>
      </c>
    </row>
    <row r="611" spans="2:65" s="13" customFormat="1" ht="13.5">
      <c r="B611" s="231"/>
      <c r="C611" s="232"/>
      <c r="D611" s="217" t="s">
        <v>193</v>
      </c>
      <c r="E611" s="233" t="s">
        <v>21</v>
      </c>
      <c r="F611" s="234" t="s">
        <v>1387</v>
      </c>
      <c r="G611" s="232"/>
      <c r="H611" s="235">
        <v>68.584999999999994</v>
      </c>
      <c r="I611" s="236"/>
      <c r="J611" s="232"/>
      <c r="K611" s="232"/>
      <c r="L611" s="237"/>
      <c r="M611" s="238"/>
      <c r="N611" s="239"/>
      <c r="O611" s="239"/>
      <c r="P611" s="239"/>
      <c r="Q611" s="239"/>
      <c r="R611" s="239"/>
      <c r="S611" s="239"/>
      <c r="T611" s="240"/>
      <c r="AT611" s="241" t="s">
        <v>193</v>
      </c>
      <c r="AU611" s="241" t="s">
        <v>83</v>
      </c>
      <c r="AV611" s="13" t="s">
        <v>83</v>
      </c>
      <c r="AW611" s="13" t="s">
        <v>39</v>
      </c>
      <c r="AX611" s="13" t="s">
        <v>75</v>
      </c>
      <c r="AY611" s="241" t="s">
        <v>183</v>
      </c>
    </row>
    <row r="612" spans="2:65" s="14" customFormat="1" ht="13.5">
      <c r="B612" s="242"/>
      <c r="C612" s="243"/>
      <c r="D612" s="244" t="s">
        <v>193</v>
      </c>
      <c r="E612" s="245" t="s">
        <v>21</v>
      </c>
      <c r="F612" s="246" t="s">
        <v>212</v>
      </c>
      <c r="G612" s="243"/>
      <c r="H612" s="247">
        <v>68.584999999999994</v>
      </c>
      <c r="I612" s="248"/>
      <c r="J612" s="243"/>
      <c r="K612" s="243"/>
      <c r="L612" s="249"/>
      <c r="M612" s="250"/>
      <c r="N612" s="251"/>
      <c r="O612" s="251"/>
      <c r="P612" s="251"/>
      <c r="Q612" s="251"/>
      <c r="R612" s="251"/>
      <c r="S612" s="251"/>
      <c r="T612" s="252"/>
      <c r="AT612" s="253" t="s">
        <v>193</v>
      </c>
      <c r="AU612" s="253" t="s">
        <v>83</v>
      </c>
      <c r="AV612" s="14" t="s">
        <v>189</v>
      </c>
      <c r="AW612" s="14" t="s">
        <v>39</v>
      </c>
      <c r="AX612" s="14" t="s">
        <v>79</v>
      </c>
      <c r="AY612" s="253" t="s">
        <v>183</v>
      </c>
    </row>
    <row r="613" spans="2:65" s="1" customFormat="1" ht="31.5" customHeight="1">
      <c r="B613" s="42"/>
      <c r="C613" s="205" t="s">
        <v>712</v>
      </c>
      <c r="D613" s="205" t="s">
        <v>185</v>
      </c>
      <c r="E613" s="206" t="s">
        <v>579</v>
      </c>
      <c r="F613" s="207" t="s">
        <v>580</v>
      </c>
      <c r="G613" s="208" t="s">
        <v>188</v>
      </c>
      <c r="H613" s="209">
        <v>35.5</v>
      </c>
      <c r="I613" s="210"/>
      <c r="J613" s="211">
        <f>ROUND(I613*H613,2)</f>
        <v>0</v>
      </c>
      <c r="K613" s="207" t="s">
        <v>21</v>
      </c>
      <c r="L613" s="62"/>
      <c r="M613" s="212" t="s">
        <v>21</v>
      </c>
      <c r="N613" s="213" t="s">
        <v>46</v>
      </c>
      <c r="O613" s="43"/>
      <c r="P613" s="214">
        <f>O613*H613</f>
        <v>0</v>
      </c>
      <c r="Q613" s="214">
        <v>1.5E-3</v>
      </c>
      <c r="R613" s="214">
        <f>Q613*H613</f>
        <v>5.3249999999999999E-2</v>
      </c>
      <c r="S613" s="214">
        <v>0</v>
      </c>
      <c r="T613" s="215">
        <f>S613*H613</f>
        <v>0</v>
      </c>
      <c r="AR613" s="25" t="s">
        <v>292</v>
      </c>
      <c r="AT613" s="25" t="s">
        <v>185</v>
      </c>
      <c r="AU613" s="25" t="s">
        <v>83</v>
      </c>
      <c r="AY613" s="25" t="s">
        <v>183</v>
      </c>
      <c r="BE613" s="216">
        <f>IF(N613="základní",J613,0)</f>
        <v>0</v>
      </c>
      <c r="BF613" s="216">
        <f>IF(N613="snížená",J613,0)</f>
        <v>0</v>
      </c>
      <c r="BG613" s="216">
        <f>IF(N613="zákl. přenesená",J613,0)</f>
        <v>0</v>
      </c>
      <c r="BH613" s="216">
        <f>IF(N613="sníž. přenesená",J613,0)</f>
        <v>0</v>
      </c>
      <c r="BI613" s="216">
        <f>IF(N613="nulová",J613,0)</f>
        <v>0</v>
      </c>
      <c r="BJ613" s="25" t="s">
        <v>79</v>
      </c>
      <c r="BK613" s="216">
        <f>ROUND(I613*H613,2)</f>
        <v>0</v>
      </c>
      <c r="BL613" s="25" t="s">
        <v>292</v>
      </c>
      <c r="BM613" s="25" t="s">
        <v>1409</v>
      </c>
    </row>
    <row r="614" spans="2:65" s="12" customFormat="1" ht="13.5">
      <c r="B614" s="220"/>
      <c r="C614" s="221"/>
      <c r="D614" s="217" t="s">
        <v>193</v>
      </c>
      <c r="E614" s="222" t="s">
        <v>21</v>
      </c>
      <c r="F614" s="223" t="s">
        <v>582</v>
      </c>
      <c r="G614" s="221"/>
      <c r="H614" s="224" t="s">
        <v>21</v>
      </c>
      <c r="I614" s="225"/>
      <c r="J614" s="221"/>
      <c r="K614" s="221"/>
      <c r="L614" s="226"/>
      <c r="M614" s="227"/>
      <c r="N614" s="228"/>
      <c r="O614" s="228"/>
      <c r="P614" s="228"/>
      <c r="Q614" s="228"/>
      <c r="R614" s="228"/>
      <c r="S614" s="228"/>
      <c r="T614" s="229"/>
      <c r="AT614" s="230" t="s">
        <v>193</v>
      </c>
      <c r="AU614" s="230" t="s">
        <v>83</v>
      </c>
      <c r="AV614" s="12" t="s">
        <v>79</v>
      </c>
      <c r="AW614" s="12" t="s">
        <v>39</v>
      </c>
      <c r="AX614" s="12" t="s">
        <v>75</v>
      </c>
      <c r="AY614" s="230" t="s">
        <v>183</v>
      </c>
    </row>
    <row r="615" spans="2:65" s="13" customFormat="1" ht="13.5">
      <c r="B615" s="231"/>
      <c r="C615" s="232"/>
      <c r="D615" s="217" t="s">
        <v>193</v>
      </c>
      <c r="E615" s="233" t="s">
        <v>21</v>
      </c>
      <c r="F615" s="234" t="s">
        <v>1410</v>
      </c>
      <c r="G615" s="232"/>
      <c r="H615" s="235">
        <v>30.3</v>
      </c>
      <c r="I615" s="236"/>
      <c r="J615" s="232"/>
      <c r="K615" s="232"/>
      <c r="L615" s="237"/>
      <c r="M615" s="238"/>
      <c r="N615" s="239"/>
      <c r="O615" s="239"/>
      <c r="P615" s="239"/>
      <c r="Q615" s="239"/>
      <c r="R615" s="239"/>
      <c r="S615" s="239"/>
      <c r="T615" s="240"/>
      <c r="AT615" s="241" t="s">
        <v>193</v>
      </c>
      <c r="AU615" s="241" t="s">
        <v>83</v>
      </c>
      <c r="AV615" s="13" t="s">
        <v>83</v>
      </c>
      <c r="AW615" s="13" t="s">
        <v>39</v>
      </c>
      <c r="AX615" s="13" t="s">
        <v>75</v>
      </c>
      <c r="AY615" s="241" t="s">
        <v>183</v>
      </c>
    </row>
    <row r="616" spans="2:65" s="12" customFormat="1" ht="13.5">
      <c r="B616" s="220"/>
      <c r="C616" s="221"/>
      <c r="D616" s="217" t="s">
        <v>193</v>
      </c>
      <c r="E616" s="222" t="s">
        <v>21</v>
      </c>
      <c r="F616" s="223" t="s">
        <v>1411</v>
      </c>
      <c r="G616" s="221"/>
      <c r="H616" s="224" t="s">
        <v>21</v>
      </c>
      <c r="I616" s="225"/>
      <c r="J616" s="221"/>
      <c r="K616" s="221"/>
      <c r="L616" s="226"/>
      <c r="M616" s="227"/>
      <c r="N616" s="228"/>
      <c r="O616" s="228"/>
      <c r="P616" s="228"/>
      <c r="Q616" s="228"/>
      <c r="R616" s="228"/>
      <c r="S616" s="228"/>
      <c r="T616" s="229"/>
      <c r="AT616" s="230" t="s">
        <v>193</v>
      </c>
      <c r="AU616" s="230" t="s">
        <v>83</v>
      </c>
      <c r="AV616" s="12" t="s">
        <v>79</v>
      </c>
      <c r="AW616" s="12" t="s">
        <v>39</v>
      </c>
      <c r="AX616" s="12" t="s">
        <v>75</v>
      </c>
      <c r="AY616" s="230" t="s">
        <v>183</v>
      </c>
    </row>
    <row r="617" spans="2:65" s="13" customFormat="1" ht="13.5">
      <c r="B617" s="231"/>
      <c r="C617" s="232"/>
      <c r="D617" s="217" t="s">
        <v>193</v>
      </c>
      <c r="E617" s="233" t="s">
        <v>21</v>
      </c>
      <c r="F617" s="234" t="s">
        <v>1412</v>
      </c>
      <c r="G617" s="232"/>
      <c r="H617" s="235">
        <v>5.2</v>
      </c>
      <c r="I617" s="236"/>
      <c r="J617" s="232"/>
      <c r="K617" s="232"/>
      <c r="L617" s="237"/>
      <c r="M617" s="238"/>
      <c r="N617" s="239"/>
      <c r="O617" s="239"/>
      <c r="P617" s="239"/>
      <c r="Q617" s="239"/>
      <c r="R617" s="239"/>
      <c r="S617" s="239"/>
      <c r="T617" s="240"/>
      <c r="AT617" s="241" t="s">
        <v>193</v>
      </c>
      <c r="AU617" s="241" t="s">
        <v>83</v>
      </c>
      <c r="AV617" s="13" t="s">
        <v>83</v>
      </c>
      <c r="AW617" s="13" t="s">
        <v>39</v>
      </c>
      <c r="AX617" s="13" t="s">
        <v>75</v>
      </c>
      <c r="AY617" s="241" t="s">
        <v>183</v>
      </c>
    </row>
    <row r="618" spans="2:65" s="14" customFormat="1" ht="13.5">
      <c r="B618" s="242"/>
      <c r="C618" s="243"/>
      <c r="D618" s="244" t="s">
        <v>193</v>
      </c>
      <c r="E618" s="245" t="s">
        <v>21</v>
      </c>
      <c r="F618" s="246" t="s">
        <v>212</v>
      </c>
      <c r="G618" s="243"/>
      <c r="H618" s="247">
        <v>35.5</v>
      </c>
      <c r="I618" s="248"/>
      <c r="J618" s="243"/>
      <c r="K618" s="243"/>
      <c r="L618" s="249"/>
      <c r="M618" s="250"/>
      <c r="N618" s="251"/>
      <c r="O618" s="251"/>
      <c r="P618" s="251"/>
      <c r="Q618" s="251"/>
      <c r="R618" s="251"/>
      <c r="S618" s="251"/>
      <c r="T618" s="252"/>
      <c r="AT618" s="253" t="s">
        <v>193</v>
      </c>
      <c r="AU618" s="253" t="s">
        <v>83</v>
      </c>
      <c r="AV618" s="14" t="s">
        <v>189</v>
      </c>
      <c r="AW618" s="14" t="s">
        <v>39</v>
      </c>
      <c r="AX618" s="14" t="s">
        <v>79</v>
      </c>
      <c r="AY618" s="253" t="s">
        <v>183</v>
      </c>
    </row>
    <row r="619" spans="2:65" s="1" customFormat="1" ht="31.5" customHeight="1">
      <c r="B619" s="42"/>
      <c r="C619" s="205" t="s">
        <v>717</v>
      </c>
      <c r="D619" s="205" t="s">
        <v>185</v>
      </c>
      <c r="E619" s="206" t="s">
        <v>1413</v>
      </c>
      <c r="F619" s="207" t="s">
        <v>1414</v>
      </c>
      <c r="G619" s="208" t="s">
        <v>188</v>
      </c>
      <c r="H619" s="209">
        <v>81.3</v>
      </c>
      <c r="I619" s="210"/>
      <c r="J619" s="211">
        <f>ROUND(I619*H619,2)</f>
        <v>0</v>
      </c>
      <c r="K619" s="207" t="s">
        <v>200</v>
      </c>
      <c r="L619" s="62"/>
      <c r="M619" s="212" t="s">
        <v>21</v>
      </c>
      <c r="N619" s="213" t="s">
        <v>46</v>
      </c>
      <c r="O619" s="43"/>
      <c r="P619" s="214">
        <f>O619*H619</f>
        <v>0</v>
      </c>
      <c r="Q619" s="214">
        <v>1.98E-3</v>
      </c>
      <c r="R619" s="214">
        <f>Q619*H619</f>
        <v>0.16097400000000001</v>
      </c>
      <c r="S619" s="214">
        <v>0</v>
      </c>
      <c r="T619" s="215">
        <f>S619*H619</f>
        <v>0</v>
      </c>
      <c r="AR619" s="25" t="s">
        <v>292</v>
      </c>
      <c r="AT619" s="25" t="s">
        <v>185</v>
      </c>
      <c r="AU619" s="25" t="s">
        <v>83</v>
      </c>
      <c r="AY619" s="25" t="s">
        <v>183</v>
      </c>
      <c r="BE619" s="216">
        <f>IF(N619="základní",J619,0)</f>
        <v>0</v>
      </c>
      <c r="BF619" s="216">
        <f>IF(N619="snížená",J619,0)</f>
        <v>0</v>
      </c>
      <c r="BG619" s="216">
        <f>IF(N619="zákl. přenesená",J619,0)</f>
        <v>0</v>
      </c>
      <c r="BH619" s="216">
        <f>IF(N619="sníž. přenesená",J619,0)</f>
        <v>0</v>
      </c>
      <c r="BI619" s="216">
        <f>IF(N619="nulová",J619,0)</f>
        <v>0</v>
      </c>
      <c r="BJ619" s="25" t="s">
        <v>79</v>
      </c>
      <c r="BK619" s="216">
        <f>ROUND(I619*H619,2)</f>
        <v>0</v>
      </c>
      <c r="BL619" s="25" t="s">
        <v>292</v>
      </c>
      <c r="BM619" s="25" t="s">
        <v>1415</v>
      </c>
    </row>
    <row r="620" spans="2:65" s="1" customFormat="1" ht="54">
      <c r="B620" s="42"/>
      <c r="C620" s="64"/>
      <c r="D620" s="217" t="s">
        <v>191</v>
      </c>
      <c r="E620" s="64"/>
      <c r="F620" s="218" t="s">
        <v>1416</v>
      </c>
      <c r="G620" s="64"/>
      <c r="H620" s="64"/>
      <c r="I620" s="173"/>
      <c r="J620" s="64"/>
      <c r="K620" s="64"/>
      <c r="L620" s="62"/>
      <c r="M620" s="219"/>
      <c r="N620" s="43"/>
      <c r="O620" s="43"/>
      <c r="P620" s="43"/>
      <c r="Q620" s="43"/>
      <c r="R620" s="43"/>
      <c r="S620" s="43"/>
      <c r="T620" s="79"/>
      <c r="AT620" s="25" t="s">
        <v>191</v>
      </c>
      <c r="AU620" s="25" t="s">
        <v>83</v>
      </c>
    </row>
    <row r="621" spans="2:65" s="12" customFormat="1" ht="13.5">
      <c r="B621" s="220"/>
      <c r="C621" s="221"/>
      <c r="D621" s="217" t="s">
        <v>193</v>
      </c>
      <c r="E621" s="222" t="s">
        <v>21</v>
      </c>
      <c r="F621" s="223" t="s">
        <v>1417</v>
      </c>
      <c r="G621" s="221"/>
      <c r="H621" s="224" t="s">
        <v>21</v>
      </c>
      <c r="I621" s="225"/>
      <c r="J621" s="221"/>
      <c r="K621" s="221"/>
      <c r="L621" s="226"/>
      <c r="M621" s="227"/>
      <c r="N621" s="228"/>
      <c r="O621" s="228"/>
      <c r="P621" s="228"/>
      <c r="Q621" s="228"/>
      <c r="R621" s="228"/>
      <c r="S621" s="228"/>
      <c r="T621" s="229"/>
      <c r="AT621" s="230" t="s">
        <v>193</v>
      </c>
      <c r="AU621" s="230" t="s">
        <v>83</v>
      </c>
      <c r="AV621" s="12" t="s">
        <v>79</v>
      </c>
      <c r="AW621" s="12" t="s">
        <v>39</v>
      </c>
      <c r="AX621" s="12" t="s">
        <v>75</v>
      </c>
      <c r="AY621" s="230" t="s">
        <v>183</v>
      </c>
    </row>
    <row r="622" spans="2:65" s="13" customFormat="1" ht="13.5">
      <c r="B622" s="231"/>
      <c r="C622" s="232"/>
      <c r="D622" s="244" t="s">
        <v>193</v>
      </c>
      <c r="E622" s="254" t="s">
        <v>21</v>
      </c>
      <c r="F622" s="255" t="s">
        <v>1418</v>
      </c>
      <c r="G622" s="232"/>
      <c r="H622" s="256">
        <v>81.3</v>
      </c>
      <c r="I622" s="236"/>
      <c r="J622" s="232"/>
      <c r="K622" s="232"/>
      <c r="L622" s="237"/>
      <c r="M622" s="238"/>
      <c r="N622" s="239"/>
      <c r="O622" s="239"/>
      <c r="P622" s="239"/>
      <c r="Q622" s="239"/>
      <c r="R622" s="239"/>
      <c r="S622" s="239"/>
      <c r="T622" s="240"/>
      <c r="AT622" s="241" t="s">
        <v>193</v>
      </c>
      <c r="AU622" s="241" t="s">
        <v>83</v>
      </c>
      <c r="AV622" s="13" t="s">
        <v>83</v>
      </c>
      <c r="AW622" s="13" t="s">
        <v>39</v>
      </c>
      <c r="AX622" s="13" t="s">
        <v>79</v>
      </c>
      <c r="AY622" s="241" t="s">
        <v>183</v>
      </c>
    </row>
    <row r="623" spans="2:65" s="1" customFormat="1" ht="31.5" customHeight="1">
      <c r="B623" s="42"/>
      <c r="C623" s="205" t="s">
        <v>722</v>
      </c>
      <c r="D623" s="205" t="s">
        <v>185</v>
      </c>
      <c r="E623" s="206" t="s">
        <v>1419</v>
      </c>
      <c r="F623" s="207" t="s">
        <v>1420</v>
      </c>
      <c r="G623" s="208" t="s">
        <v>188</v>
      </c>
      <c r="H623" s="209">
        <v>16.899999999999999</v>
      </c>
      <c r="I623" s="210"/>
      <c r="J623" s="211">
        <f>ROUND(I623*H623,2)</f>
        <v>0</v>
      </c>
      <c r="K623" s="207" t="s">
        <v>200</v>
      </c>
      <c r="L623" s="62"/>
      <c r="M623" s="212" t="s">
        <v>21</v>
      </c>
      <c r="N623" s="213" t="s">
        <v>46</v>
      </c>
      <c r="O623" s="43"/>
      <c r="P623" s="214">
        <f>O623*H623</f>
        <v>0</v>
      </c>
      <c r="Q623" s="214">
        <v>2E-3</v>
      </c>
      <c r="R623" s="214">
        <f>Q623*H623</f>
        <v>3.3799999999999997E-2</v>
      </c>
      <c r="S623" s="214">
        <v>0</v>
      </c>
      <c r="T623" s="215">
        <f>S623*H623</f>
        <v>0</v>
      </c>
      <c r="AR623" s="25" t="s">
        <v>292</v>
      </c>
      <c r="AT623" s="25" t="s">
        <v>185</v>
      </c>
      <c r="AU623" s="25" t="s">
        <v>83</v>
      </c>
      <c r="AY623" s="25" t="s">
        <v>183</v>
      </c>
      <c r="BE623" s="216">
        <f>IF(N623="základní",J623,0)</f>
        <v>0</v>
      </c>
      <c r="BF623" s="216">
        <f>IF(N623="snížená",J623,0)</f>
        <v>0</v>
      </c>
      <c r="BG623" s="216">
        <f>IF(N623="zákl. přenesená",J623,0)</f>
        <v>0</v>
      </c>
      <c r="BH623" s="216">
        <f>IF(N623="sníž. přenesená",J623,0)</f>
        <v>0</v>
      </c>
      <c r="BI623" s="216">
        <f>IF(N623="nulová",J623,0)</f>
        <v>0</v>
      </c>
      <c r="BJ623" s="25" t="s">
        <v>79</v>
      </c>
      <c r="BK623" s="216">
        <f>ROUND(I623*H623,2)</f>
        <v>0</v>
      </c>
      <c r="BL623" s="25" t="s">
        <v>292</v>
      </c>
      <c r="BM623" s="25" t="s">
        <v>1421</v>
      </c>
    </row>
    <row r="624" spans="2:65" s="12" customFormat="1" ht="13.5">
      <c r="B624" s="220"/>
      <c r="C624" s="221"/>
      <c r="D624" s="217" t="s">
        <v>193</v>
      </c>
      <c r="E624" s="222" t="s">
        <v>21</v>
      </c>
      <c r="F624" s="223" t="s">
        <v>1422</v>
      </c>
      <c r="G624" s="221"/>
      <c r="H624" s="224" t="s">
        <v>21</v>
      </c>
      <c r="I624" s="225"/>
      <c r="J624" s="221"/>
      <c r="K624" s="221"/>
      <c r="L624" s="226"/>
      <c r="M624" s="227"/>
      <c r="N624" s="228"/>
      <c r="O624" s="228"/>
      <c r="P624" s="228"/>
      <c r="Q624" s="228"/>
      <c r="R624" s="228"/>
      <c r="S624" s="228"/>
      <c r="T624" s="229"/>
      <c r="AT624" s="230" t="s">
        <v>193</v>
      </c>
      <c r="AU624" s="230" t="s">
        <v>83</v>
      </c>
      <c r="AV624" s="12" t="s">
        <v>79</v>
      </c>
      <c r="AW624" s="12" t="s">
        <v>39</v>
      </c>
      <c r="AX624" s="12" t="s">
        <v>75</v>
      </c>
      <c r="AY624" s="230" t="s">
        <v>183</v>
      </c>
    </row>
    <row r="625" spans="2:65" s="13" customFormat="1" ht="13.5">
      <c r="B625" s="231"/>
      <c r="C625" s="232"/>
      <c r="D625" s="217" t="s">
        <v>193</v>
      </c>
      <c r="E625" s="233" t="s">
        <v>21</v>
      </c>
      <c r="F625" s="234" t="s">
        <v>226</v>
      </c>
      <c r="G625" s="232"/>
      <c r="H625" s="235">
        <v>8</v>
      </c>
      <c r="I625" s="236"/>
      <c r="J625" s="232"/>
      <c r="K625" s="232"/>
      <c r="L625" s="237"/>
      <c r="M625" s="238"/>
      <c r="N625" s="239"/>
      <c r="O625" s="239"/>
      <c r="P625" s="239"/>
      <c r="Q625" s="239"/>
      <c r="R625" s="239"/>
      <c r="S625" s="239"/>
      <c r="T625" s="240"/>
      <c r="AT625" s="241" t="s">
        <v>193</v>
      </c>
      <c r="AU625" s="241" t="s">
        <v>83</v>
      </c>
      <c r="AV625" s="13" t="s">
        <v>83</v>
      </c>
      <c r="AW625" s="13" t="s">
        <v>39</v>
      </c>
      <c r="AX625" s="13" t="s">
        <v>75</v>
      </c>
      <c r="AY625" s="241" t="s">
        <v>183</v>
      </c>
    </row>
    <row r="626" spans="2:65" s="12" customFormat="1" ht="13.5">
      <c r="B626" s="220"/>
      <c r="C626" s="221"/>
      <c r="D626" s="217" t="s">
        <v>193</v>
      </c>
      <c r="E626" s="222" t="s">
        <v>21</v>
      </c>
      <c r="F626" s="223" t="s">
        <v>1423</v>
      </c>
      <c r="G626" s="221"/>
      <c r="H626" s="224" t="s">
        <v>21</v>
      </c>
      <c r="I626" s="225"/>
      <c r="J626" s="221"/>
      <c r="K626" s="221"/>
      <c r="L626" s="226"/>
      <c r="M626" s="227"/>
      <c r="N626" s="228"/>
      <c r="O626" s="228"/>
      <c r="P626" s="228"/>
      <c r="Q626" s="228"/>
      <c r="R626" s="228"/>
      <c r="S626" s="228"/>
      <c r="T626" s="229"/>
      <c r="AT626" s="230" t="s">
        <v>193</v>
      </c>
      <c r="AU626" s="230" t="s">
        <v>83</v>
      </c>
      <c r="AV626" s="12" t="s">
        <v>79</v>
      </c>
      <c r="AW626" s="12" t="s">
        <v>39</v>
      </c>
      <c r="AX626" s="12" t="s">
        <v>75</v>
      </c>
      <c r="AY626" s="230" t="s">
        <v>183</v>
      </c>
    </row>
    <row r="627" spans="2:65" s="13" customFormat="1" ht="13.5">
      <c r="B627" s="231"/>
      <c r="C627" s="232"/>
      <c r="D627" s="217" t="s">
        <v>193</v>
      </c>
      <c r="E627" s="233" t="s">
        <v>21</v>
      </c>
      <c r="F627" s="234" t="s">
        <v>1424</v>
      </c>
      <c r="G627" s="232"/>
      <c r="H627" s="235">
        <v>8.9</v>
      </c>
      <c r="I627" s="236"/>
      <c r="J627" s="232"/>
      <c r="K627" s="232"/>
      <c r="L627" s="237"/>
      <c r="M627" s="238"/>
      <c r="N627" s="239"/>
      <c r="O627" s="239"/>
      <c r="P627" s="239"/>
      <c r="Q627" s="239"/>
      <c r="R627" s="239"/>
      <c r="S627" s="239"/>
      <c r="T627" s="240"/>
      <c r="AT627" s="241" t="s">
        <v>193</v>
      </c>
      <c r="AU627" s="241" t="s">
        <v>83</v>
      </c>
      <c r="AV627" s="13" t="s">
        <v>83</v>
      </c>
      <c r="AW627" s="13" t="s">
        <v>39</v>
      </c>
      <c r="AX627" s="13" t="s">
        <v>75</v>
      </c>
      <c r="AY627" s="241" t="s">
        <v>183</v>
      </c>
    </row>
    <row r="628" spans="2:65" s="14" customFormat="1" ht="13.5">
      <c r="B628" s="242"/>
      <c r="C628" s="243"/>
      <c r="D628" s="244" t="s">
        <v>193</v>
      </c>
      <c r="E628" s="245" t="s">
        <v>21</v>
      </c>
      <c r="F628" s="246" t="s">
        <v>212</v>
      </c>
      <c r="G628" s="243"/>
      <c r="H628" s="247">
        <v>16.899999999999999</v>
      </c>
      <c r="I628" s="248"/>
      <c r="J628" s="243"/>
      <c r="K628" s="243"/>
      <c r="L628" s="249"/>
      <c r="M628" s="250"/>
      <c r="N628" s="251"/>
      <c r="O628" s="251"/>
      <c r="P628" s="251"/>
      <c r="Q628" s="251"/>
      <c r="R628" s="251"/>
      <c r="S628" s="251"/>
      <c r="T628" s="252"/>
      <c r="AT628" s="253" t="s">
        <v>193</v>
      </c>
      <c r="AU628" s="253" t="s">
        <v>83</v>
      </c>
      <c r="AV628" s="14" t="s">
        <v>189</v>
      </c>
      <c r="AW628" s="14" t="s">
        <v>39</v>
      </c>
      <c r="AX628" s="14" t="s">
        <v>79</v>
      </c>
      <c r="AY628" s="253" t="s">
        <v>183</v>
      </c>
    </row>
    <row r="629" spans="2:65" s="1" customFormat="1" ht="31.5" customHeight="1">
      <c r="B629" s="42"/>
      <c r="C629" s="205" t="s">
        <v>726</v>
      </c>
      <c r="D629" s="205" t="s">
        <v>185</v>
      </c>
      <c r="E629" s="206" t="s">
        <v>1425</v>
      </c>
      <c r="F629" s="207" t="s">
        <v>1426</v>
      </c>
      <c r="G629" s="208" t="s">
        <v>188</v>
      </c>
      <c r="H629" s="209">
        <v>0</v>
      </c>
      <c r="I629" s="210"/>
      <c r="J629" s="211">
        <f>ROUND(I629*H629,2)</f>
        <v>0</v>
      </c>
      <c r="K629" s="207" t="s">
        <v>200</v>
      </c>
      <c r="L629" s="62"/>
      <c r="M629" s="212" t="s">
        <v>21</v>
      </c>
      <c r="N629" s="213" t="s">
        <v>46</v>
      </c>
      <c r="O629" s="43"/>
      <c r="P629" s="214">
        <f>O629*H629</f>
        <v>0</v>
      </c>
      <c r="Q629" s="214">
        <v>4.4799999999999996E-3</v>
      </c>
      <c r="R629" s="214">
        <f>Q629*H629</f>
        <v>0</v>
      </c>
      <c r="S629" s="214">
        <v>0</v>
      </c>
      <c r="T629" s="215">
        <f>S629*H629</f>
        <v>0</v>
      </c>
      <c r="AR629" s="25" t="s">
        <v>292</v>
      </c>
      <c r="AT629" s="25" t="s">
        <v>185</v>
      </c>
      <c r="AU629" s="25" t="s">
        <v>83</v>
      </c>
      <c r="AY629" s="25" t="s">
        <v>183</v>
      </c>
      <c r="BE629" s="216">
        <f>IF(N629="základní",J629,0)</f>
        <v>0</v>
      </c>
      <c r="BF629" s="216">
        <f>IF(N629="snížená",J629,0)</f>
        <v>0</v>
      </c>
      <c r="BG629" s="216">
        <f>IF(N629="zákl. přenesená",J629,0)</f>
        <v>0</v>
      </c>
      <c r="BH629" s="216">
        <f>IF(N629="sníž. přenesená",J629,0)</f>
        <v>0</v>
      </c>
      <c r="BI629" s="216">
        <f>IF(N629="nulová",J629,0)</f>
        <v>0</v>
      </c>
      <c r="BJ629" s="25" t="s">
        <v>79</v>
      </c>
      <c r="BK629" s="216">
        <f>ROUND(I629*H629,2)</f>
        <v>0</v>
      </c>
      <c r="BL629" s="25" t="s">
        <v>292</v>
      </c>
      <c r="BM629" s="25" t="s">
        <v>1427</v>
      </c>
    </row>
    <row r="630" spans="2:65" s="1" customFormat="1" ht="31.5" customHeight="1">
      <c r="B630" s="42"/>
      <c r="C630" s="205" t="s">
        <v>733</v>
      </c>
      <c r="D630" s="205" t="s">
        <v>185</v>
      </c>
      <c r="E630" s="206" t="s">
        <v>1428</v>
      </c>
      <c r="F630" s="207" t="s">
        <v>1429</v>
      </c>
      <c r="G630" s="208" t="s">
        <v>188</v>
      </c>
      <c r="H630" s="209">
        <v>94.7</v>
      </c>
      <c r="I630" s="210"/>
      <c r="J630" s="211">
        <f>ROUND(I630*H630,2)</f>
        <v>0</v>
      </c>
      <c r="K630" s="207" t="s">
        <v>200</v>
      </c>
      <c r="L630" s="62"/>
      <c r="M630" s="212" t="s">
        <v>21</v>
      </c>
      <c r="N630" s="213" t="s">
        <v>46</v>
      </c>
      <c r="O630" s="43"/>
      <c r="P630" s="214">
        <f>O630*H630</f>
        <v>0</v>
      </c>
      <c r="Q630" s="214">
        <v>2.96E-3</v>
      </c>
      <c r="R630" s="214">
        <f>Q630*H630</f>
        <v>0.28031200000000001</v>
      </c>
      <c r="S630" s="214">
        <v>0</v>
      </c>
      <c r="T630" s="215">
        <f>S630*H630</f>
        <v>0</v>
      </c>
      <c r="AR630" s="25" t="s">
        <v>292</v>
      </c>
      <c r="AT630" s="25" t="s">
        <v>185</v>
      </c>
      <c r="AU630" s="25" t="s">
        <v>83</v>
      </c>
      <c r="AY630" s="25" t="s">
        <v>183</v>
      </c>
      <c r="BE630" s="216">
        <f>IF(N630="základní",J630,0)</f>
        <v>0</v>
      </c>
      <c r="BF630" s="216">
        <f>IF(N630="snížená",J630,0)</f>
        <v>0</v>
      </c>
      <c r="BG630" s="216">
        <f>IF(N630="zákl. přenesená",J630,0)</f>
        <v>0</v>
      </c>
      <c r="BH630" s="216">
        <f>IF(N630="sníž. přenesená",J630,0)</f>
        <v>0</v>
      </c>
      <c r="BI630" s="216">
        <f>IF(N630="nulová",J630,0)</f>
        <v>0</v>
      </c>
      <c r="BJ630" s="25" t="s">
        <v>79</v>
      </c>
      <c r="BK630" s="216">
        <f>ROUND(I630*H630,2)</f>
        <v>0</v>
      </c>
      <c r="BL630" s="25" t="s">
        <v>292</v>
      </c>
      <c r="BM630" s="25" t="s">
        <v>1430</v>
      </c>
    </row>
    <row r="631" spans="2:65" s="12" customFormat="1" ht="13.5">
      <c r="B631" s="220"/>
      <c r="C631" s="221"/>
      <c r="D631" s="217" t="s">
        <v>193</v>
      </c>
      <c r="E631" s="222" t="s">
        <v>21</v>
      </c>
      <c r="F631" s="223" t="s">
        <v>1393</v>
      </c>
      <c r="G631" s="221"/>
      <c r="H631" s="224" t="s">
        <v>21</v>
      </c>
      <c r="I631" s="225"/>
      <c r="J631" s="221"/>
      <c r="K631" s="221"/>
      <c r="L631" s="226"/>
      <c r="M631" s="227"/>
      <c r="N631" s="228"/>
      <c r="O631" s="228"/>
      <c r="P631" s="228"/>
      <c r="Q631" s="228"/>
      <c r="R631" s="228"/>
      <c r="S631" s="228"/>
      <c r="T631" s="229"/>
      <c r="AT631" s="230" t="s">
        <v>193</v>
      </c>
      <c r="AU631" s="230" t="s">
        <v>83</v>
      </c>
      <c r="AV631" s="12" t="s">
        <v>79</v>
      </c>
      <c r="AW631" s="12" t="s">
        <v>39</v>
      </c>
      <c r="AX631" s="12" t="s">
        <v>75</v>
      </c>
      <c r="AY631" s="230" t="s">
        <v>183</v>
      </c>
    </row>
    <row r="632" spans="2:65" s="12" customFormat="1" ht="13.5">
      <c r="B632" s="220"/>
      <c r="C632" s="221"/>
      <c r="D632" s="217" t="s">
        <v>193</v>
      </c>
      <c r="E632" s="222" t="s">
        <v>21</v>
      </c>
      <c r="F632" s="223" t="s">
        <v>1302</v>
      </c>
      <c r="G632" s="221"/>
      <c r="H632" s="224" t="s">
        <v>21</v>
      </c>
      <c r="I632" s="225"/>
      <c r="J632" s="221"/>
      <c r="K632" s="221"/>
      <c r="L632" s="226"/>
      <c r="M632" s="227"/>
      <c r="N632" s="228"/>
      <c r="O632" s="228"/>
      <c r="P632" s="228"/>
      <c r="Q632" s="228"/>
      <c r="R632" s="228"/>
      <c r="S632" s="228"/>
      <c r="T632" s="229"/>
      <c r="AT632" s="230" t="s">
        <v>193</v>
      </c>
      <c r="AU632" s="230" t="s">
        <v>83</v>
      </c>
      <c r="AV632" s="12" t="s">
        <v>79</v>
      </c>
      <c r="AW632" s="12" t="s">
        <v>39</v>
      </c>
      <c r="AX632" s="12" t="s">
        <v>75</v>
      </c>
      <c r="AY632" s="230" t="s">
        <v>183</v>
      </c>
    </row>
    <row r="633" spans="2:65" s="13" customFormat="1" ht="13.5">
      <c r="B633" s="231"/>
      <c r="C633" s="232"/>
      <c r="D633" s="217" t="s">
        <v>193</v>
      </c>
      <c r="E633" s="233" t="s">
        <v>21</v>
      </c>
      <c r="F633" s="234" t="s">
        <v>1394</v>
      </c>
      <c r="G633" s="232"/>
      <c r="H633" s="235">
        <v>1.8</v>
      </c>
      <c r="I633" s="236"/>
      <c r="J633" s="232"/>
      <c r="K633" s="232"/>
      <c r="L633" s="237"/>
      <c r="M633" s="238"/>
      <c r="N633" s="239"/>
      <c r="O633" s="239"/>
      <c r="P633" s="239"/>
      <c r="Q633" s="239"/>
      <c r="R633" s="239"/>
      <c r="S633" s="239"/>
      <c r="T633" s="240"/>
      <c r="AT633" s="241" t="s">
        <v>193</v>
      </c>
      <c r="AU633" s="241" t="s">
        <v>83</v>
      </c>
      <c r="AV633" s="13" t="s">
        <v>83</v>
      </c>
      <c r="AW633" s="13" t="s">
        <v>39</v>
      </c>
      <c r="AX633" s="13" t="s">
        <v>75</v>
      </c>
      <c r="AY633" s="241" t="s">
        <v>183</v>
      </c>
    </row>
    <row r="634" spans="2:65" s="15" customFormat="1" ht="13.5">
      <c r="B634" s="268"/>
      <c r="C634" s="269"/>
      <c r="D634" s="217" t="s">
        <v>193</v>
      </c>
      <c r="E634" s="270" t="s">
        <v>21</v>
      </c>
      <c r="F634" s="271" t="s">
        <v>265</v>
      </c>
      <c r="G634" s="269"/>
      <c r="H634" s="272">
        <v>1.8</v>
      </c>
      <c r="I634" s="273"/>
      <c r="J634" s="269"/>
      <c r="K634" s="269"/>
      <c r="L634" s="274"/>
      <c r="M634" s="275"/>
      <c r="N634" s="276"/>
      <c r="O634" s="276"/>
      <c r="P634" s="276"/>
      <c r="Q634" s="276"/>
      <c r="R634" s="276"/>
      <c r="S634" s="276"/>
      <c r="T634" s="277"/>
      <c r="AT634" s="278" t="s">
        <v>193</v>
      </c>
      <c r="AU634" s="278" t="s">
        <v>83</v>
      </c>
      <c r="AV634" s="15" t="s">
        <v>91</v>
      </c>
      <c r="AW634" s="15" t="s">
        <v>39</v>
      </c>
      <c r="AX634" s="15" t="s">
        <v>75</v>
      </c>
      <c r="AY634" s="278" t="s">
        <v>183</v>
      </c>
    </row>
    <row r="635" spans="2:65" s="12" customFormat="1" ht="13.5">
      <c r="B635" s="220"/>
      <c r="C635" s="221"/>
      <c r="D635" s="217" t="s">
        <v>193</v>
      </c>
      <c r="E635" s="222" t="s">
        <v>21</v>
      </c>
      <c r="F635" s="223" t="s">
        <v>615</v>
      </c>
      <c r="G635" s="221"/>
      <c r="H635" s="224" t="s">
        <v>21</v>
      </c>
      <c r="I635" s="225"/>
      <c r="J635" s="221"/>
      <c r="K635" s="221"/>
      <c r="L635" s="226"/>
      <c r="M635" s="227"/>
      <c r="N635" s="228"/>
      <c r="O635" s="228"/>
      <c r="P635" s="228"/>
      <c r="Q635" s="228"/>
      <c r="R635" s="228"/>
      <c r="S635" s="228"/>
      <c r="T635" s="229"/>
      <c r="AT635" s="230" t="s">
        <v>193</v>
      </c>
      <c r="AU635" s="230" t="s">
        <v>83</v>
      </c>
      <c r="AV635" s="12" t="s">
        <v>79</v>
      </c>
      <c r="AW635" s="12" t="s">
        <v>39</v>
      </c>
      <c r="AX635" s="12" t="s">
        <v>75</v>
      </c>
      <c r="AY635" s="230" t="s">
        <v>183</v>
      </c>
    </row>
    <row r="636" spans="2:65" s="13" customFormat="1" ht="13.5">
      <c r="B636" s="231"/>
      <c r="C636" s="232"/>
      <c r="D636" s="217" t="s">
        <v>193</v>
      </c>
      <c r="E636" s="233" t="s">
        <v>21</v>
      </c>
      <c r="F636" s="234" t="s">
        <v>1395</v>
      </c>
      <c r="G636" s="232"/>
      <c r="H636" s="235">
        <v>33.6</v>
      </c>
      <c r="I636" s="236"/>
      <c r="J636" s="232"/>
      <c r="K636" s="232"/>
      <c r="L636" s="237"/>
      <c r="M636" s="238"/>
      <c r="N636" s="239"/>
      <c r="O636" s="239"/>
      <c r="P636" s="239"/>
      <c r="Q636" s="239"/>
      <c r="R636" s="239"/>
      <c r="S636" s="239"/>
      <c r="T636" s="240"/>
      <c r="AT636" s="241" t="s">
        <v>193</v>
      </c>
      <c r="AU636" s="241" t="s">
        <v>83</v>
      </c>
      <c r="AV636" s="13" t="s">
        <v>83</v>
      </c>
      <c r="AW636" s="13" t="s">
        <v>39</v>
      </c>
      <c r="AX636" s="13" t="s">
        <v>75</v>
      </c>
      <c r="AY636" s="241" t="s">
        <v>183</v>
      </c>
    </row>
    <row r="637" spans="2:65" s="12" customFormat="1" ht="13.5">
      <c r="B637" s="220"/>
      <c r="C637" s="221"/>
      <c r="D637" s="217" t="s">
        <v>193</v>
      </c>
      <c r="E637" s="222" t="s">
        <v>21</v>
      </c>
      <c r="F637" s="223" t="s">
        <v>605</v>
      </c>
      <c r="G637" s="221"/>
      <c r="H637" s="224" t="s">
        <v>21</v>
      </c>
      <c r="I637" s="225"/>
      <c r="J637" s="221"/>
      <c r="K637" s="221"/>
      <c r="L637" s="226"/>
      <c r="M637" s="227"/>
      <c r="N637" s="228"/>
      <c r="O637" s="228"/>
      <c r="P637" s="228"/>
      <c r="Q637" s="228"/>
      <c r="R637" s="228"/>
      <c r="S637" s="228"/>
      <c r="T637" s="229"/>
      <c r="AT637" s="230" t="s">
        <v>193</v>
      </c>
      <c r="AU637" s="230" t="s">
        <v>83</v>
      </c>
      <c r="AV637" s="12" t="s">
        <v>79</v>
      </c>
      <c r="AW637" s="12" t="s">
        <v>39</v>
      </c>
      <c r="AX637" s="12" t="s">
        <v>75</v>
      </c>
      <c r="AY637" s="230" t="s">
        <v>183</v>
      </c>
    </row>
    <row r="638" spans="2:65" s="13" customFormat="1" ht="13.5">
      <c r="B638" s="231"/>
      <c r="C638" s="232"/>
      <c r="D638" s="217" t="s">
        <v>193</v>
      </c>
      <c r="E638" s="233" t="s">
        <v>21</v>
      </c>
      <c r="F638" s="234" t="s">
        <v>1396</v>
      </c>
      <c r="G638" s="232"/>
      <c r="H638" s="235">
        <v>10.8</v>
      </c>
      <c r="I638" s="236"/>
      <c r="J638" s="232"/>
      <c r="K638" s="232"/>
      <c r="L638" s="237"/>
      <c r="M638" s="238"/>
      <c r="N638" s="239"/>
      <c r="O638" s="239"/>
      <c r="P638" s="239"/>
      <c r="Q638" s="239"/>
      <c r="R638" s="239"/>
      <c r="S638" s="239"/>
      <c r="T638" s="240"/>
      <c r="AT638" s="241" t="s">
        <v>193</v>
      </c>
      <c r="AU638" s="241" t="s">
        <v>83</v>
      </c>
      <c r="AV638" s="13" t="s">
        <v>83</v>
      </c>
      <c r="AW638" s="13" t="s">
        <v>39</v>
      </c>
      <c r="AX638" s="13" t="s">
        <v>75</v>
      </c>
      <c r="AY638" s="241" t="s">
        <v>183</v>
      </c>
    </row>
    <row r="639" spans="2:65" s="12" customFormat="1" ht="13.5">
      <c r="B639" s="220"/>
      <c r="C639" s="221"/>
      <c r="D639" s="217" t="s">
        <v>193</v>
      </c>
      <c r="E639" s="222" t="s">
        <v>21</v>
      </c>
      <c r="F639" s="223" t="s">
        <v>1397</v>
      </c>
      <c r="G639" s="221"/>
      <c r="H639" s="224" t="s">
        <v>21</v>
      </c>
      <c r="I639" s="225"/>
      <c r="J639" s="221"/>
      <c r="K639" s="221"/>
      <c r="L639" s="226"/>
      <c r="M639" s="227"/>
      <c r="N639" s="228"/>
      <c r="O639" s="228"/>
      <c r="P639" s="228"/>
      <c r="Q639" s="228"/>
      <c r="R639" s="228"/>
      <c r="S639" s="228"/>
      <c r="T639" s="229"/>
      <c r="AT639" s="230" t="s">
        <v>193</v>
      </c>
      <c r="AU639" s="230" t="s">
        <v>83</v>
      </c>
      <c r="AV639" s="12" t="s">
        <v>79</v>
      </c>
      <c r="AW639" s="12" t="s">
        <v>39</v>
      </c>
      <c r="AX639" s="12" t="s">
        <v>75</v>
      </c>
      <c r="AY639" s="230" t="s">
        <v>183</v>
      </c>
    </row>
    <row r="640" spans="2:65" s="13" customFormat="1" ht="13.5">
      <c r="B640" s="231"/>
      <c r="C640" s="232"/>
      <c r="D640" s="217" t="s">
        <v>193</v>
      </c>
      <c r="E640" s="233" t="s">
        <v>21</v>
      </c>
      <c r="F640" s="234" t="s">
        <v>1398</v>
      </c>
      <c r="G640" s="232"/>
      <c r="H640" s="235">
        <v>10.1</v>
      </c>
      <c r="I640" s="236"/>
      <c r="J640" s="232"/>
      <c r="K640" s="232"/>
      <c r="L640" s="237"/>
      <c r="M640" s="238"/>
      <c r="N640" s="239"/>
      <c r="O640" s="239"/>
      <c r="P640" s="239"/>
      <c r="Q640" s="239"/>
      <c r="R640" s="239"/>
      <c r="S640" s="239"/>
      <c r="T640" s="240"/>
      <c r="AT640" s="241" t="s">
        <v>193</v>
      </c>
      <c r="AU640" s="241" t="s">
        <v>83</v>
      </c>
      <c r="AV640" s="13" t="s">
        <v>83</v>
      </c>
      <c r="AW640" s="13" t="s">
        <v>39</v>
      </c>
      <c r="AX640" s="13" t="s">
        <v>75</v>
      </c>
      <c r="AY640" s="241" t="s">
        <v>183</v>
      </c>
    </row>
    <row r="641" spans="2:65" s="12" customFormat="1" ht="13.5">
      <c r="B641" s="220"/>
      <c r="C641" s="221"/>
      <c r="D641" s="217" t="s">
        <v>193</v>
      </c>
      <c r="E641" s="222" t="s">
        <v>21</v>
      </c>
      <c r="F641" s="223" t="s">
        <v>1399</v>
      </c>
      <c r="G641" s="221"/>
      <c r="H641" s="224" t="s">
        <v>21</v>
      </c>
      <c r="I641" s="225"/>
      <c r="J641" s="221"/>
      <c r="K641" s="221"/>
      <c r="L641" s="226"/>
      <c r="M641" s="227"/>
      <c r="N641" s="228"/>
      <c r="O641" s="228"/>
      <c r="P641" s="228"/>
      <c r="Q641" s="228"/>
      <c r="R641" s="228"/>
      <c r="S641" s="228"/>
      <c r="T641" s="229"/>
      <c r="AT641" s="230" t="s">
        <v>193</v>
      </c>
      <c r="AU641" s="230" t="s">
        <v>83</v>
      </c>
      <c r="AV641" s="12" t="s">
        <v>79</v>
      </c>
      <c r="AW641" s="12" t="s">
        <v>39</v>
      </c>
      <c r="AX641" s="12" t="s">
        <v>75</v>
      </c>
      <c r="AY641" s="230" t="s">
        <v>183</v>
      </c>
    </row>
    <row r="642" spans="2:65" s="13" customFormat="1" ht="13.5">
      <c r="B642" s="231"/>
      <c r="C642" s="232"/>
      <c r="D642" s="217" t="s">
        <v>193</v>
      </c>
      <c r="E642" s="233" t="s">
        <v>21</v>
      </c>
      <c r="F642" s="234" t="s">
        <v>1400</v>
      </c>
      <c r="G642" s="232"/>
      <c r="H642" s="235">
        <v>38.4</v>
      </c>
      <c r="I642" s="236"/>
      <c r="J642" s="232"/>
      <c r="K642" s="232"/>
      <c r="L642" s="237"/>
      <c r="M642" s="238"/>
      <c r="N642" s="239"/>
      <c r="O642" s="239"/>
      <c r="P642" s="239"/>
      <c r="Q642" s="239"/>
      <c r="R642" s="239"/>
      <c r="S642" s="239"/>
      <c r="T642" s="240"/>
      <c r="AT642" s="241" t="s">
        <v>193</v>
      </c>
      <c r="AU642" s="241" t="s">
        <v>83</v>
      </c>
      <c r="AV642" s="13" t="s">
        <v>83</v>
      </c>
      <c r="AW642" s="13" t="s">
        <v>39</v>
      </c>
      <c r="AX642" s="13" t="s">
        <v>75</v>
      </c>
      <c r="AY642" s="241" t="s">
        <v>183</v>
      </c>
    </row>
    <row r="643" spans="2:65" s="15" customFormat="1" ht="13.5">
      <c r="B643" s="268"/>
      <c r="C643" s="269"/>
      <c r="D643" s="217" t="s">
        <v>193</v>
      </c>
      <c r="E643" s="270" t="s">
        <v>21</v>
      </c>
      <c r="F643" s="271" t="s">
        <v>265</v>
      </c>
      <c r="G643" s="269"/>
      <c r="H643" s="272">
        <v>92.9</v>
      </c>
      <c r="I643" s="273"/>
      <c r="J643" s="269"/>
      <c r="K643" s="269"/>
      <c r="L643" s="274"/>
      <c r="M643" s="275"/>
      <c r="N643" s="276"/>
      <c r="O643" s="276"/>
      <c r="P643" s="276"/>
      <c r="Q643" s="276"/>
      <c r="R643" s="276"/>
      <c r="S643" s="276"/>
      <c r="T643" s="277"/>
      <c r="AT643" s="278" t="s">
        <v>193</v>
      </c>
      <c r="AU643" s="278" t="s">
        <v>83</v>
      </c>
      <c r="AV643" s="15" t="s">
        <v>91</v>
      </c>
      <c r="AW643" s="15" t="s">
        <v>39</v>
      </c>
      <c r="AX643" s="15" t="s">
        <v>75</v>
      </c>
      <c r="AY643" s="278" t="s">
        <v>183</v>
      </c>
    </row>
    <row r="644" spans="2:65" s="14" customFormat="1" ht="13.5">
      <c r="B644" s="242"/>
      <c r="C644" s="243"/>
      <c r="D644" s="244" t="s">
        <v>193</v>
      </c>
      <c r="E644" s="245" t="s">
        <v>21</v>
      </c>
      <c r="F644" s="246" t="s">
        <v>212</v>
      </c>
      <c r="G644" s="243"/>
      <c r="H644" s="247">
        <v>94.7</v>
      </c>
      <c r="I644" s="248"/>
      <c r="J644" s="243"/>
      <c r="K644" s="243"/>
      <c r="L644" s="249"/>
      <c r="M644" s="250"/>
      <c r="N644" s="251"/>
      <c r="O644" s="251"/>
      <c r="P644" s="251"/>
      <c r="Q644" s="251"/>
      <c r="R644" s="251"/>
      <c r="S644" s="251"/>
      <c r="T644" s="252"/>
      <c r="AT644" s="253" t="s">
        <v>193</v>
      </c>
      <c r="AU644" s="253" t="s">
        <v>83</v>
      </c>
      <c r="AV644" s="14" t="s">
        <v>189</v>
      </c>
      <c r="AW644" s="14" t="s">
        <v>39</v>
      </c>
      <c r="AX644" s="14" t="s">
        <v>79</v>
      </c>
      <c r="AY644" s="253" t="s">
        <v>183</v>
      </c>
    </row>
    <row r="645" spans="2:65" s="1" customFormat="1" ht="31.5" customHeight="1">
      <c r="B645" s="42"/>
      <c r="C645" s="205" t="s">
        <v>741</v>
      </c>
      <c r="D645" s="205" t="s">
        <v>185</v>
      </c>
      <c r="E645" s="206" t="s">
        <v>1431</v>
      </c>
      <c r="F645" s="207" t="s">
        <v>1432</v>
      </c>
      <c r="G645" s="208" t="s">
        <v>188</v>
      </c>
      <c r="H645" s="209">
        <v>114</v>
      </c>
      <c r="I645" s="210"/>
      <c r="J645" s="211">
        <f>ROUND(I645*H645,2)</f>
        <v>0</v>
      </c>
      <c r="K645" s="207" t="s">
        <v>200</v>
      </c>
      <c r="L645" s="62"/>
      <c r="M645" s="212" t="s">
        <v>21</v>
      </c>
      <c r="N645" s="213" t="s">
        <v>46</v>
      </c>
      <c r="O645" s="43"/>
      <c r="P645" s="214">
        <f>O645*H645</f>
        <v>0</v>
      </c>
      <c r="Q645" s="214">
        <v>1.9499999999999999E-3</v>
      </c>
      <c r="R645" s="214">
        <f>Q645*H645</f>
        <v>0.2223</v>
      </c>
      <c r="S645" s="214">
        <v>0</v>
      </c>
      <c r="T645" s="215">
        <f>S645*H645</f>
        <v>0</v>
      </c>
      <c r="AR645" s="25" t="s">
        <v>292</v>
      </c>
      <c r="AT645" s="25" t="s">
        <v>185</v>
      </c>
      <c r="AU645" s="25" t="s">
        <v>83</v>
      </c>
      <c r="AY645" s="25" t="s">
        <v>183</v>
      </c>
      <c r="BE645" s="216">
        <f>IF(N645="základní",J645,0)</f>
        <v>0</v>
      </c>
      <c r="BF645" s="216">
        <f>IF(N645="snížená",J645,0)</f>
        <v>0</v>
      </c>
      <c r="BG645" s="216">
        <f>IF(N645="zákl. přenesená",J645,0)</f>
        <v>0</v>
      </c>
      <c r="BH645" s="216">
        <f>IF(N645="sníž. přenesená",J645,0)</f>
        <v>0</v>
      </c>
      <c r="BI645" s="216">
        <f>IF(N645="nulová",J645,0)</f>
        <v>0</v>
      </c>
      <c r="BJ645" s="25" t="s">
        <v>79</v>
      </c>
      <c r="BK645" s="216">
        <f>ROUND(I645*H645,2)</f>
        <v>0</v>
      </c>
      <c r="BL645" s="25" t="s">
        <v>292</v>
      </c>
      <c r="BM645" s="25" t="s">
        <v>1433</v>
      </c>
    </row>
    <row r="646" spans="2:65" s="12" customFormat="1" ht="13.5">
      <c r="B646" s="220"/>
      <c r="C646" s="221"/>
      <c r="D646" s="217" t="s">
        <v>193</v>
      </c>
      <c r="E646" s="222" t="s">
        <v>21</v>
      </c>
      <c r="F646" s="223" t="s">
        <v>599</v>
      </c>
      <c r="G646" s="221"/>
      <c r="H646" s="224" t="s">
        <v>21</v>
      </c>
      <c r="I646" s="225"/>
      <c r="J646" s="221"/>
      <c r="K646" s="221"/>
      <c r="L646" s="226"/>
      <c r="M646" s="227"/>
      <c r="N646" s="228"/>
      <c r="O646" s="228"/>
      <c r="P646" s="228"/>
      <c r="Q646" s="228"/>
      <c r="R646" s="228"/>
      <c r="S646" s="228"/>
      <c r="T646" s="229"/>
      <c r="AT646" s="230" t="s">
        <v>193</v>
      </c>
      <c r="AU646" s="230" t="s">
        <v>83</v>
      </c>
      <c r="AV646" s="12" t="s">
        <v>79</v>
      </c>
      <c r="AW646" s="12" t="s">
        <v>39</v>
      </c>
      <c r="AX646" s="12" t="s">
        <v>75</v>
      </c>
      <c r="AY646" s="230" t="s">
        <v>183</v>
      </c>
    </row>
    <row r="647" spans="2:65" s="13" customFormat="1" ht="13.5">
      <c r="B647" s="231"/>
      <c r="C647" s="232"/>
      <c r="D647" s="217" t="s">
        <v>193</v>
      </c>
      <c r="E647" s="233" t="s">
        <v>21</v>
      </c>
      <c r="F647" s="234" t="s">
        <v>1434</v>
      </c>
      <c r="G647" s="232"/>
      <c r="H647" s="235">
        <v>15.5</v>
      </c>
      <c r="I647" s="236"/>
      <c r="J647" s="232"/>
      <c r="K647" s="232"/>
      <c r="L647" s="237"/>
      <c r="M647" s="238"/>
      <c r="N647" s="239"/>
      <c r="O647" s="239"/>
      <c r="P647" s="239"/>
      <c r="Q647" s="239"/>
      <c r="R647" s="239"/>
      <c r="S647" s="239"/>
      <c r="T647" s="240"/>
      <c r="AT647" s="241" t="s">
        <v>193</v>
      </c>
      <c r="AU647" s="241" t="s">
        <v>83</v>
      </c>
      <c r="AV647" s="13" t="s">
        <v>83</v>
      </c>
      <c r="AW647" s="13" t="s">
        <v>39</v>
      </c>
      <c r="AX647" s="13" t="s">
        <v>75</v>
      </c>
      <c r="AY647" s="241" t="s">
        <v>183</v>
      </c>
    </row>
    <row r="648" spans="2:65" s="12" customFormat="1" ht="13.5">
      <c r="B648" s="220"/>
      <c r="C648" s="221"/>
      <c r="D648" s="217" t="s">
        <v>193</v>
      </c>
      <c r="E648" s="222" t="s">
        <v>21</v>
      </c>
      <c r="F648" s="223" t="s">
        <v>1435</v>
      </c>
      <c r="G648" s="221"/>
      <c r="H648" s="224" t="s">
        <v>21</v>
      </c>
      <c r="I648" s="225"/>
      <c r="J648" s="221"/>
      <c r="K648" s="221"/>
      <c r="L648" s="226"/>
      <c r="M648" s="227"/>
      <c r="N648" s="228"/>
      <c r="O648" s="228"/>
      <c r="P648" s="228"/>
      <c r="Q648" s="228"/>
      <c r="R648" s="228"/>
      <c r="S648" s="228"/>
      <c r="T648" s="229"/>
      <c r="AT648" s="230" t="s">
        <v>193</v>
      </c>
      <c r="AU648" s="230" t="s">
        <v>83</v>
      </c>
      <c r="AV648" s="12" t="s">
        <v>79</v>
      </c>
      <c r="AW648" s="12" t="s">
        <v>39</v>
      </c>
      <c r="AX648" s="12" t="s">
        <v>75</v>
      </c>
      <c r="AY648" s="230" t="s">
        <v>183</v>
      </c>
    </row>
    <row r="649" spans="2:65" s="13" customFormat="1" ht="13.5">
      <c r="B649" s="231"/>
      <c r="C649" s="232"/>
      <c r="D649" s="217" t="s">
        <v>193</v>
      </c>
      <c r="E649" s="233" t="s">
        <v>21</v>
      </c>
      <c r="F649" s="234" t="s">
        <v>1436</v>
      </c>
      <c r="G649" s="232"/>
      <c r="H649" s="235">
        <v>98.5</v>
      </c>
      <c r="I649" s="236"/>
      <c r="J649" s="232"/>
      <c r="K649" s="232"/>
      <c r="L649" s="237"/>
      <c r="M649" s="238"/>
      <c r="N649" s="239"/>
      <c r="O649" s="239"/>
      <c r="P649" s="239"/>
      <c r="Q649" s="239"/>
      <c r="R649" s="239"/>
      <c r="S649" s="239"/>
      <c r="T649" s="240"/>
      <c r="AT649" s="241" t="s">
        <v>193</v>
      </c>
      <c r="AU649" s="241" t="s">
        <v>83</v>
      </c>
      <c r="AV649" s="13" t="s">
        <v>83</v>
      </c>
      <c r="AW649" s="13" t="s">
        <v>39</v>
      </c>
      <c r="AX649" s="13" t="s">
        <v>75</v>
      </c>
      <c r="AY649" s="241" t="s">
        <v>183</v>
      </c>
    </row>
    <row r="650" spans="2:65" s="14" customFormat="1" ht="13.5">
      <c r="B650" s="242"/>
      <c r="C650" s="243"/>
      <c r="D650" s="244" t="s">
        <v>193</v>
      </c>
      <c r="E650" s="245" t="s">
        <v>21</v>
      </c>
      <c r="F650" s="246" t="s">
        <v>212</v>
      </c>
      <c r="G650" s="243"/>
      <c r="H650" s="247">
        <v>114</v>
      </c>
      <c r="I650" s="248"/>
      <c r="J650" s="243"/>
      <c r="K650" s="243"/>
      <c r="L650" s="249"/>
      <c r="M650" s="250"/>
      <c r="N650" s="251"/>
      <c r="O650" s="251"/>
      <c r="P650" s="251"/>
      <c r="Q650" s="251"/>
      <c r="R650" s="251"/>
      <c r="S650" s="251"/>
      <c r="T650" s="252"/>
      <c r="AT650" s="253" t="s">
        <v>193</v>
      </c>
      <c r="AU650" s="253" t="s">
        <v>83</v>
      </c>
      <c r="AV650" s="14" t="s">
        <v>189</v>
      </c>
      <c r="AW650" s="14" t="s">
        <v>39</v>
      </c>
      <c r="AX650" s="14" t="s">
        <v>79</v>
      </c>
      <c r="AY650" s="253" t="s">
        <v>183</v>
      </c>
    </row>
    <row r="651" spans="2:65" s="1" customFormat="1" ht="22.5" customHeight="1">
      <c r="B651" s="42"/>
      <c r="C651" s="205" t="s">
        <v>745</v>
      </c>
      <c r="D651" s="205" t="s">
        <v>185</v>
      </c>
      <c r="E651" s="206" t="s">
        <v>1437</v>
      </c>
      <c r="F651" s="207" t="s">
        <v>1438</v>
      </c>
      <c r="G651" s="208" t="s">
        <v>188</v>
      </c>
      <c r="H651" s="209">
        <v>14</v>
      </c>
      <c r="I651" s="210"/>
      <c r="J651" s="211">
        <f>ROUND(I651*H651,2)</f>
        <v>0</v>
      </c>
      <c r="K651" s="207" t="s">
        <v>200</v>
      </c>
      <c r="L651" s="62"/>
      <c r="M651" s="212" t="s">
        <v>21</v>
      </c>
      <c r="N651" s="213" t="s">
        <v>46</v>
      </c>
      <c r="O651" s="43"/>
      <c r="P651" s="214">
        <f>O651*H651</f>
        <v>0</v>
      </c>
      <c r="Q651" s="214">
        <v>0</v>
      </c>
      <c r="R651" s="214">
        <f>Q651*H651</f>
        <v>0</v>
      </c>
      <c r="S651" s="214">
        <v>0</v>
      </c>
      <c r="T651" s="215">
        <f>S651*H651</f>
        <v>0</v>
      </c>
      <c r="AR651" s="25" t="s">
        <v>292</v>
      </c>
      <c r="AT651" s="25" t="s">
        <v>185</v>
      </c>
      <c r="AU651" s="25" t="s">
        <v>83</v>
      </c>
      <c r="AY651" s="25" t="s">
        <v>183</v>
      </c>
      <c r="BE651" s="216">
        <f>IF(N651="základní",J651,0)</f>
        <v>0</v>
      </c>
      <c r="BF651" s="216">
        <f>IF(N651="snížená",J651,0)</f>
        <v>0</v>
      </c>
      <c r="BG651" s="216">
        <f>IF(N651="zákl. přenesená",J651,0)</f>
        <v>0</v>
      </c>
      <c r="BH651" s="216">
        <f>IF(N651="sníž. přenesená",J651,0)</f>
        <v>0</v>
      </c>
      <c r="BI651" s="216">
        <f>IF(N651="nulová",J651,0)</f>
        <v>0</v>
      </c>
      <c r="BJ651" s="25" t="s">
        <v>79</v>
      </c>
      <c r="BK651" s="216">
        <f>ROUND(I651*H651,2)</f>
        <v>0</v>
      </c>
      <c r="BL651" s="25" t="s">
        <v>292</v>
      </c>
      <c r="BM651" s="25" t="s">
        <v>1439</v>
      </c>
    </row>
    <row r="652" spans="2:65" s="12" customFormat="1" ht="13.5">
      <c r="B652" s="220"/>
      <c r="C652" s="221"/>
      <c r="D652" s="217" t="s">
        <v>193</v>
      </c>
      <c r="E652" s="222" t="s">
        <v>21</v>
      </c>
      <c r="F652" s="223" t="s">
        <v>1440</v>
      </c>
      <c r="G652" s="221"/>
      <c r="H652" s="224" t="s">
        <v>21</v>
      </c>
      <c r="I652" s="225"/>
      <c r="J652" s="221"/>
      <c r="K652" s="221"/>
      <c r="L652" s="226"/>
      <c r="M652" s="227"/>
      <c r="N652" s="228"/>
      <c r="O652" s="228"/>
      <c r="P652" s="228"/>
      <c r="Q652" s="228"/>
      <c r="R652" s="228"/>
      <c r="S652" s="228"/>
      <c r="T652" s="229"/>
      <c r="AT652" s="230" t="s">
        <v>193</v>
      </c>
      <c r="AU652" s="230" t="s">
        <v>83</v>
      </c>
      <c r="AV652" s="12" t="s">
        <v>79</v>
      </c>
      <c r="AW652" s="12" t="s">
        <v>39</v>
      </c>
      <c r="AX652" s="12" t="s">
        <v>75</v>
      </c>
      <c r="AY652" s="230" t="s">
        <v>183</v>
      </c>
    </row>
    <row r="653" spans="2:65" s="13" customFormat="1" ht="13.5">
      <c r="B653" s="231"/>
      <c r="C653" s="232"/>
      <c r="D653" s="244" t="s">
        <v>193</v>
      </c>
      <c r="E653" s="254" t="s">
        <v>21</v>
      </c>
      <c r="F653" s="255" t="s">
        <v>279</v>
      </c>
      <c r="G653" s="232"/>
      <c r="H653" s="256">
        <v>14</v>
      </c>
      <c r="I653" s="236"/>
      <c r="J653" s="232"/>
      <c r="K653" s="232"/>
      <c r="L653" s="237"/>
      <c r="M653" s="238"/>
      <c r="N653" s="239"/>
      <c r="O653" s="239"/>
      <c r="P653" s="239"/>
      <c r="Q653" s="239"/>
      <c r="R653" s="239"/>
      <c r="S653" s="239"/>
      <c r="T653" s="240"/>
      <c r="AT653" s="241" t="s">
        <v>193</v>
      </c>
      <c r="AU653" s="241" t="s">
        <v>83</v>
      </c>
      <c r="AV653" s="13" t="s">
        <v>83</v>
      </c>
      <c r="AW653" s="13" t="s">
        <v>39</v>
      </c>
      <c r="AX653" s="13" t="s">
        <v>79</v>
      </c>
      <c r="AY653" s="241" t="s">
        <v>183</v>
      </c>
    </row>
    <row r="654" spans="2:65" s="1" customFormat="1" ht="31.5" customHeight="1">
      <c r="B654" s="42"/>
      <c r="C654" s="205" t="s">
        <v>749</v>
      </c>
      <c r="D654" s="205" t="s">
        <v>185</v>
      </c>
      <c r="E654" s="206" t="s">
        <v>1441</v>
      </c>
      <c r="F654" s="207" t="s">
        <v>1442</v>
      </c>
      <c r="G654" s="208" t="s">
        <v>498</v>
      </c>
      <c r="H654" s="209">
        <v>0.96499999999999997</v>
      </c>
      <c r="I654" s="210"/>
      <c r="J654" s="211">
        <f>ROUND(I654*H654,2)</f>
        <v>0</v>
      </c>
      <c r="K654" s="207" t="s">
        <v>200</v>
      </c>
      <c r="L654" s="62"/>
      <c r="M654" s="212" t="s">
        <v>21</v>
      </c>
      <c r="N654" s="213" t="s">
        <v>46</v>
      </c>
      <c r="O654" s="43"/>
      <c r="P654" s="214">
        <f>O654*H654</f>
        <v>0</v>
      </c>
      <c r="Q654" s="214">
        <v>0</v>
      </c>
      <c r="R654" s="214">
        <f>Q654*H654</f>
        <v>0</v>
      </c>
      <c r="S654" s="214">
        <v>0</v>
      </c>
      <c r="T654" s="215">
        <f>S654*H654</f>
        <v>0</v>
      </c>
      <c r="AR654" s="25" t="s">
        <v>292</v>
      </c>
      <c r="AT654" s="25" t="s">
        <v>185</v>
      </c>
      <c r="AU654" s="25" t="s">
        <v>83</v>
      </c>
      <c r="AY654" s="25" t="s">
        <v>183</v>
      </c>
      <c r="BE654" s="216">
        <f>IF(N654="základní",J654,0)</f>
        <v>0</v>
      </c>
      <c r="BF654" s="216">
        <f>IF(N654="snížená",J654,0)</f>
        <v>0</v>
      </c>
      <c r="BG654" s="216">
        <f>IF(N654="zákl. přenesená",J654,0)</f>
        <v>0</v>
      </c>
      <c r="BH654" s="216">
        <f>IF(N654="sníž. přenesená",J654,0)</f>
        <v>0</v>
      </c>
      <c r="BI654" s="216">
        <f>IF(N654="nulová",J654,0)</f>
        <v>0</v>
      </c>
      <c r="BJ654" s="25" t="s">
        <v>79</v>
      </c>
      <c r="BK654" s="216">
        <f>ROUND(I654*H654,2)</f>
        <v>0</v>
      </c>
      <c r="BL654" s="25" t="s">
        <v>292</v>
      </c>
      <c r="BM654" s="25" t="s">
        <v>1443</v>
      </c>
    </row>
    <row r="655" spans="2:65" s="1" customFormat="1" ht="121.5">
      <c r="B655" s="42"/>
      <c r="C655" s="64"/>
      <c r="D655" s="217" t="s">
        <v>191</v>
      </c>
      <c r="E655" s="64"/>
      <c r="F655" s="218" t="s">
        <v>620</v>
      </c>
      <c r="G655" s="64"/>
      <c r="H655" s="64"/>
      <c r="I655" s="173"/>
      <c r="J655" s="64"/>
      <c r="K655" s="64"/>
      <c r="L655" s="62"/>
      <c r="M655" s="219"/>
      <c r="N655" s="43"/>
      <c r="O655" s="43"/>
      <c r="P655" s="43"/>
      <c r="Q655" s="43"/>
      <c r="R655" s="43"/>
      <c r="S655" s="43"/>
      <c r="T655" s="79"/>
      <c r="AT655" s="25" t="s">
        <v>191</v>
      </c>
      <c r="AU655" s="25" t="s">
        <v>83</v>
      </c>
    </row>
    <row r="656" spans="2:65" s="11" customFormat="1" ht="29.85" customHeight="1">
      <c r="B656" s="188"/>
      <c r="C656" s="189"/>
      <c r="D656" s="202" t="s">
        <v>74</v>
      </c>
      <c r="E656" s="203" t="s">
        <v>621</v>
      </c>
      <c r="F656" s="203" t="s">
        <v>622</v>
      </c>
      <c r="G656" s="189"/>
      <c r="H656" s="189"/>
      <c r="I656" s="192"/>
      <c r="J656" s="204">
        <f>BK656</f>
        <v>0</v>
      </c>
      <c r="K656" s="189"/>
      <c r="L656" s="194"/>
      <c r="M656" s="195"/>
      <c r="N656" s="196"/>
      <c r="O656" s="196"/>
      <c r="P656" s="197">
        <f>SUM(P657:P702)</f>
        <v>0</v>
      </c>
      <c r="Q656" s="196"/>
      <c r="R656" s="197">
        <f>SUM(R657:R702)</f>
        <v>2.4286599999999994</v>
      </c>
      <c r="S656" s="196"/>
      <c r="T656" s="198">
        <f>SUM(T657:T702)</f>
        <v>0</v>
      </c>
      <c r="AR656" s="199" t="s">
        <v>83</v>
      </c>
      <c r="AT656" s="200" t="s">
        <v>74</v>
      </c>
      <c r="AU656" s="200" t="s">
        <v>79</v>
      </c>
      <c r="AY656" s="199" t="s">
        <v>183</v>
      </c>
      <c r="BK656" s="201">
        <f>SUM(BK657:BK702)</f>
        <v>0</v>
      </c>
    </row>
    <row r="657" spans="2:65" s="1" customFormat="1" ht="31.5" customHeight="1">
      <c r="B657" s="42"/>
      <c r="C657" s="205" t="s">
        <v>757</v>
      </c>
      <c r="D657" s="205" t="s">
        <v>185</v>
      </c>
      <c r="E657" s="206" t="s">
        <v>1444</v>
      </c>
      <c r="F657" s="207" t="s">
        <v>1445</v>
      </c>
      <c r="G657" s="208" t="s">
        <v>199</v>
      </c>
      <c r="H657" s="209">
        <v>38.880000000000003</v>
      </c>
      <c r="I657" s="210"/>
      <c r="J657" s="211">
        <f>ROUND(I657*H657,2)</f>
        <v>0</v>
      </c>
      <c r="K657" s="207" t="s">
        <v>200</v>
      </c>
      <c r="L657" s="62"/>
      <c r="M657" s="212" t="s">
        <v>21</v>
      </c>
      <c r="N657" s="213" t="s">
        <v>46</v>
      </c>
      <c r="O657" s="43"/>
      <c r="P657" s="214">
        <f>O657*H657</f>
        <v>0</v>
      </c>
      <c r="Q657" s="214">
        <v>2.5000000000000001E-4</v>
      </c>
      <c r="R657" s="214">
        <f>Q657*H657</f>
        <v>9.7200000000000012E-3</v>
      </c>
      <c r="S657" s="214">
        <v>0</v>
      </c>
      <c r="T657" s="215">
        <f>S657*H657</f>
        <v>0</v>
      </c>
      <c r="AR657" s="25" t="s">
        <v>292</v>
      </c>
      <c r="AT657" s="25" t="s">
        <v>185</v>
      </c>
      <c r="AU657" s="25" t="s">
        <v>83</v>
      </c>
      <c r="AY657" s="25" t="s">
        <v>183</v>
      </c>
      <c r="BE657" s="216">
        <f>IF(N657="základní",J657,0)</f>
        <v>0</v>
      </c>
      <c r="BF657" s="216">
        <f>IF(N657="snížená",J657,0)</f>
        <v>0</v>
      </c>
      <c r="BG657" s="216">
        <f>IF(N657="zákl. přenesená",J657,0)</f>
        <v>0</v>
      </c>
      <c r="BH657" s="216">
        <f>IF(N657="sníž. přenesená",J657,0)</f>
        <v>0</v>
      </c>
      <c r="BI657" s="216">
        <f>IF(N657="nulová",J657,0)</f>
        <v>0</v>
      </c>
      <c r="BJ657" s="25" t="s">
        <v>79</v>
      </c>
      <c r="BK657" s="216">
        <f>ROUND(I657*H657,2)</f>
        <v>0</v>
      </c>
      <c r="BL657" s="25" t="s">
        <v>292</v>
      </c>
      <c r="BM657" s="25" t="s">
        <v>1446</v>
      </c>
    </row>
    <row r="658" spans="2:65" s="1" customFormat="1" ht="94.5">
      <c r="B658" s="42"/>
      <c r="C658" s="64"/>
      <c r="D658" s="217" t="s">
        <v>191</v>
      </c>
      <c r="E658" s="64"/>
      <c r="F658" s="218" t="s">
        <v>1447</v>
      </c>
      <c r="G658" s="64"/>
      <c r="H658" s="64"/>
      <c r="I658" s="173"/>
      <c r="J658" s="64"/>
      <c r="K658" s="64"/>
      <c r="L658" s="62"/>
      <c r="M658" s="219"/>
      <c r="N658" s="43"/>
      <c r="O658" s="43"/>
      <c r="P658" s="43"/>
      <c r="Q658" s="43"/>
      <c r="R658" s="43"/>
      <c r="S658" s="43"/>
      <c r="T658" s="79"/>
      <c r="AT658" s="25" t="s">
        <v>191</v>
      </c>
      <c r="AU658" s="25" t="s">
        <v>83</v>
      </c>
    </row>
    <row r="659" spans="2:65" s="12" customFormat="1" ht="13.5">
      <c r="B659" s="220"/>
      <c r="C659" s="221"/>
      <c r="D659" s="217" t="s">
        <v>193</v>
      </c>
      <c r="E659" s="222" t="s">
        <v>21</v>
      </c>
      <c r="F659" s="223" t="s">
        <v>1074</v>
      </c>
      <c r="G659" s="221"/>
      <c r="H659" s="224" t="s">
        <v>21</v>
      </c>
      <c r="I659" s="225"/>
      <c r="J659" s="221"/>
      <c r="K659" s="221"/>
      <c r="L659" s="226"/>
      <c r="M659" s="227"/>
      <c r="N659" s="228"/>
      <c r="O659" s="228"/>
      <c r="P659" s="228"/>
      <c r="Q659" s="228"/>
      <c r="R659" s="228"/>
      <c r="S659" s="228"/>
      <c r="T659" s="229"/>
      <c r="AT659" s="230" t="s">
        <v>193</v>
      </c>
      <c r="AU659" s="230" t="s">
        <v>83</v>
      </c>
      <c r="AV659" s="12" t="s">
        <v>79</v>
      </c>
      <c r="AW659" s="12" t="s">
        <v>39</v>
      </c>
      <c r="AX659" s="12" t="s">
        <v>75</v>
      </c>
      <c r="AY659" s="230" t="s">
        <v>183</v>
      </c>
    </row>
    <row r="660" spans="2:65" s="13" customFormat="1" ht="13.5">
      <c r="B660" s="231"/>
      <c r="C660" s="232"/>
      <c r="D660" s="244" t="s">
        <v>193</v>
      </c>
      <c r="E660" s="254" t="s">
        <v>21</v>
      </c>
      <c r="F660" s="255" t="s">
        <v>1448</v>
      </c>
      <c r="G660" s="232"/>
      <c r="H660" s="256">
        <v>38.880000000000003</v>
      </c>
      <c r="I660" s="236"/>
      <c r="J660" s="232"/>
      <c r="K660" s="232"/>
      <c r="L660" s="237"/>
      <c r="M660" s="238"/>
      <c r="N660" s="239"/>
      <c r="O660" s="239"/>
      <c r="P660" s="239"/>
      <c r="Q660" s="239"/>
      <c r="R660" s="239"/>
      <c r="S660" s="239"/>
      <c r="T660" s="240"/>
      <c r="AT660" s="241" t="s">
        <v>193</v>
      </c>
      <c r="AU660" s="241" t="s">
        <v>83</v>
      </c>
      <c r="AV660" s="13" t="s">
        <v>83</v>
      </c>
      <c r="AW660" s="13" t="s">
        <v>39</v>
      </c>
      <c r="AX660" s="13" t="s">
        <v>79</v>
      </c>
      <c r="AY660" s="241" t="s">
        <v>183</v>
      </c>
    </row>
    <row r="661" spans="2:65" s="1" customFormat="1" ht="22.5" customHeight="1">
      <c r="B661" s="42"/>
      <c r="C661" s="257" t="s">
        <v>764</v>
      </c>
      <c r="D661" s="257" t="s">
        <v>223</v>
      </c>
      <c r="E661" s="258" t="s">
        <v>1449</v>
      </c>
      <c r="F661" s="259" t="s">
        <v>1450</v>
      </c>
      <c r="G661" s="260" t="s">
        <v>626</v>
      </c>
      <c r="H661" s="261">
        <v>18</v>
      </c>
      <c r="I661" s="262"/>
      <c r="J661" s="263">
        <f>ROUND(I661*H661,2)</f>
        <v>0</v>
      </c>
      <c r="K661" s="259" t="s">
        <v>21</v>
      </c>
      <c r="L661" s="264"/>
      <c r="M661" s="265" t="s">
        <v>21</v>
      </c>
      <c r="N661" s="266" t="s">
        <v>46</v>
      </c>
      <c r="O661" s="43"/>
      <c r="P661" s="214">
        <f>O661*H661</f>
        <v>0</v>
      </c>
      <c r="Q661" s="214">
        <v>3.8899999999999997E-2</v>
      </c>
      <c r="R661" s="214">
        <f>Q661*H661</f>
        <v>0.70019999999999993</v>
      </c>
      <c r="S661" s="214">
        <v>0</v>
      </c>
      <c r="T661" s="215">
        <f>S661*H661</f>
        <v>0</v>
      </c>
      <c r="AR661" s="25" t="s">
        <v>393</v>
      </c>
      <c r="AT661" s="25" t="s">
        <v>223</v>
      </c>
      <c r="AU661" s="25" t="s">
        <v>83</v>
      </c>
      <c r="AY661" s="25" t="s">
        <v>183</v>
      </c>
      <c r="BE661" s="216">
        <f>IF(N661="základní",J661,0)</f>
        <v>0</v>
      </c>
      <c r="BF661" s="216">
        <f>IF(N661="snížená",J661,0)</f>
        <v>0</v>
      </c>
      <c r="BG661" s="216">
        <f>IF(N661="zákl. přenesená",J661,0)</f>
        <v>0</v>
      </c>
      <c r="BH661" s="216">
        <f>IF(N661="sníž. přenesená",J661,0)</f>
        <v>0</v>
      </c>
      <c r="BI661" s="216">
        <f>IF(N661="nulová",J661,0)</f>
        <v>0</v>
      </c>
      <c r="BJ661" s="25" t="s">
        <v>79</v>
      </c>
      <c r="BK661" s="216">
        <f>ROUND(I661*H661,2)</f>
        <v>0</v>
      </c>
      <c r="BL661" s="25" t="s">
        <v>292</v>
      </c>
      <c r="BM661" s="25" t="s">
        <v>1451</v>
      </c>
    </row>
    <row r="662" spans="2:65" s="1" customFormat="1" ht="31.5" customHeight="1">
      <c r="B662" s="42"/>
      <c r="C662" s="205" t="s">
        <v>1452</v>
      </c>
      <c r="D662" s="205" t="s">
        <v>185</v>
      </c>
      <c r="E662" s="206" t="s">
        <v>1453</v>
      </c>
      <c r="F662" s="207" t="s">
        <v>1454</v>
      </c>
      <c r="G662" s="208" t="s">
        <v>626</v>
      </c>
      <c r="H662" s="209">
        <v>45</v>
      </c>
      <c r="I662" s="210"/>
      <c r="J662" s="211">
        <f>ROUND(I662*H662,2)</f>
        <v>0</v>
      </c>
      <c r="K662" s="207" t="s">
        <v>200</v>
      </c>
      <c r="L662" s="62"/>
      <c r="M662" s="212" t="s">
        <v>21</v>
      </c>
      <c r="N662" s="213" t="s">
        <v>46</v>
      </c>
      <c r="O662" s="43"/>
      <c r="P662" s="214">
        <f>O662*H662</f>
        <v>0</v>
      </c>
      <c r="Q662" s="214">
        <v>2.5000000000000001E-4</v>
      </c>
      <c r="R662" s="214">
        <f>Q662*H662</f>
        <v>1.125E-2</v>
      </c>
      <c r="S662" s="214">
        <v>0</v>
      </c>
      <c r="T662" s="215">
        <f>S662*H662</f>
        <v>0</v>
      </c>
      <c r="AR662" s="25" t="s">
        <v>292</v>
      </c>
      <c r="AT662" s="25" t="s">
        <v>185</v>
      </c>
      <c r="AU662" s="25" t="s">
        <v>83</v>
      </c>
      <c r="AY662" s="25" t="s">
        <v>183</v>
      </c>
      <c r="BE662" s="216">
        <f>IF(N662="základní",J662,0)</f>
        <v>0</v>
      </c>
      <c r="BF662" s="216">
        <f>IF(N662="snížená",J662,0)</f>
        <v>0</v>
      </c>
      <c r="BG662" s="216">
        <f>IF(N662="zákl. přenesená",J662,0)</f>
        <v>0</v>
      </c>
      <c r="BH662" s="216">
        <f>IF(N662="sníž. přenesená",J662,0)</f>
        <v>0</v>
      </c>
      <c r="BI662" s="216">
        <f>IF(N662="nulová",J662,0)</f>
        <v>0</v>
      </c>
      <c r="BJ662" s="25" t="s">
        <v>79</v>
      </c>
      <c r="BK662" s="216">
        <f>ROUND(I662*H662,2)</f>
        <v>0</v>
      </c>
      <c r="BL662" s="25" t="s">
        <v>292</v>
      </c>
      <c r="BM662" s="25" t="s">
        <v>1455</v>
      </c>
    </row>
    <row r="663" spans="2:65" s="1" customFormat="1" ht="94.5">
      <c r="B663" s="42"/>
      <c r="C663" s="64"/>
      <c r="D663" s="217" t="s">
        <v>191</v>
      </c>
      <c r="E663" s="64"/>
      <c r="F663" s="218" t="s">
        <v>1447</v>
      </c>
      <c r="G663" s="64"/>
      <c r="H663" s="64"/>
      <c r="I663" s="173"/>
      <c r="J663" s="64"/>
      <c r="K663" s="64"/>
      <c r="L663" s="62"/>
      <c r="M663" s="219"/>
      <c r="N663" s="43"/>
      <c r="O663" s="43"/>
      <c r="P663" s="43"/>
      <c r="Q663" s="43"/>
      <c r="R663" s="43"/>
      <c r="S663" s="43"/>
      <c r="T663" s="79"/>
      <c r="AT663" s="25" t="s">
        <v>191</v>
      </c>
      <c r="AU663" s="25" t="s">
        <v>83</v>
      </c>
    </row>
    <row r="664" spans="2:65" s="12" customFormat="1" ht="13.5">
      <c r="B664" s="220"/>
      <c r="C664" s="221"/>
      <c r="D664" s="217" t="s">
        <v>193</v>
      </c>
      <c r="E664" s="222" t="s">
        <v>21</v>
      </c>
      <c r="F664" s="223" t="s">
        <v>1076</v>
      </c>
      <c r="G664" s="221"/>
      <c r="H664" s="224" t="s">
        <v>21</v>
      </c>
      <c r="I664" s="225"/>
      <c r="J664" s="221"/>
      <c r="K664" s="221"/>
      <c r="L664" s="226"/>
      <c r="M664" s="227"/>
      <c r="N664" s="228"/>
      <c r="O664" s="228"/>
      <c r="P664" s="228"/>
      <c r="Q664" s="228"/>
      <c r="R664" s="228"/>
      <c r="S664" s="228"/>
      <c r="T664" s="229"/>
      <c r="AT664" s="230" t="s">
        <v>193</v>
      </c>
      <c r="AU664" s="230" t="s">
        <v>83</v>
      </c>
      <c r="AV664" s="12" t="s">
        <v>79</v>
      </c>
      <c r="AW664" s="12" t="s">
        <v>39</v>
      </c>
      <c r="AX664" s="12" t="s">
        <v>75</v>
      </c>
      <c r="AY664" s="230" t="s">
        <v>183</v>
      </c>
    </row>
    <row r="665" spans="2:65" s="13" customFormat="1" ht="13.5">
      <c r="B665" s="231"/>
      <c r="C665" s="232"/>
      <c r="D665" s="217" t="s">
        <v>193</v>
      </c>
      <c r="E665" s="233" t="s">
        <v>21</v>
      </c>
      <c r="F665" s="234" t="s">
        <v>226</v>
      </c>
      <c r="G665" s="232"/>
      <c r="H665" s="235">
        <v>8</v>
      </c>
      <c r="I665" s="236"/>
      <c r="J665" s="232"/>
      <c r="K665" s="232"/>
      <c r="L665" s="237"/>
      <c r="M665" s="238"/>
      <c r="N665" s="239"/>
      <c r="O665" s="239"/>
      <c r="P665" s="239"/>
      <c r="Q665" s="239"/>
      <c r="R665" s="239"/>
      <c r="S665" s="239"/>
      <c r="T665" s="240"/>
      <c r="AT665" s="241" t="s">
        <v>193</v>
      </c>
      <c r="AU665" s="241" t="s">
        <v>83</v>
      </c>
      <c r="AV665" s="13" t="s">
        <v>83</v>
      </c>
      <c r="AW665" s="13" t="s">
        <v>39</v>
      </c>
      <c r="AX665" s="13" t="s">
        <v>75</v>
      </c>
      <c r="AY665" s="241" t="s">
        <v>183</v>
      </c>
    </row>
    <row r="666" spans="2:65" s="12" customFormat="1" ht="13.5">
      <c r="B666" s="220"/>
      <c r="C666" s="221"/>
      <c r="D666" s="217" t="s">
        <v>193</v>
      </c>
      <c r="E666" s="222" t="s">
        <v>21</v>
      </c>
      <c r="F666" s="223" t="s">
        <v>1078</v>
      </c>
      <c r="G666" s="221"/>
      <c r="H666" s="224" t="s">
        <v>21</v>
      </c>
      <c r="I666" s="225"/>
      <c r="J666" s="221"/>
      <c r="K666" s="221"/>
      <c r="L666" s="226"/>
      <c r="M666" s="227"/>
      <c r="N666" s="228"/>
      <c r="O666" s="228"/>
      <c r="P666" s="228"/>
      <c r="Q666" s="228"/>
      <c r="R666" s="228"/>
      <c r="S666" s="228"/>
      <c r="T666" s="229"/>
      <c r="AT666" s="230" t="s">
        <v>193</v>
      </c>
      <c r="AU666" s="230" t="s">
        <v>83</v>
      </c>
      <c r="AV666" s="12" t="s">
        <v>79</v>
      </c>
      <c r="AW666" s="12" t="s">
        <v>39</v>
      </c>
      <c r="AX666" s="12" t="s">
        <v>75</v>
      </c>
      <c r="AY666" s="230" t="s">
        <v>183</v>
      </c>
    </row>
    <row r="667" spans="2:65" s="13" customFormat="1" ht="13.5">
      <c r="B667" s="231"/>
      <c r="C667" s="232"/>
      <c r="D667" s="217" t="s">
        <v>193</v>
      </c>
      <c r="E667" s="233" t="s">
        <v>21</v>
      </c>
      <c r="F667" s="234" t="s">
        <v>311</v>
      </c>
      <c r="G667" s="232"/>
      <c r="H667" s="235">
        <v>19</v>
      </c>
      <c r="I667" s="236"/>
      <c r="J667" s="232"/>
      <c r="K667" s="232"/>
      <c r="L667" s="237"/>
      <c r="M667" s="238"/>
      <c r="N667" s="239"/>
      <c r="O667" s="239"/>
      <c r="P667" s="239"/>
      <c r="Q667" s="239"/>
      <c r="R667" s="239"/>
      <c r="S667" s="239"/>
      <c r="T667" s="240"/>
      <c r="AT667" s="241" t="s">
        <v>193</v>
      </c>
      <c r="AU667" s="241" t="s">
        <v>83</v>
      </c>
      <c r="AV667" s="13" t="s">
        <v>83</v>
      </c>
      <c r="AW667" s="13" t="s">
        <v>39</v>
      </c>
      <c r="AX667" s="13" t="s">
        <v>75</v>
      </c>
      <c r="AY667" s="241" t="s">
        <v>183</v>
      </c>
    </row>
    <row r="668" spans="2:65" s="12" customFormat="1" ht="13.5">
      <c r="B668" s="220"/>
      <c r="C668" s="221"/>
      <c r="D668" s="217" t="s">
        <v>193</v>
      </c>
      <c r="E668" s="222" t="s">
        <v>21</v>
      </c>
      <c r="F668" s="223" t="s">
        <v>1080</v>
      </c>
      <c r="G668" s="221"/>
      <c r="H668" s="224" t="s">
        <v>21</v>
      </c>
      <c r="I668" s="225"/>
      <c r="J668" s="221"/>
      <c r="K668" s="221"/>
      <c r="L668" s="226"/>
      <c r="M668" s="227"/>
      <c r="N668" s="228"/>
      <c r="O668" s="228"/>
      <c r="P668" s="228"/>
      <c r="Q668" s="228"/>
      <c r="R668" s="228"/>
      <c r="S668" s="228"/>
      <c r="T668" s="229"/>
      <c r="AT668" s="230" t="s">
        <v>193</v>
      </c>
      <c r="AU668" s="230" t="s">
        <v>83</v>
      </c>
      <c r="AV668" s="12" t="s">
        <v>79</v>
      </c>
      <c r="AW668" s="12" t="s">
        <v>39</v>
      </c>
      <c r="AX668" s="12" t="s">
        <v>75</v>
      </c>
      <c r="AY668" s="230" t="s">
        <v>183</v>
      </c>
    </row>
    <row r="669" spans="2:65" s="13" customFormat="1" ht="13.5">
      <c r="B669" s="231"/>
      <c r="C669" s="232"/>
      <c r="D669" s="217" t="s">
        <v>193</v>
      </c>
      <c r="E669" s="233" t="s">
        <v>21</v>
      </c>
      <c r="F669" s="234" t="s">
        <v>226</v>
      </c>
      <c r="G669" s="232"/>
      <c r="H669" s="235">
        <v>8</v>
      </c>
      <c r="I669" s="236"/>
      <c r="J669" s="232"/>
      <c r="K669" s="232"/>
      <c r="L669" s="237"/>
      <c r="M669" s="238"/>
      <c r="N669" s="239"/>
      <c r="O669" s="239"/>
      <c r="P669" s="239"/>
      <c r="Q669" s="239"/>
      <c r="R669" s="239"/>
      <c r="S669" s="239"/>
      <c r="T669" s="240"/>
      <c r="AT669" s="241" t="s">
        <v>193</v>
      </c>
      <c r="AU669" s="241" t="s">
        <v>83</v>
      </c>
      <c r="AV669" s="13" t="s">
        <v>83</v>
      </c>
      <c r="AW669" s="13" t="s">
        <v>39</v>
      </c>
      <c r="AX669" s="13" t="s">
        <v>75</v>
      </c>
      <c r="AY669" s="241" t="s">
        <v>183</v>
      </c>
    </row>
    <row r="670" spans="2:65" s="12" customFormat="1" ht="13.5">
      <c r="B670" s="220"/>
      <c r="C670" s="221"/>
      <c r="D670" s="217" t="s">
        <v>193</v>
      </c>
      <c r="E670" s="222" t="s">
        <v>21</v>
      </c>
      <c r="F670" s="223" t="s">
        <v>1082</v>
      </c>
      <c r="G670" s="221"/>
      <c r="H670" s="224" t="s">
        <v>21</v>
      </c>
      <c r="I670" s="225"/>
      <c r="J670" s="221"/>
      <c r="K670" s="221"/>
      <c r="L670" s="226"/>
      <c r="M670" s="227"/>
      <c r="N670" s="228"/>
      <c r="O670" s="228"/>
      <c r="P670" s="228"/>
      <c r="Q670" s="228"/>
      <c r="R670" s="228"/>
      <c r="S670" s="228"/>
      <c r="T670" s="229"/>
      <c r="AT670" s="230" t="s">
        <v>193</v>
      </c>
      <c r="AU670" s="230" t="s">
        <v>83</v>
      </c>
      <c r="AV670" s="12" t="s">
        <v>79</v>
      </c>
      <c r="AW670" s="12" t="s">
        <v>39</v>
      </c>
      <c r="AX670" s="12" t="s">
        <v>75</v>
      </c>
      <c r="AY670" s="230" t="s">
        <v>183</v>
      </c>
    </row>
    <row r="671" spans="2:65" s="13" customFormat="1" ht="13.5">
      <c r="B671" s="231"/>
      <c r="C671" s="232"/>
      <c r="D671" s="217" t="s">
        <v>193</v>
      </c>
      <c r="E671" s="233" t="s">
        <v>21</v>
      </c>
      <c r="F671" s="234" t="s">
        <v>226</v>
      </c>
      <c r="G671" s="232"/>
      <c r="H671" s="235">
        <v>8</v>
      </c>
      <c r="I671" s="236"/>
      <c r="J671" s="232"/>
      <c r="K671" s="232"/>
      <c r="L671" s="237"/>
      <c r="M671" s="238"/>
      <c r="N671" s="239"/>
      <c r="O671" s="239"/>
      <c r="P671" s="239"/>
      <c r="Q671" s="239"/>
      <c r="R671" s="239"/>
      <c r="S671" s="239"/>
      <c r="T671" s="240"/>
      <c r="AT671" s="241" t="s">
        <v>193</v>
      </c>
      <c r="AU671" s="241" t="s">
        <v>83</v>
      </c>
      <c r="AV671" s="13" t="s">
        <v>83</v>
      </c>
      <c r="AW671" s="13" t="s">
        <v>39</v>
      </c>
      <c r="AX671" s="13" t="s">
        <v>75</v>
      </c>
      <c r="AY671" s="241" t="s">
        <v>183</v>
      </c>
    </row>
    <row r="672" spans="2:65" s="12" customFormat="1" ht="13.5">
      <c r="B672" s="220"/>
      <c r="C672" s="221"/>
      <c r="D672" s="217" t="s">
        <v>193</v>
      </c>
      <c r="E672" s="222" t="s">
        <v>21</v>
      </c>
      <c r="F672" s="223" t="s">
        <v>1084</v>
      </c>
      <c r="G672" s="221"/>
      <c r="H672" s="224" t="s">
        <v>21</v>
      </c>
      <c r="I672" s="225"/>
      <c r="J672" s="221"/>
      <c r="K672" s="221"/>
      <c r="L672" s="226"/>
      <c r="M672" s="227"/>
      <c r="N672" s="228"/>
      <c r="O672" s="228"/>
      <c r="P672" s="228"/>
      <c r="Q672" s="228"/>
      <c r="R672" s="228"/>
      <c r="S672" s="228"/>
      <c r="T672" s="229"/>
      <c r="AT672" s="230" t="s">
        <v>193</v>
      </c>
      <c r="AU672" s="230" t="s">
        <v>83</v>
      </c>
      <c r="AV672" s="12" t="s">
        <v>79</v>
      </c>
      <c r="AW672" s="12" t="s">
        <v>39</v>
      </c>
      <c r="AX672" s="12" t="s">
        <v>75</v>
      </c>
      <c r="AY672" s="230" t="s">
        <v>183</v>
      </c>
    </row>
    <row r="673" spans="2:65" s="13" customFormat="1" ht="13.5">
      <c r="B673" s="231"/>
      <c r="C673" s="232"/>
      <c r="D673" s="217" t="s">
        <v>193</v>
      </c>
      <c r="E673" s="233" t="s">
        <v>21</v>
      </c>
      <c r="F673" s="234" t="s">
        <v>83</v>
      </c>
      <c r="G673" s="232"/>
      <c r="H673" s="235">
        <v>2</v>
      </c>
      <c r="I673" s="236"/>
      <c r="J673" s="232"/>
      <c r="K673" s="232"/>
      <c r="L673" s="237"/>
      <c r="M673" s="238"/>
      <c r="N673" s="239"/>
      <c r="O673" s="239"/>
      <c r="P673" s="239"/>
      <c r="Q673" s="239"/>
      <c r="R673" s="239"/>
      <c r="S673" s="239"/>
      <c r="T673" s="240"/>
      <c r="AT673" s="241" t="s">
        <v>193</v>
      </c>
      <c r="AU673" s="241" t="s">
        <v>83</v>
      </c>
      <c r="AV673" s="13" t="s">
        <v>83</v>
      </c>
      <c r="AW673" s="13" t="s">
        <v>39</v>
      </c>
      <c r="AX673" s="13" t="s">
        <v>75</v>
      </c>
      <c r="AY673" s="241" t="s">
        <v>183</v>
      </c>
    </row>
    <row r="674" spans="2:65" s="14" customFormat="1" ht="13.5">
      <c r="B674" s="242"/>
      <c r="C674" s="243"/>
      <c r="D674" s="244" t="s">
        <v>193</v>
      </c>
      <c r="E674" s="245" t="s">
        <v>21</v>
      </c>
      <c r="F674" s="246" t="s">
        <v>212</v>
      </c>
      <c r="G674" s="243"/>
      <c r="H674" s="247">
        <v>45</v>
      </c>
      <c r="I674" s="248"/>
      <c r="J674" s="243"/>
      <c r="K674" s="243"/>
      <c r="L674" s="249"/>
      <c r="M674" s="250"/>
      <c r="N674" s="251"/>
      <c r="O674" s="251"/>
      <c r="P674" s="251"/>
      <c r="Q674" s="251"/>
      <c r="R674" s="251"/>
      <c r="S674" s="251"/>
      <c r="T674" s="252"/>
      <c r="AT674" s="253" t="s">
        <v>193</v>
      </c>
      <c r="AU674" s="253" t="s">
        <v>83</v>
      </c>
      <c r="AV674" s="14" t="s">
        <v>189</v>
      </c>
      <c r="AW674" s="14" t="s">
        <v>39</v>
      </c>
      <c r="AX674" s="14" t="s">
        <v>79</v>
      </c>
      <c r="AY674" s="253" t="s">
        <v>183</v>
      </c>
    </row>
    <row r="675" spans="2:65" s="1" customFormat="1" ht="22.5" customHeight="1">
      <c r="B675" s="42"/>
      <c r="C675" s="257" t="s">
        <v>1456</v>
      </c>
      <c r="D675" s="257" t="s">
        <v>223</v>
      </c>
      <c r="E675" s="258" t="s">
        <v>1457</v>
      </c>
      <c r="F675" s="259" t="s">
        <v>1458</v>
      </c>
      <c r="G675" s="260" t="s">
        <v>626</v>
      </c>
      <c r="H675" s="261">
        <v>8</v>
      </c>
      <c r="I675" s="262"/>
      <c r="J675" s="263">
        <f t="shared" ref="J675:J680" si="0">ROUND(I675*H675,2)</f>
        <v>0</v>
      </c>
      <c r="K675" s="259" t="s">
        <v>200</v>
      </c>
      <c r="L675" s="264"/>
      <c r="M675" s="265" t="s">
        <v>21</v>
      </c>
      <c r="N675" s="266" t="s">
        <v>46</v>
      </c>
      <c r="O675" s="43"/>
      <c r="P675" s="214">
        <f t="shared" ref="P675:P680" si="1">O675*H675</f>
        <v>0</v>
      </c>
      <c r="Q675" s="214">
        <v>1.4E-2</v>
      </c>
      <c r="R675" s="214">
        <f t="shared" ref="R675:R680" si="2">Q675*H675</f>
        <v>0.112</v>
      </c>
      <c r="S675" s="214">
        <v>0</v>
      </c>
      <c r="T675" s="215">
        <f t="shared" ref="T675:T680" si="3">S675*H675</f>
        <v>0</v>
      </c>
      <c r="AR675" s="25" t="s">
        <v>393</v>
      </c>
      <c r="AT675" s="25" t="s">
        <v>223</v>
      </c>
      <c r="AU675" s="25" t="s">
        <v>83</v>
      </c>
      <c r="AY675" s="25" t="s">
        <v>183</v>
      </c>
      <c r="BE675" s="216">
        <f t="shared" ref="BE675:BE680" si="4">IF(N675="základní",J675,0)</f>
        <v>0</v>
      </c>
      <c r="BF675" s="216">
        <f t="shared" ref="BF675:BF680" si="5">IF(N675="snížená",J675,0)</f>
        <v>0</v>
      </c>
      <c r="BG675" s="216">
        <f t="shared" ref="BG675:BG680" si="6">IF(N675="zákl. přenesená",J675,0)</f>
        <v>0</v>
      </c>
      <c r="BH675" s="216">
        <f t="shared" ref="BH675:BH680" si="7">IF(N675="sníž. přenesená",J675,0)</f>
        <v>0</v>
      </c>
      <c r="BI675" s="216">
        <f t="shared" ref="BI675:BI680" si="8">IF(N675="nulová",J675,0)</f>
        <v>0</v>
      </c>
      <c r="BJ675" s="25" t="s">
        <v>79</v>
      </c>
      <c r="BK675" s="216">
        <f t="shared" ref="BK675:BK680" si="9">ROUND(I675*H675,2)</f>
        <v>0</v>
      </c>
      <c r="BL675" s="25" t="s">
        <v>292</v>
      </c>
      <c r="BM675" s="25" t="s">
        <v>1459</v>
      </c>
    </row>
    <row r="676" spans="2:65" s="1" customFormat="1" ht="22.5" customHeight="1">
      <c r="B676" s="42"/>
      <c r="C676" s="257" t="s">
        <v>1460</v>
      </c>
      <c r="D676" s="257" t="s">
        <v>223</v>
      </c>
      <c r="E676" s="258" t="s">
        <v>1461</v>
      </c>
      <c r="F676" s="259" t="s">
        <v>1462</v>
      </c>
      <c r="G676" s="260" t="s">
        <v>626</v>
      </c>
      <c r="H676" s="261">
        <v>19</v>
      </c>
      <c r="I676" s="262"/>
      <c r="J676" s="263">
        <f t="shared" si="0"/>
        <v>0</v>
      </c>
      <c r="K676" s="259" t="s">
        <v>200</v>
      </c>
      <c r="L676" s="264"/>
      <c r="M676" s="265" t="s">
        <v>21</v>
      </c>
      <c r="N676" s="266" t="s">
        <v>46</v>
      </c>
      <c r="O676" s="43"/>
      <c r="P676" s="214">
        <f t="shared" si="1"/>
        <v>0</v>
      </c>
      <c r="Q676" s="214">
        <v>7.1999999999999998E-3</v>
      </c>
      <c r="R676" s="214">
        <f t="shared" si="2"/>
        <v>0.1368</v>
      </c>
      <c r="S676" s="214">
        <v>0</v>
      </c>
      <c r="T676" s="215">
        <f t="shared" si="3"/>
        <v>0</v>
      </c>
      <c r="AR676" s="25" t="s">
        <v>393</v>
      </c>
      <c r="AT676" s="25" t="s">
        <v>223</v>
      </c>
      <c r="AU676" s="25" t="s">
        <v>83</v>
      </c>
      <c r="AY676" s="25" t="s">
        <v>183</v>
      </c>
      <c r="BE676" s="216">
        <f t="shared" si="4"/>
        <v>0</v>
      </c>
      <c r="BF676" s="216">
        <f t="shared" si="5"/>
        <v>0</v>
      </c>
      <c r="BG676" s="216">
        <f t="shared" si="6"/>
        <v>0</v>
      </c>
      <c r="BH676" s="216">
        <f t="shared" si="7"/>
        <v>0</v>
      </c>
      <c r="BI676" s="216">
        <f t="shared" si="8"/>
        <v>0</v>
      </c>
      <c r="BJ676" s="25" t="s">
        <v>79</v>
      </c>
      <c r="BK676" s="216">
        <f t="shared" si="9"/>
        <v>0</v>
      </c>
      <c r="BL676" s="25" t="s">
        <v>292</v>
      </c>
      <c r="BM676" s="25" t="s">
        <v>1463</v>
      </c>
    </row>
    <row r="677" spans="2:65" s="1" customFormat="1" ht="22.5" customHeight="1">
      <c r="B677" s="42"/>
      <c r="C677" s="257" t="s">
        <v>1464</v>
      </c>
      <c r="D677" s="257" t="s">
        <v>223</v>
      </c>
      <c r="E677" s="258" t="s">
        <v>1465</v>
      </c>
      <c r="F677" s="259" t="s">
        <v>1466</v>
      </c>
      <c r="G677" s="260" t="s">
        <v>626</v>
      </c>
      <c r="H677" s="261">
        <v>8</v>
      </c>
      <c r="I677" s="262"/>
      <c r="J677" s="263">
        <f t="shared" si="0"/>
        <v>0</v>
      </c>
      <c r="K677" s="259" t="s">
        <v>200</v>
      </c>
      <c r="L677" s="264"/>
      <c r="M677" s="265" t="s">
        <v>21</v>
      </c>
      <c r="N677" s="266" t="s">
        <v>46</v>
      </c>
      <c r="O677" s="43"/>
      <c r="P677" s="214">
        <f t="shared" si="1"/>
        <v>0</v>
      </c>
      <c r="Q677" s="214">
        <v>7.3000000000000001E-3</v>
      </c>
      <c r="R677" s="214">
        <f t="shared" si="2"/>
        <v>5.8400000000000001E-2</v>
      </c>
      <c r="S677" s="214">
        <v>0</v>
      </c>
      <c r="T677" s="215">
        <f t="shared" si="3"/>
        <v>0</v>
      </c>
      <c r="AR677" s="25" t="s">
        <v>393</v>
      </c>
      <c r="AT677" s="25" t="s">
        <v>223</v>
      </c>
      <c r="AU677" s="25" t="s">
        <v>83</v>
      </c>
      <c r="AY677" s="25" t="s">
        <v>183</v>
      </c>
      <c r="BE677" s="216">
        <f t="shared" si="4"/>
        <v>0</v>
      </c>
      <c r="BF677" s="216">
        <f t="shared" si="5"/>
        <v>0</v>
      </c>
      <c r="BG677" s="216">
        <f t="shared" si="6"/>
        <v>0</v>
      </c>
      <c r="BH677" s="216">
        <f t="shared" si="7"/>
        <v>0</v>
      </c>
      <c r="BI677" s="216">
        <f t="shared" si="8"/>
        <v>0</v>
      </c>
      <c r="BJ677" s="25" t="s">
        <v>79</v>
      </c>
      <c r="BK677" s="216">
        <f t="shared" si="9"/>
        <v>0</v>
      </c>
      <c r="BL677" s="25" t="s">
        <v>292</v>
      </c>
      <c r="BM677" s="25" t="s">
        <v>1467</v>
      </c>
    </row>
    <row r="678" spans="2:65" s="1" customFormat="1" ht="22.5" customHeight="1">
      <c r="B678" s="42"/>
      <c r="C678" s="257" t="s">
        <v>1468</v>
      </c>
      <c r="D678" s="257" t="s">
        <v>223</v>
      </c>
      <c r="E678" s="258" t="s">
        <v>1469</v>
      </c>
      <c r="F678" s="259" t="s">
        <v>1470</v>
      </c>
      <c r="G678" s="260" t="s">
        <v>626</v>
      </c>
      <c r="H678" s="261">
        <v>8</v>
      </c>
      <c r="I678" s="262"/>
      <c r="J678" s="263">
        <f t="shared" si="0"/>
        <v>0</v>
      </c>
      <c r="K678" s="259" t="s">
        <v>200</v>
      </c>
      <c r="L678" s="264"/>
      <c r="M678" s="265" t="s">
        <v>21</v>
      </c>
      <c r="N678" s="266" t="s">
        <v>46</v>
      </c>
      <c r="O678" s="43"/>
      <c r="P678" s="214">
        <f t="shared" si="1"/>
        <v>0</v>
      </c>
      <c r="Q678" s="214">
        <v>1.32E-2</v>
      </c>
      <c r="R678" s="214">
        <f t="shared" si="2"/>
        <v>0.1056</v>
      </c>
      <c r="S678" s="214">
        <v>0</v>
      </c>
      <c r="T678" s="215">
        <f t="shared" si="3"/>
        <v>0</v>
      </c>
      <c r="AR678" s="25" t="s">
        <v>393</v>
      </c>
      <c r="AT678" s="25" t="s">
        <v>223</v>
      </c>
      <c r="AU678" s="25" t="s">
        <v>83</v>
      </c>
      <c r="AY678" s="25" t="s">
        <v>183</v>
      </c>
      <c r="BE678" s="216">
        <f t="shared" si="4"/>
        <v>0</v>
      </c>
      <c r="BF678" s="216">
        <f t="shared" si="5"/>
        <v>0</v>
      </c>
      <c r="BG678" s="216">
        <f t="shared" si="6"/>
        <v>0</v>
      </c>
      <c r="BH678" s="216">
        <f t="shared" si="7"/>
        <v>0</v>
      </c>
      <c r="BI678" s="216">
        <f t="shared" si="8"/>
        <v>0</v>
      </c>
      <c r="BJ678" s="25" t="s">
        <v>79</v>
      </c>
      <c r="BK678" s="216">
        <f t="shared" si="9"/>
        <v>0</v>
      </c>
      <c r="BL678" s="25" t="s">
        <v>292</v>
      </c>
      <c r="BM678" s="25" t="s">
        <v>1471</v>
      </c>
    </row>
    <row r="679" spans="2:65" s="1" customFormat="1" ht="22.5" customHeight="1">
      <c r="B679" s="42"/>
      <c r="C679" s="257" t="s">
        <v>1472</v>
      </c>
      <c r="D679" s="257" t="s">
        <v>223</v>
      </c>
      <c r="E679" s="258" t="s">
        <v>1473</v>
      </c>
      <c r="F679" s="259" t="s">
        <v>1474</v>
      </c>
      <c r="G679" s="260" t="s">
        <v>626</v>
      </c>
      <c r="H679" s="261">
        <v>2</v>
      </c>
      <c r="I679" s="262"/>
      <c r="J679" s="263">
        <f t="shared" si="0"/>
        <v>0</v>
      </c>
      <c r="K679" s="259" t="s">
        <v>200</v>
      </c>
      <c r="L679" s="264"/>
      <c r="M679" s="265" t="s">
        <v>21</v>
      </c>
      <c r="N679" s="266" t="s">
        <v>46</v>
      </c>
      <c r="O679" s="43"/>
      <c r="P679" s="214">
        <f t="shared" si="1"/>
        <v>0</v>
      </c>
      <c r="Q679" s="214">
        <v>1.09E-2</v>
      </c>
      <c r="R679" s="214">
        <f t="shared" si="2"/>
        <v>2.18E-2</v>
      </c>
      <c r="S679" s="214">
        <v>0</v>
      </c>
      <c r="T679" s="215">
        <f t="shared" si="3"/>
        <v>0</v>
      </c>
      <c r="AR679" s="25" t="s">
        <v>393</v>
      </c>
      <c r="AT679" s="25" t="s">
        <v>223</v>
      </c>
      <c r="AU679" s="25" t="s">
        <v>83</v>
      </c>
      <c r="AY679" s="25" t="s">
        <v>183</v>
      </c>
      <c r="BE679" s="216">
        <f t="shared" si="4"/>
        <v>0</v>
      </c>
      <c r="BF679" s="216">
        <f t="shared" si="5"/>
        <v>0</v>
      </c>
      <c r="BG679" s="216">
        <f t="shared" si="6"/>
        <v>0</v>
      </c>
      <c r="BH679" s="216">
        <f t="shared" si="7"/>
        <v>0</v>
      </c>
      <c r="BI679" s="216">
        <f t="shared" si="8"/>
        <v>0</v>
      </c>
      <c r="BJ679" s="25" t="s">
        <v>79</v>
      </c>
      <c r="BK679" s="216">
        <f t="shared" si="9"/>
        <v>0</v>
      </c>
      <c r="BL679" s="25" t="s">
        <v>292</v>
      </c>
      <c r="BM679" s="25" t="s">
        <v>1475</v>
      </c>
    </row>
    <row r="680" spans="2:65" s="1" customFormat="1" ht="31.5" customHeight="1">
      <c r="B680" s="42"/>
      <c r="C680" s="205" t="s">
        <v>1476</v>
      </c>
      <c r="D680" s="205" t="s">
        <v>185</v>
      </c>
      <c r="E680" s="206" t="s">
        <v>624</v>
      </c>
      <c r="F680" s="207" t="s">
        <v>625</v>
      </c>
      <c r="G680" s="208" t="s">
        <v>626</v>
      </c>
      <c r="H680" s="209">
        <v>7</v>
      </c>
      <c r="I680" s="210"/>
      <c r="J680" s="211">
        <f t="shared" si="0"/>
        <v>0</v>
      </c>
      <c r="K680" s="207" t="s">
        <v>200</v>
      </c>
      <c r="L680" s="62"/>
      <c r="M680" s="212" t="s">
        <v>21</v>
      </c>
      <c r="N680" s="213" t="s">
        <v>46</v>
      </c>
      <c r="O680" s="43"/>
      <c r="P680" s="214">
        <f t="shared" si="1"/>
        <v>0</v>
      </c>
      <c r="Q680" s="214">
        <v>8.7000000000000001E-4</v>
      </c>
      <c r="R680" s="214">
        <f t="shared" si="2"/>
        <v>6.0899999999999999E-3</v>
      </c>
      <c r="S680" s="214">
        <v>0</v>
      </c>
      <c r="T680" s="215">
        <f t="shared" si="3"/>
        <v>0</v>
      </c>
      <c r="AR680" s="25" t="s">
        <v>292</v>
      </c>
      <c r="AT680" s="25" t="s">
        <v>185</v>
      </c>
      <c r="AU680" s="25" t="s">
        <v>83</v>
      </c>
      <c r="AY680" s="25" t="s">
        <v>183</v>
      </c>
      <c r="BE680" s="216">
        <f t="shared" si="4"/>
        <v>0</v>
      </c>
      <c r="BF680" s="216">
        <f t="shared" si="5"/>
        <v>0</v>
      </c>
      <c r="BG680" s="216">
        <f t="shared" si="6"/>
        <v>0</v>
      </c>
      <c r="BH680" s="216">
        <f t="shared" si="7"/>
        <v>0</v>
      </c>
      <c r="BI680" s="216">
        <f t="shared" si="8"/>
        <v>0</v>
      </c>
      <c r="BJ680" s="25" t="s">
        <v>79</v>
      </c>
      <c r="BK680" s="216">
        <f t="shared" si="9"/>
        <v>0</v>
      </c>
      <c r="BL680" s="25" t="s">
        <v>292</v>
      </c>
      <c r="BM680" s="25" t="s">
        <v>1477</v>
      </c>
    </row>
    <row r="681" spans="2:65" s="1" customFormat="1" ht="148.5">
      <c r="B681" s="42"/>
      <c r="C681" s="64"/>
      <c r="D681" s="217" t="s">
        <v>191</v>
      </c>
      <c r="E681" s="64"/>
      <c r="F681" s="218" t="s">
        <v>628</v>
      </c>
      <c r="G681" s="64"/>
      <c r="H681" s="64"/>
      <c r="I681" s="173"/>
      <c r="J681" s="64"/>
      <c r="K681" s="64"/>
      <c r="L681" s="62"/>
      <c r="M681" s="219"/>
      <c r="N681" s="43"/>
      <c r="O681" s="43"/>
      <c r="P681" s="43"/>
      <c r="Q681" s="43"/>
      <c r="R681" s="43"/>
      <c r="S681" s="43"/>
      <c r="T681" s="79"/>
      <c r="AT681" s="25" t="s">
        <v>191</v>
      </c>
      <c r="AU681" s="25" t="s">
        <v>83</v>
      </c>
    </row>
    <row r="682" spans="2:65" s="12" customFormat="1" ht="13.5">
      <c r="B682" s="220"/>
      <c r="C682" s="221"/>
      <c r="D682" s="217" t="s">
        <v>193</v>
      </c>
      <c r="E682" s="222" t="s">
        <v>21</v>
      </c>
      <c r="F682" s="223" t="s">
        <v>1478</v>
      </c>
      <c r="G682" s="221"/>
      <c r="H682" s="224" t="s">
        <v>21</v>
      </c>
      <c r="I682" s="225"/>
      <c r="J682" s="221"/>
      <c r="K682" s="221"/>
      <c r="L682" s="226"/>
      <c r="M682" s="227"/>
      <c r="N682" s="228"/>
      <c r="O682" s="228"/>
      <c r="P682" s="228"/>
      <c r="Q682" s="228"/>
      <c r="R682" s="228"/>
      <c r="S682" s="228"/>
      <c r="T682" s="229"/>
      <c r="AT682" s="230" t="s">
        <v>193</v>
      </c>
      <c r="AU682" s="230" t="s">
        <v>83</v>
      </c>
      <c r="AV682" s="12" t="s">
        <v>79</v>
      </c>
      <c r="AW682" s="12" t="s">
        <v>39</v>
      </c>
      <c r="AX682" s="12" t="s">
        <v>75</v>
      </c>
      <c r="AY682" s="230" t="s">
        <v>183</v>
      </c>
    </row>
    <row r="683" spans="2:65" s="12" customFormat="1" ht="13.5">
      <c r="B683" s="220"/>
      <c r="C683" s="221"/>
      <c r="D683" s="217" t="s">
        <v>193</v>
      </c>
      <c r="E683" s="222" t="s">
        <v>21</v>
      </c>
      <c r="F683" s="223" t="s">
        <v>1479</v>
      </c>
      <c r="G683" s="221"/>
      <c r="H683" s="224" t="s">
        <v>21</v>
      </c>
      <c r="I683" s="225"/>
      <c r="J683" s="221"/>
      <c r="K683" s="221"/>
      <c r="L683" s="226"/>
      <c r="M683" s="227"/>
      <c r="N683" s="228"/>
      <c r="O683" s="228"/>
      <c r="P683" s="228"/>
      <c r="Q683" s="228"/>
      <c r="R683" s="228"/>
      <c r="S683" s="228"/>
      <c r="T683" s="229"/>
      <c r="AT683" s="230" t="s">
        <v>193</v>
      </c>
      <c r="AU683" s="230" t="s">
        <v>83</v>
      </c>
      <c r="AV683" s="12" t="s">
        <v>79</v>
      </c>
      <c r="AW683" s="12" t="s">
        <v>39</v>
      </c>
      <c r="AX683" s="12" t="s">
        <v>75</v>
      </c>
      <c r="AY683" s="230" t="s">
        <v>183</v>
      </c>
    </row>
    <row r="684" spans="2:65" s="13" customFormat="1" ht="13.5">
      <c r="B684" s="231"/>
      <c r="C684" s="232"/>
      <c r="D684" s="217" t="s">
        <v>193</v>
      </c>
      <c r="E684" s="233" t="s">
        <v>21</v>
      </c>
      <c r="F684" s="234" t="s">
        <v>79</v>
      </c>
      <c r="G684" s="232"/>
      <c r="H684" s="235">
        <v>1</v>
      </c>
      <c r="I684" s="236"/>
      <c r="J684" s="232"/>
      <c r="K684" s="232"/>
      <c r="L684" s="237"/>
      <c r="M684" s="238"/>
      <c r="N684" s="239"/>
      <c r="O684" s="239"/>
      <c r="P684" s="239"/>
      <c r="Q684" s="239"/>
      <c r="R684" s="239"/>
      <c r="S684" s="239"/>
      <c r="T684" s="240"/>
      <c r="AT684" s="241" t="s">
        <v>193</v>
      </c>
      <c r="AU684" s="241" t="s">
        <v>83</v>
      </c>
      <c r="AV684" s="13" t="s">
        <v>83</v>
      </c>
      <c r="AW684" s="13" t="s">
        <v>39</v>
      </c>
      <c r="AX684" s="13" t="s">
        <v>75</v>
      </c>
      <c r="AY684" s="241" t="s">
        <v>183</v>
      </c>
    </row>
    <row r="685" spans="2:65" s="12" customFormat="1" ht="13.5">
      <c r="B685" s="220"/>
      <c r="C685" s="221"/>
      <c r="D685" s="217" t="s">
        <v>193</v>
      </c>
      <c r="E685" s="222" t="s">
        <v>21</v>
      </c>
      <c r="F685" s="223" t="s">
        <v>1480</v>
      </c>
      <c r="G685" s="221"/>
      <c r="H685" s="224" t="s">
        <v>21</v>
      </c>
      <c r="I685" s="225"/>
      <c r="J685" s="221"/>
      <c r="K685" s="221"/>
      <c r="L685" s="226"/>
      <c r="M685" s="227"/>
      <c r="N685" s="228"/>
      <c r="O685" s="228"/>
      <c r="P685" s="228"/>
      <c r="Q685" s="228"/>
      <c r="R685" s="228"/>
      <c r="S685" s="228"/>
      <c r="T685" s="229"/>
      <c r="AT685" s="230" t="s">
        <v>193</v>
      </c>
      <c r="AU685" s="230" t="s">
        <v>83</v>
      </c>
      <c r="AV685" s="12" t="s">
        <v>79</v>
      </c>
      <c r="AW685" s="12" t="s">
        <v>39</v>
      </c>
      <c r="AX685" s="12" t="s">
        <v>75</v>
      </c>
      <c r="AY685" s="230" t="s">
        <v>183</v>
      </c>
    </row>
    <row r="686" spans="2:65" s="13" customFormat="1" ht="13.5">
      <c r="B686" s="231"/>
      <c r="C686" s="232"/>
      <c r="D686" s="217" t="s">
        <v>193</v>
      </c>
      <c r="E686" s="233" t="s">
        <v>21</v>
      </c>
      <c r="F686" s="234" t="s">
        <v>83</v>
      </c>
      <c r="G686" s="232"/>
      <c r="H686" s="235">
        <v>2</v>
      </c>
      <c r="I686" s="236"/>
      <c r="J686" s="232"/>
      <c r="K686" s="232"/>
      <c r="L686" s="237"/>
      <c r="M686" s="238"/>
      <c r="N686" s="239"/>
      <c r="O686" s="239"/>
      <c r="P686" s="239"/>
      <c r="Q686" s="239"/>
      <c r="R686" s="239"/>
      <c r="S686" s="239"/>
      <c r="T686" s="240"/>
      <c r="AT686" s="241" t="s">
        <v>193</v>
      </c>
      <c r="AU686" s="241" t="s">
        <v>83</v>
      </c>
      <c r="AV686" s="13" t="s">
        <v>83</v>
      </c>
      <c r="AW686" s="13" t="s">
        <v>39</v>
      </c>
      <c r="AX686" s="13" t="s">
        <v>75</v>
      </c>
      <c r="AY686" s="241" t="s">
        <v>183</v>
      </c>
    </row>
    <row r="687" spans="2:65" s="12" customFormat="1" ht="13.5">
      <c r="B687" s="220"/>
      <c r="C687" s="221"/>
      <c r="D687" s="217" t="s">
        <v>193</v>
      </c>
      <c r="E687" s="222" t="s">
        <v>21</v>
      </c>
      <c r="F687" s="223" t="s">
        <v>1481</v>
      </c>
      <c r="G687" s="221"/>
      <c r="H687" s="224" t="s">
        <v>21</v>
      </c>
      <c r="I687" s="225"/>
      <c r="J687" s="221"/>
      <c r="K687" s="221"/>
      <c r="L687" s="226"/>
      <c r="M687" s="227"/>
      <c r="N687" s="228"/>
      <c r="O687" s="228"/>
      <c r="P687" s="228"/>
      <c r="Q687" s="228"/>
      <c r="R687" s="228"/>
      <c r="S687" s="228"/>
      <c r="T687" s="229"/>
      <c r="AT687" s="230" t="s">
        <v>193</v>
      </c>
      <c r="AU687" s="230" t="s">
        <v>83</v>
      </c>
      <c r="AV687" s="12" t="s">
        <v>79</v>
      </c>
      <c r="AW687" s="12" t="s">
        <v>39</v>
      </c>
      <c r="AX687" s="12" t="s">
        <v>75</v>
      </c>
      <c r="AY687" s="230" t="s">
        <v>183</v>
      </c>
    </row>
    <row r="688" spans="2:65" s="13" customFormat="1" ht="13.5">
      <c r="B688" s="231"/>
      <c r="C688" s="232"/>
      <c r="D688" s="217" t="s">
        <v>193</v>
      </c>
      <c r="E688" s="233" t="s">
        <v>21</v>
      </c>
      <c r="F688" s="234" t="s">
        <v>83</v>
      </c>
      <c r="G688" s="232"/>
      <c r="H688" s="235">
        <v>2</v>
      </c>
      <c r="I688" s="236"/>
      <c r="J688" s="232"/>
      <c r="K688" s="232"/>
      <c r="L688" s="237"/>
      <c r="M688" s="238"/>
      <c r="N688" s="239"/>
      <c r="O688" s="239"/>
      <c r="P688" s="239"/>
      <c r="Q688" s="239"/>
      <c r="R688" s="239"/>
      <c r="S688" s="239"/>
      <c r="T688" s="240"/>
      <c r="AT688" s="241" t="s">
        <v>193</v>
      </c>
      <c r="AU688" s="241" t="s">
        <v>83</v>
      </c>
      <c r="AV688" s="13" t="s">
        <v>83</v>
      </c>
      <c r="AW688" s="13" t="s">
        <v>39</v>
      </c>
      <c r="AX688" s="13" t="s">
        <v>75</v>
      </c>
      <c r="AY688" s="241" t="s">
        <v>183</v>
      </c>
    </row>
    <row r="689" spans="2:65" s="12" customFormat="1" ht="13.5">
      <c r="B689" s="220"/>
      <c r="C689" s="221"/>
      <c r="D689" s="217" t="s">
        <v>193</v>
      </c>
      <c r="E689" s="222" t="s">
        <v>21</v>
      </c>
      <c r="F689" s="223" t="s">
        <v>1482</v>
      </c>
      <c r="G689" s="221"/>
      <c r="H689" s="224" t="s">
        <v>21</v>
      </c>
      <c r="I689" s="225"/>
      <c r="J689" s="221"/>
      <c r="K689" s="221"/>
      <c r="L689" s="226"/>
      <c r="M689" s="227"/>
      <c r="N689" s="228"/>
      <c r="O689" s="228"/>
      <c r="P689" s="228"/>
      <c r="Q689" s="228"/>
      <c r="R689" s="228"/>
      <c r="S689" s="228"/>
      <c r="T689" s="229"/>
      <c r="AT689" s="230" t="s">
        <v>193</v>
      </c>
      <c r="AU689" s="230" t="s">
        <v>83</v>
      </c>
      <c r="AV689" s="12" t="s">
        <v>79</v>
      </c>
      <c r="AW689" s="12" t="s">
        <v>39</v>
      </c>
      <c r="AX689" s="12" t="s">
        <v>75</v>
      </c>
      <c r="AY689" s="230" t="s">
        <v>183</v>
      </c>
    </row>
    <row r="690" spans="2:65" s="13" customFormat="1" ht="13.5">
      <c r="B690" s="231"/>
      <c r="C690" s="232"/>
      <c r="D690" s="217" t="s">
        <v>193</v>
      </c>
      <c r="E690" s="233" t="s">
        <v>21</v>
      </c>
      <c r="F690" s="234" t="s">
        <v>83</v>
      </c>
      <c r="G690" s="232"/>
      <c r="H690" s="235">
        <v>2</v>
      </c>
      <c r="I690" s="236"/>
      <c r="J690" s="232"/>
      <c r="K690" s="232"/>
      <c r="L690" s="237"/>
      <c r="M690" s="238"/>
      <c r="N690" s="239"/>
      <c r="O690" s="239"/>
      <c r="P690" s="239"/>
      <c r="Q690" s="239"/>
      <c r="R690" s="239"/>
      <c r="S690" s="239"/>
      <c r="T690" s="240"/>
      <c r="AT690" s="241" t="s">
        <v>193</v>
      </c>
      <c r="AU690" s="241" t="s">
        <v>83</v>
      </c>
      <c r="AV690" s="13" t="s">
        <v>83</v>
      </c>
      <c r="AW690" s="13" t="s">
        <v>39</v>
      </c>
      <c r="AX690" s="13" t="s">
        <v>75</v>
      </c>
      <c r="AY690" s="241" t="s">
        <v>183</v>
      </c>
    </row>
    <row r="691" spans="2:65" s="14" customFormat="1" ht="13.5">
      <c r="B691" s="242"/>
      <c r="C691" s="243"/>
      <c r="D691" s="244" t="s">
        <v>193</v>
      </c>
      <c r="E691" s="245" t="s">
        <v>21</v>
      </c>
      <c r="F691" s="246" t="s">
        <v>212</v>
      </c>
      <c r="G691" s="243"/>
      <c r="H691" s="247">
        <v>7</v>
      </c>
      <c r="I691" s="248"/>
      <c r="J691" s="243"/>
      <c r="K691" s="243"/>
      <c r="L691" s="249"/>
      <c r="M691" s="250"/>
      <c r="N691" s="251"/>
      <c r="O691" s="251"/>
      <c r="P691" s="251"/>
      <c r="Q691" s="251"/>
      <c r="R691" s="251"/>
      <c r="S691" s="251"/>
      <c r="T691" s="252"/>
      <c r="AT691" s="253" t="s">
        <v>193</v>
      </c>
      <c r="AU691" s="253" t="s">
        <v>83</v>
      </c>
      <c r="AV691" s="14" t="s">
        <v>189</v>
      </c>
      <c r="AW691" s="14" t="s">
        <v>39</v>
      </c>
      <c r="AX691" s="14" t="s">
        <v>79</v>
      </c>
      <c r="AY691" s="253" t="s">
        <v>183</v>
      </c>
    </row>
    <row r="692" spans="2:65" s="1" customFormat="1" ht="22.5" customHeight="1">
      <c r="B692" s="42"/>
      <c r="C692" s="257" t="s">
        <v>1483</v>
      </c>
      <c r="D692" s="257" t="s">
        <v>223</v>
      </c>
      <c r="E692" s="258" t="s">
        <v>1484</v>
      </c>
      <c r="F692" s="259" t="s">
        <v>1485</v>
      </c>
      <c r="G692" s="260" t="s">
        <v>626</v>
      </c>
      <c r="H692" s="261">
        <v>2</v>
      </c>
      <c r="I692" s="262"/>
      <c r="J692" s="263">
        <f>ROUND(I692*H692,2)</f>
        <v>0</v>
      </c>
      <c r="K692" s="259" t="s">
        <v>21</v>
      </c>
      <c r="L692" s="264"/>
      <c r="M692" s="265" t="s">
        <v>21</v>
      </c>
      <c r="N692" s="266" t="s">
        <v>46</v>
      </c>
      <c r="O692" s="43"/>
      <c r="P692" s="214">
        <f>O692*H692</f>
        <v>0</v>
      </c>
      <c r="Q692" s="214">
        <v>7.3999999999999996E-2</v>
      </c>
      <c r="R692" s="214">
        <f>Q692*H692</f>
        <v>0.14799999999999999</v>
      </c>
      <c r="S692" s="214">
        <v>0</v>
      </c>
      <c r="T692" s="215">
        <f>S692*H692</f>
        <v>0</v>
      </c>
      <c r="AR692" s="25" t="s">
        <v>393</v>
      </c>
      <c r="AT692" s="25" t="s">
        <v>223</v>
      </c>
      <c r="AU692" s="25" t="s">
        <v>83</v>
      </c>
      <c r="AY692" s="25" t="s">
        <v>183</v>
      </c>
      <c r="BE692" s="216">
        <f>IF(N692="základní",J692,0)</f>
        <v>0</v>
      </c>
      <c r="BF692" s="216">
        <f>IF(N692="snížená",J692,0)</f>
        <v>0</v>
      </c>
      <c r="BG692" s="216">
        <f>IF(N692="zákl. přenesená",J692,0)</f>
        <v>0</v>
      </c>
      <c r="BH692" s="216">
        <f>IF(N692="sníž. přenesená",J692,0)</f>
        <v>0</v>
      </c>
      <c r="BI692" s="216">
        <f>IF(N692="nulová",J692,0)</f>
        <v>0</v>
      </c>
      <c r="BJ692" s="25" t="s">
        <v>79</v>
      </c>
      <c r="BK692" s="216">
        <f>ROUND(I692*H692,2)</f>
        <v>0</v>
      </c>
      <c r="BL692" s="25" t="s">
        <v>292</v>
      </c>
      <c r="BM692" s="25" t="s">
        <v>1486</v>
      </c>
    </row>
    <row r="693" spans="2:65" s="1" customFormat="1" ht="22.5" customHeight="1">
      <c r="B693" s="42"/>
      <c r="C693" s="257" t="s">
        <v>1487</v>
      </c>
      <c r="D693" s="257" t="s">
        <v>223</v>
      </c>
      <c r="E693" s="258" t="s">
        <v>630</v>
      </c>
      <c r="F693" s="259" t="s">
        <v>1488</v>
      </c>
      <c r="G693" s="260" t="s">
        <v>626</v>
      </c>
      <c r="H693" s="261">
        <v>2</v>
      </c>
      <c r="I693" s="262"/>
      <c r="J693" s="263">
        <f>ROUND(I693*H693,2)</f>
        <v>0</v>
      </c>
      <c r="K693" s="259" t="s">
        <v>21</v>
      </c>
      <c r="L693" s="264"/>
      <c r="M693" s="265" t="s">
        <v>21</v>
      </c>
      <c r="N693" s="266" t="s">
        <v>46</v>
      </c>
      <c r="O693" s="43"/>
      <c r="P693" s="214">
        <f>O693*H693</f>
        <v>0</v>
      </c>
      <c r="Q693" s="214">
        <v>7.3999999999999996E-2</v>
      </c>
      <c r="R693" s="214">
        <f>Q693*H693</f>
        <v>0.14799999999999999</v>
      </c>
      <c r="S693" s="214">
        <v>0</v>
      </c>
      <c r="T693" s="215">
        <f>S693*H693</f>
        <v>0</v>
      </c>
      <c r="AR693" s="25" t="s">
        <v>393</v>
      </c>
      <c r="AT693" s="25" t="s">
        <v>223</v>
      </c>
      <c r="AU693" s="25" t="s">
        <v>83</v>
      </c>
      <c r="AY693" s="25" t="s">
        <v>183</v>
      </c>
      <c r="BE693" s="216">
        <f>IF(N693="základní",J693,0)</f>
        <v>0</v>
      </c>
      <c r="BF693" s="216">
        <f>IF(N693="snížená",J693,0)</f>
        <v>0</v>
      </c>
      <c r="BG693" s="216">
        <f>IF(N693="zákl. přenesená",J693,0)</f>
        <v>0</v>
      </c>
      <c r="BH693" s="216">
        <f>IF(N693="sníž. přenesená",J693,0)</f>
        <v>0</v>
      </c>
      <c r="BI693" s="216">
        <f>IF(N693="nulová",J693,0)</f>
        <v>0</v>
      </c>
      <c r="BJ693" s="25" t="s">
        <v>79</v>
      </c>
      <c r="BK693" s="216">
        <f>ROUND(I693*H693,2)</f>
        <v>0</v>
      </c>
      <c r="BL693" s="25" t="s">
        <v>292</v>
      </c>
      <c r="BM693" s="25" t="s">
        <v>1489</v>
      </c>
    </row>
    <row r="694" spans="2:65" s="1" customFormat="1" ht="22.5" customHeight="1">
      <c r="B694" s="42"/>
      <c r="C694" s="257" t="s">
        <v>1490</v>
      </c>
      <c r="D694" s="257" t="s">
        <v>223</v>
      </c>
      <c r="E694" s="258" t="s">
        <v>1491</v>
      </c>
      <c r="F694" s="259" t="s">
        <v>1492</v>
      </c>
      <c r="G694" s="260" t="s">
        <v>626</v>
      </c>
      <c r="H694" s="261">
        <v>2</v>
      </c>
      <c r="I694" s="262"/>
      <c r="J694" s="263">
        <f>ROUND(I694*H694,2)</f>
        <v>0</v>
      </c>
      <c r="K694" s="259" t="s">
        <v>21</v>
      </c>
      <c r="L694" s="264"/>
      <c r="M694" s="265" t="s">
        <v>21</v>
      </c>
      <c r="N694" s="266" t="s">
        <v>46</v>
      </c>
      <c r="O694" s="43"/>
      <c r="P694" s="214">
        <f>O694*H694</f>
        <v>0</v>
      </c>
      <c r="Q694" s="214">
        <v>7.3999999999999996E-2</v>
      </c>
      <c r="R694" s="214">
        <f>Q694*H694</f>
        <v>0.14799999999999999</v>
      </c>
      <c r="S694" s="214">
        <v>0</v>
      </c>
      <c r="T694" s="215">
        <f>S694*H694</f>
        <v>0</v>
      </c>
      <c r="AR694" s="25" t="s">
        <v>393</v>
      </c>
      <c r="AT694" s="25" t="s">
        <v>223</v>
      </c>
      <c r="AU694" s="25" t="s">
        <v>83</v>
      </c>
      <c r="AY694" s="25" t="s">
        <v>183</v>
      </c>
      <c r="BE694" s="216">
        <f>IF(N694="základní",J694,0)</f>
        <v>0</v>
      </c>
      <c r="BF694" s="216">
        <f>IF(N694="snížená",J694,0)</f>
        <v>0</v>
      </c>
      <c r="BG694" s="216">
        <f>IF(N694="zákl. přenesená",J694,0)</f>
        <v>0</v>
      </c>
      <c r="BH694" s="216">
        <f>IF(N694="sníž. přenesená",J694,0)</f>
        <v>0</v>
      </c>
      <c r="BI694" s="216">
        <f>IF(N694="nulová",J694,0)</f>
        <v>0</v>
      </c>
      <c r="BJ694" s="25" t="s">
        <v>79</v>
      </c>
      <c r="BK694" s="216">
        <f>ROUND(I694*H694,2)</f>
        <v>0</v>
      </c>
      <c r="BL694" s="25" t="s">
        <v>292</v>
      </c>
      <c r="BM694" s="25" t="s">
        <v>1493</v>
      </c>
    </row>
    <row r="695" spans="2:65" s="1" customFormat="1" ht="22.5" customHeight="1">
      <c r="B695" s="42"/>
      <c r="C695" s="257" t="s">
        <v>1494</v>
      </c>
      <c r="D695" s="257" t="s">
        <v>223</v>
      </c>
      <c r="E695" s="258" t="s">
        <v>1495</v>
      </c>
      <c r="F695" s="259" t="s">
        <v>1496</v>
      </c>
      <c r="G695" s="260" t="s">
        <v>626</v>
      </c>
      <c r="H695" s="261">
        <v>1</v>
      </c>
      <c r="I695" s="262"/>
      <c r="J695" s="263">
        <f>ROUND(I695*H695,2)</f>
        <v>0</v>
      </c>
      <c r="K695" s="259" t="s">
        <v>21</v>
      </c>
      <c r="L695" s="264"/>
      <c r="M695" s="265" t="s">
        <v>21</v>
      </c>
      <c r="N695" s="266" t="s">
        <v>46</v>
      </c>
      <c r="O695" s="43"/>
      <c r="P695" s="214">
        <f>O695*H695</f>
        <v>0</v>
      </c>
      <c r="Q695" s="214">
        <v>7.3999999999999996E-2</v>
      </c>
      <c r="R695" s="214">
        <f>Q695*H695</f>
        <v>7.3999999999999996E-2</v>
      </c>
      <c r="S695" s="214">
        <v>0</v>
      </c>
      <c r="T695" s="215">
        <f>S695*H695</f>
        <v>0</v>
      </c>
      <c r="AR695" s="25" t="s">
        <v>393</v>
      </c>
      <c r="AT695" s="25" t="s">
        <v>223</v>
      </c>
      <c r="AU695" s="25" t="s">
        <v>83</v>
      </c>
      <c r="AY695" s="25" t="s">
        <v>183</v>
      </c>
      <c r="BE695" s="216">
        <f>IF(N695="základní",J695,0)</f>
        <v>0</v>
      </c>
      <c r="BF695" s="216">
        <f>IF(N695="snížená",J695,0)</f>
        <v>0</v>
      </c>
      <c r="BG695" s="216">
        <f>IF(N695="zákl. přenesená",J695,0)</f>
        <v>0</v>
      </c>
      <c r="BH695" s="216">
        <f>IF(N695="sníž. přenesená",J695,0)</f>
        <v>0</v>
      </c>
      <c r="BI695" s="216">
        <f>IF(N695="nulová",J695,0)</f>
        <v>0</v>
      </c>
      <c r="BJ695" s="25" t="s">
        <v>79</v>
      </c>
      <c r="BK695" s="216">
        <f>ROUND(I695*H695,2)</f>
        <v>0</v>
      </c>
      <c r="BL695" s="25" t="s">
        <v>292</v>
      </c>
      <c r="BM695" s="25" t="s">
        <v>1497</v>
      </c>
    </row>
    <row r="696" spans="2:65" s="1" customFormat="1" ht="31.5" customHeight="1">
      <c r="B696" s="42"/>
      <c r="C696" s="205" t="s">
        <v>1498</v>
      </c>
      <c r="D696" s="205" t="s">
        <v>185</v>
      </c>
      <c r="E696" s="206" t="s">
        <v>634</v>
      </c>
      <c r="F696" s="207" t="s">
        <v>635</v>
      </c>
      <c r="G696" s="208" t="s">
        <v>626</v>
      </c>
      <c r="H696" s="209">
        <v>10</v>
      </c>
      <c r="I696" s="210"/>
      <c r="J696" s="211">
        <f>ROUND(I696*H696,2)</f>
        <v>0</v>
      </c>
      <c r="K696" s="207" t="s">
        <v>200</v>
      </c>
      <c r="L696" s="62"/>
      <c r="M696" s="212" t="s">
        <v>21</v>
      </c>
      <c r="N696" s="213" t="s">
        <v>46</v>
      </c>
      <c r="O696" s="43"/>
      <c r="P696" s="214">
        <f>O696*H696</f>
        <v>0</v>
      </c>
      <c r="Q696" s="214">
        <v>8.8000000000000003E-4</v>
      </c>
      <c r="R696" s="214">
        <f>Q696*H696</f>
        <v>8.8000000000000005E-3</v>
      </c>
      <c r="S696" s="214">
        <v>0</v>
      </c>
      <c r="T696" s="215">
        <f>S696*H696</f>
        <v>0</v>
      </c>
      <c r="AR696" s="25" t="s">
        <v>292</v>
      </c>
      <c r="AT696" s="25" t="s">
        <v>185</v>
      </c>
      <c r="AU696" s="25" t="s">
        <v>83</v>
      </c>
      <c r="AY696" s="25" t="s">
        <v>183</v>
      </c>
      <c r="BE696" s="216">
        <f>IF(N696="základní",J696,0)</f>
        <v>0</v>
      </c>
      <c r="BF696" s="216">
        <f>IF(N696="snížená",J696,0)</f>
        <v>0</v>
      </c>
      <c r="BG696" s="216">
        <f>IF(N696="zákl. přenesená",J696,0)</f>
        <v>0</v>
      </c>
      <c r="BH696" s="216">
        <f>IF(N696="sníž. přenesená",J696,0)</f>
        <v>0</v>
      </c>
      <c r="BI696" s="216">
        <f>IF(N696="nulová",J696,0)</f>
        <v>0</v>
      </c>
      <c r="BJ696" s="25" t="s">
        <v>79</v>
      </c>
      <c r="BK696" s="216">
        <f>ROUND(I696*H696,2)</f>
        <v>0</v>
      </c>
      <c r="BL696" s="25" t="s">
        <v>292</v>
      </c>
      <c r="BM696" s="25" t="s">
        <v>1499</v>
      </c>
    </row>
    <row r="697" spans="2:65" s="1" customFormat="1" ht="148.5">
      <c r="B697" s="42"/>
      <c r="C697" s="64"/>
      <c r="D697" s="217" t="s">
        <v>191</v>
      </c>
      <c r="E697" s="64"/>
      <c r="F697" s="218" t="s">
        <v>628</v>
      </c>
      <c r="G697" s="64"/>
      <c r="H697" s="64"/>
      <c r="I697" s="173"/>
      <c r="J697" s="64"/>
      <c r="K697" s="64"/>
      <c r="L697" s="62"/>
      <c r="M697" s="219"/>
      <c r="N697" s="43"/>
      <c r="O697" s="43"/>
      <c r="P697" s="43"/>
      <c r="Q697" s="43"/>
      <c r="R697" s="43"/>
      <c r="S697" s="43"/>
      <c r="T697" s="79"/>
      <c r="AT697" s="25" t="s">
        <v>191</v>
      </c>
      <c r="AU697" s="25" t="s">
        <v>83</v>
      </c>
    </row>
    <row r="698" spans="2:65" s="12" customFormat="1" ht="13.5">
      <c r="B698" s="220"/>
      <c r="C698" s="221"/>
      <c r="D698" s="217" t="s">
        <v>193</v>
      </c>
      <c r="E698" s="222" t="s">
        <v>21</v>
      </c>
      <c r="F698" s="223" t="s">
        <v>637</v>
      </c>
      <c r="G698" s="221"/>
      <c r="H698" s="224" t="s">
        <v>21</v>
      </c>
      <c r="I698" s="225"/>
      <c r="J698" s="221"/>
      <c r="K698" s="221"/>
      <c r="L698" s="226"/>
      <c r="M698" s="227"/>
      <c r="N698" s="228"/>
      <c r="O698" s="228"/>
      <c r="P698" s="228"/>
      <c r="Q698" s="228"/>
      <c r="R698" s="228"/>
      <c r="S698" s="228"/>
      <c r="T698" s="229"/>
      <c r="AT698" s="230" t="s">
        <v>193</v>
      </c>
      <c r="AU698" s="230" t="s">
        <v>83</v>
      </c>
      <c r="AV698" s="12" t="s">
        <v>79</v>
      </c>
      <c r="AW698" s="12" t="s">
        <v>39</v>
      </c>
      <c r="AX698" s="12" t="s">
        <v>75</v>
      </c>
      <c r="AY698" s="230" t="s">
        <v>183</v>
      </c>
    </row>
    <row r="699" spans="2:65" s="13" customFormat="1" ht="13.5">
      <c r="B699" s="231"/>
      <c r="C699" s="232"/>
      <c r="D699" s="244" t="s">
        <v>193</v>
      </c>
      <c r="E699" s="254" t="s">
        <v>21</v>
      </c>
      <c r="F699" s="255" t="s">
        <v>246</v>
      </c>
      <c r="G699" s="232"/>
      <c r="H699" s="256">
        <v>10</v>
      </c>
      <c r="I699" s="236"/>
      <c r="J699" s="232"/>
      <c r="K699" s="232"/>
      <c r="L699" s="237"/>
      <c r="M699" s="238"/>
      <c r="N699" s="239"/>
      <c r="O699" s="239"/>
      <c r="P699" s="239"/>
      <c r="Q699" s="239"/>
      <c r="R699" s="239"/>
      <c r="S699" s="239"/>
      <c r="T699" s="240"/>
      <c r="AT699" s="241" t="s">
        <v>193</v>
      </c>
      <c r="AU699" s="241" t="s">
        <v>83</v>
      </c>
      <c r="AV699" s="13" t="s">
        <v>83</v>
      </c>
      <c r="AW699" s="13" t="s">
        <v>39</v>
      </c>
      <c r="AX699" s="13" t="s">
        <v>79</v>
      </c>
      <c r="AY699" s="241" t="s">
        <v>183</v>
      </c>
    </row>
    <row r="700" spans="2:65" s="1" customFormat="1" ht="22.5" customHeight="1">
      <c r="B700" s="42"/>
      <c r="C700" s="257" t="s">
        <v>1500</v>
      </c>
      <c r="D700" s="257" t="s">
        <v>223</v>
      </c>
      <c r="E700" s="258" t="s">
        <v>639</v>
      </c>
      <c r="F700" s="259" t="s">
        <v>1501</v>
      </c>
      <c r="G700" s="260" t="s">
        <v>626</v>
      </c>
      <c r="H700" s="261">
        <v>10</v>
      </c>
      <c r="I700" s="262"/>
      <c r="J700" s="263">
        <f>ROUND(I700*H700,2)</f>
        <v>0</v>
      </c>
      <c r="K700" s="259" t="s">
        <v>21</v>
      </c>
      <c r="L700" s="264"/>
      <c r="M700" s="265" t="s">
        <v>21</v>
      </c>
      <c r="N700" s="266" t="s">
        <v>46</v>
      </c>
      <c r="O700" s="43"/>
      <c r="P700" s="214">
        <f>O700*H700</f>
        <v>0</v>
      </c>
      <c r="Q700" s="214">
        <v>7.3999999999999996E-2</v>
      </c>
      <c r="R700" s="214">
        <f>Q700*H700</f>
        <v>0.74</v>
      </c>
      <c r="S700" s="214">
        <v>0</v>
      </c>
      <c r="T700" s="215">
        <f>S700*H700</f>
        <v>0</v>
      </c>
      <c r="AR700" s="25" t="s">
        <v>393</v>
      </c>
      <c r="AT700" s="25" t="s">
        <v>223</v>
      </c>
      <c r="AU700" s="25" t="s">
        <v>83</v>
      </c>
      <c r="AY700" s="25" t="s">
        <v>183</v>
      </c>
      <c r="BE700" s="216">
        <f>IF(N700="základní",J700,0)</f>
        <v>0</v>
      </c>
      <c r="BF700" s="216">
        <f>IF(N700="snížená",J700,0)</f>
        <v>0</v>
      </c>
      <c r="BG700" s="216">
        <f>IF(N700="zákl. přenesená",J700,0)</f>
        <v>0</v>
      </c>
      <c r="BH700" s="216">
        <f>IF(N700="sníž. přenesená",J700,0)</f>
        <v>0</v>
      </c>
      <c r="BI700" s="216">
        <f>IF(N700="nulová",J700,0)</f>
        <v>0</v>
      </c>
      <c r="BJ700" s="25" t="s">
        <v>79</v>
      </c>
      <c r="BK700" s="216">
        <f>ROUND(I700*H700,2)</f>
        <v>0</v>
      </c>
      <c r="BL700" s="25" t="s">
        <v>292</v>
      </c>
      <c r="BM700" s="25" t="s">
        <v>1502</v>
      </c>
    </row>
    <row r="701" spans="2:65" s="1" customFormat="1" ht="31.5" customHeight="1">
      <c r="B701" s="42"/>
      <c r="C701" s="205" t="s">
        <v>1503</v>
      </c>
      <c r="D701" s="205" t="s">
        <v>185</v>
      </c>
      <c r="E701" s="206" t="s">
        <v>1504</v>
      </c>
      <c r="F701" s="207" t="s">
        <v>1505</v>
      </c>
      <c r="G701" s="208" t="s">
        <v>645</v>
      </c>
      <c r="H701" s="282"/>
      <c r="I701" s="210"/>
      <c r="J701" s="211">
        <f>ROUND(I701*H701,2)</f>
        <v>0</v>
      </c>
      <c r="K701" s="207" t="s">
        <v>200</v>
      </c>
      <c r="L701" s="62"/>
      <c r="M701" s="212" t="s">
        <v>21</v>
      </c>
      <c r="N701" s="213" t="s">
        <v>46</v>
      </c>
      <c r="O701" s="43"/>
      <c r="P701" s="214">
        <f>O701*H701</f>
        <v>0</v>
      </c>
      <c r="Q701" s="214">
        <v>0</v>
      </c>
      <c r="R701" s="214">
        <f>Q701*H701</f>
        <v>0</v>
      </c>
      <c r="S701" s="214">
        <v>0</v>
      </c>
      <c r="T701" s="215">
        <f>S701*H701</f>
        <v>0</v>
      </c>
      <c r="AR701" s="25" t="s">
        <v>292</v>
      </c>
      <c r="AT701" s="25" t="s">
        <v>185</v>
      </c>
      <c r="AU701" s="25" t="s">
        <v>83</v>
      </c>
      <c r="AY701" s="25" t="s">
        <v>183</v>
      </c>
      <c r="BE701" s="216">
        <f>IF(N701="základní",J701,0)</f>
        <v>0</v>
      </c>
      <c r="BF701" s="216">
        <f>IF(N701="snížená",J701,0)</f>
        <v>0</v>
      </c>
      <c r="BG701" s="216">
        <f>IF(N701="zákl. přenesená",J701,0)</f>
        <v>0</v>
      </c>
      <c r="BH701" s="216">
        <f>IF(N701="sníž. přenesená",J701,0)</f>
        <v>0</v>
      </c>
      <c r="BI701" s="216">
        <f>IF(N701="nulová",J701,0)</f>
        <v>0</v>
      </c>
      <c r="BJ701" s="25" t="s">
        <v>79</v>
      </c>
      <c r="BK701" s="216">
        <f>ROUND(I701*H701,2)</f>
        <v>0</v>
      </c>
      <c r="BL701" s="25" t="s">
        <v>292</v>
      </c>
      <c r="BM701" s="25" t="s">
        <v>1506</v>
      </c>
    </row>
    <row r="702" spans="2:65" s="1" customFormat="1" ht="121.5">
      <c r="B702" s="42"/>
      <c r="C702" s="64"/>
      <c r="D702" s="217" t="s">
        <v>191</v>
      </c>
      <c r="E702" s="64"/>
      <c r="F702" s="218" t="s">
        <v>647</v>
      </c>
      <c r="G702" s="64"/>
      <c r="H702" s="64"/>
      <c r="I702" s="173"/>
      <c r="J702" s="64"/>
      <c r="K702" s="64"/>
      <c r="L702" s="62"/>
      <c r="M702" s="219"/>
      <c r="N702" s="43"/>
      <c r="O702" s="43"/>
      <c r="P702" s="43"/>
      <c r="Q702" s="43"/>
      <c r="R702" s="43"/>
      <c r="S702" s="43"/>
      <c r="T702" s="79"/>
      <c r="AT702" s="25" t="s">
        <v>191</v>
      </c>
      <c r="AU702" s="25" t="s">
        <v>83</v>
      </c>
    </row>
    <row r="703" spans="2:65" s="11" customFormat="1" ht="29.85" customHeight="1">
      <c r="B703" s="188"/>
      <c r="C703" s="189"/>
      <c r="D703" s="202" t="s">
        <v>74</v>
      </c>
      <c r="E703" s="203" t="s">
        <v>648</v>
      </c>
      <c r="F703" s="203" t="s">
        <v>649</v>
      </c>
      <c r="G703" s="189"/>
      <c r="H703" s="189"/>
      <c r="I703" s="192"/>
      <c r="J703" s="204">
        <f>BK703</f>
        <v>0</v>
      </c>
      <c r="K703" s="189"/>
      <c r="L703" s="194"/>
      <c r="M703" s="195"/>
      <c r="N703" s="196"/>
      <c r="O703" s="196"/>
      <c r="P703" s="197">
        <f>SUM(P704:P724)</f>
        <v>0</v>
      </c>
      <c r="Q703" s="196"/>
      <c r="R703" s="197">
        <f>SUM(R704:R724)</f>
        <v>2.1768E-3</v>
      </c>
      <c r="S703" s="196"/>
      <c r="T703" s="198">
        <f>SUM(T704:T724)</f>
        <v>3.0000000000000001E-3</v>
      </c>
      <c r="AR703" s="199" t="s">
        <v>83</v>
      </c>
      <c r="AT703" s="200" t="s">
        <v>74</v>
      </c>
      <c r="AU703" s="200" t="s">
        <v>79</v>
      </c>
      <c r="AY703" s="199" t="s">
        <v>183</v>
      </c>
      <c r="BK703" s="201">
        <f>SUM(BK704:BK724)</f>
        <v>0</v>
      </c>
    </row>
    <row r="704" spans="2:65" s="1" customFormat="1" ht="22.5" customHeight="1">
      <c r="B704" s="42"/>
      <c r="C704" s="205" t="s">
        <v>1507</v>
      </c>
      <c r="D704" s="205" t="s">
        <v>185</v>
      </c>
      <c r="E704" s="206" t="s">
        <v>658</v>
      </c>
      <c r="F704" s="207" t="s">
        <v>659</v>
      </c>
      <c r="G704" s="208" t="s">
        <v>188</v>
      </c>
      <c r="H704" s="209">
        <v>36.28</v>
      </c>
      <c r="I704" s="210"/>
      <c r="J704" s="211">
        <f>ROUND(I704*H704,2)</f>
        <v>0</v>
      </c>
      <c r="K704" s="207" t="s">
        <v>200</v>
      </c>
      <c r="L704" s="62"/>
      <c r="M704" s="212" t="s">
        <v>21</v>
      </c>
      <c r="N704" s="213" t="s">
        <v>46</v>
      </c>
      <c r="O704" s="43"/>
      <c r="P704" s="214">
        <f>O704*H704</f>
        <v>0</v>
      </c>
      <c r="Q704" s="214">
        <v>6.0000000000000002E-5</v>
      </c>
      <c r="R704" s="214">
        <f>Q704*H704</f>
        <v>2.1768E-3</v>
      </c>
      <c r="S704" s="214">
        <v>0</v>
      </c>
      <c r="T704" s="215">
        <f>S704*H704</f>
        <v>0</v>
      </c>
      <c r="AR704" s="25" t="s">
        <v>292</v>
      </c>
      <c r="AT704" s="25" t="s">
        <v>185</v>
      </c>
      <c r="AU704" s="25" t="s">
        <v>83</v>
      </c>
      <c r="AY704" s="25" t="s">
        <v>183</v>
      </c>
      <c r="BE704" s="216">
        <f>IF(N704="základní",J704,0)</f>
        <v>0</v>
      </c>
      <c r="BF704" s="216">
        <f>IF(N704="snížená",J704,0)</f>
        <v>0</v>
      </c>
      <c r="BG704" s="216">
        <f>IF(N704="zákl. přenesená",J704,0)</f>
        <v>0</v>
      </c>
      <c r="BH704" s="216">
        <f>IF(N704="sníž. přenesená",J704,0)</f>
        <v>0</v>
      </c>
      <c r="BI704" s="216">
        <f>IF(N704="nulová",J704,0)</f>
        <v>0</v>
      </c>
      <c r="BJ704" s="25" t="s">
        <v>79</v>
      </c>
      <c r="BK704" s="216">
        <f>ROUND(I704*H704,2)</f>
        <v>0</v>
      </c>
      <c r="BL704" s="25" t="s">
        <v>292</v>
      </c>
      <c r="BM704" s="25" t="s">
        <v>1508</v>
      </c>
    </row>
    <row r="705" spans="2:65" s="1" customFormat="1" ht="121.5">
      <c r="B705" s="42"/>
      <c r="C705" s="64"/>
      <c r="D705" s="217" t="s">
        <v>191</v>
      </c>
      <c r="E705" s="64"/>
      <c r="F705" s="218" t="s">
        <v>661</v>
      </c>
      <c r="G705" s="64"/>
      <c r="H705" s="64"/>
      <c r="I705" s="173"/>
      <c r="J705" s="64"/>
      <c r="K705" s="64"/>
      <c r="L705" s="62"/>
      <c r="M705" s="219"/>
      <c r="N705" s="43"/>
      <c r="O705" s="43"/>
      <c r="P705" s="43"/>
      <c r="Q705" s="43"/>
      <c r="R705" s="43"/>
      <c r="S705" s="43"/>
      <c r="T705" s="79"/>
      <c r="AT705" s="25" t="s">
        <v>191</v>
      </c>
      <c r="AU705" s="25" t="s">
        <v>83</v>
      </c>
    </row>
    <row r="706" spans="2:65" s="12" customFormat="1" ht="13.5">
      <c r="B706" s="220"/>
      <c r="C706" s="221"/>
      <c r="D706" s="217" t="s">
        <v>193</v>
      </c>
      <c r="E706" s="222" t="s">
        <v>21</v>
      </c>
      <c r="F706" s="223" t="s">
        <v>1509</v>
      </c>
      <c r="G706" s="221"/>
      <c r="H706" s="224" t="s">
        <v>21</v>
      </c>
      <c r="I706" s="225"/>
      <c r="J706" s="221"/>
      <c r="K706" s="221"/>
      <c r="L706" s="226"/>
      <c r="M706" s="227"/>
      <c r="N706" s="228"/>
      <c r="O706" s="228"/>
      <c r="P706" s="228"/>
      <c r="Q706" s="228"/>
      <c r="R706" s="228"/>
      <c r="S706" s="228"/>
      <c r="T706" s="229"/>
      <c r="AT706" s="230" t="s">
        <v>193</v>
      </c>
      <c r="AU706" s="230" t="s">
        <v>83</v>
      </c>
      <c r="AV706" s="12" t="s">
        <v>79</v>
      </c>
      <c r="AW706" s="12" t="s">
        <v>39</v>
      </c>
      <c r="AX706" s="12" t="s">
        <v>75</v>
      </c>
      <c r="AY706" s="230" t="s">
        <v>183</v>
      </c>
    </row>
    <row r="707" spans="2:65" s="13" customFormat="1" ht="13.5">
      <c r="B707" s="231"/>
      <c r="C707" s="232"/>
      <c r="D707" s="217" t="s">
        <v>193</v>
      </c>
      <c r="E707" s="233" t="s">
        <v>21</v>
      </c>
      <c r="F707" s="234" t="s">
        <v>1410</v>
      </c>
      <c r="G707" s="232"/>
      <c r="H707" s="235">
        <v>30.3</v>
      </c>
      <c r="I707" s="236"/>
      <c r="J707" s="232"/>
      <c r="K707" s="232"/>
      <c r="L707" s="237"/>
      <c r="M707" s="238"/>
      <c r="N707" s="239"/>
      <c r="O707" s="239"/>
      <c r="P707" s="239"/>
      <c r="Q707" s="239"/>
      <c r="R707" s="239"/>
      <c r="S707" s="239"/>
      <c r="T707" s="240"/>
      <c r="AT707" s="241" t="s">
        <v>193</v>
      </c>
      <c r="AU707" s="241" t="s">
        <v>83</v>
      </c>
      <c r="AV707" s="13" t="s">
        <v>83</v>
      </c>
      <c r="AW707" s="13" t="s">
        <v>39</v>
      </c>
      <c r="AX707" s="13" t="s">
        <v>75</v>
      </c>
      <c r="AY707" s="241" t="s">
        <v>183</v>
      </c>
    </row>
    <row r="708" spans="2:65" s="12" customFormat="1" ht="13.5">
      <c r="B708" s="220"/>
      <c r="C708" s="221"/>
      <c r="D708" s="217" t="s">
        <v>193</v>
      </c>
      <c r="E708" s="222" t="s">
        <v>21</v>
      </c>
      <c r="F708" s="223" t="s">
        <v>1510</v>
      </c>
      <c r="G708" s="221"/>
      <c r="H708" s="224" t="s">
        <v>21</v>
      </c>
      <c r="I708" s="225"/>
      <c r="J708" s="221"/>
      <c r="K708" s="221"/>
      <c r="L708" s="226"/>
      <c r="M708" s="227"/>
      <c r="N708" s="228"/>
      <c r="O708" s="228"/>
      <c r="P708" s="228"/>
      <c r="Q708" s="228"/>
      <c r="R708" s="228"/>
      <c r="S708" s="228"/>
      <c r="T708" s="229"/>
      <c r="AT708" s="230" t="s">
        <v>193</v>
      </c>
      <c r="AU708" s="230" t="s">
        <v>83</v>
      </c>
      <c r="AV708" s="12" t="s">
        <v>79</v>
      </c>
      <c r="AW708" s="12" t="s">
        <v>39</v>
      </c>
      <c r="AX708" s="12" t="s">
        <v>75</v>
      </c>
      <c r="AY708" s="230" t="s">
        <v>183</v>
      </c>
    </row>
    <row r="709" spans="2:65" s="13" customFormat="1" ht="13.5">
      <c r="B709" s="231"/>
      <c r="C709" s="232"/>
      <c r="D709" s="217" t="s">
        <v>193</v>
      </c>
      <c r="E709" s="233" t="s">
        <v>21</v>
      </c>
      <c r="F709" s="234" t="s">
        <v>1511</v>
      </c>
      <c r="G709" s="232"/>
      <c r="H709" s="235">
        <v>0.94</v>
      </c>
      <c r="I709" s="236"/>
      <c r="J709" s="232"/>
      <c r="K709" s="232"/>
      <c r="L709" s="237"/>
      <c r="M709" s="238"/>
      <c r="N709" s="239"/>
      <c r="O709" s="239"/>
      <c r="P709" s="239"/>
      <c r="Q709" s="239"/>
      <c r="R709" s="239"/>
      <c r="S709" s="239"/>
      <c r="T709" s="240"/>
      <c r="AT709" s="241" t="s">
        <v>193</v>
      </c>
      <c r="AU709" s="241" t="s">
        <v>83</v>
      </c>
      <c r="AV709" s="13" t="s">
        <v>83</v>
      </c>
      <c r="AW709" s="13" t="s">
        <v>39</v>
      </c>
      <c r="AX709" s="13" t="s">
        <v>75</v>
      </c>
      <c r="AY709" s="241" t="s">
        <v>183</v>
      </c>
    </row>
    <row r="710" spans="2:65" s="12" customFormat="1" ht="13.5">
      <c r="B710" s="220"/>
      <c r="C710" s="221"/>
      <c r="D710" s="217" t="s">
        <v>193</v>
      </c>
      <c r="E710" s="222" t="s">
        <v>21</v>
      </c>
      <c r="F710" s="223" t="s">
        <v>1512</v>
      </c>
      <c r="G710" s="221"/>
      <c r="H710" s="224" t="s">
        <v>21</v>
      </c>
      <c r="I710" s="225"/>
      <c r="J710" s="221"/>
      <c r="K710" s="221"/>
      <c r="L710" s="226"/>
      <c r="M710" s="227"/>
      <c r="N710" s="228"/>
      <c r="O710" s="228"/>
      <c r="P710" s="228"/>
      <c r="Q710" s="228"/>
      <c r="R710" s="228"/>
      <c r="S710" s="228"/>
      <c r="T710" s="229"/>
      <c r="AT710" s="230" t="s">
        <v>193</v>
      </c>
      <c r="AU710" s="230" t="s">
        <v>83</v>
      </c>
      <c r="AV710" s="12" t="s">
        <v>79</v>
      </c>
      <c r="AW710" s="12" t="s">
        <v>39</v>
      </c>
      <c r="AX710" s="12" t="s">
        <v>75</v>
      </c>
      <c r="AY710" s="230" t="s">
        <v>183</v>
      </c>
    </row>
    <row r="711" spans="2:65" s="13" customFormat="1" ht="13.5">
      <c r="B711" s="231"/>
      <c r="C711" s="232"/>
      <c r="D711" s="217" t="s">
        <v>193</v>
      </c>
      <c r="E711" s="233" t="s">
        <v>21</v>
      </c>
      <c r="F711" s="234" t="s">
        <v>1513</v>
      </c>
      <c r="G711" s="232"/>
      <c r="H711" s="235">
        <v>2.6</v>
      </c>
      <c r="I711" s="236"/>
      <c r="J711" s="232"/>
      <c r="K711" s="232"/>
      <c r="L711" s="237"/>
      <c r="M711" s="238"/>
      <c r="N711" s="239"/>
      <c r="O711" s="239"/>
      <c r="P711" s="239"/>
      <c r="Q711" s="239"/>
      <c r="R711" s="239"/>
      <c r="S711" s="239"/>
      <c r="T711" s="240"/>
      <c r="AT711" s="241" t="s">
        <v>193</v>
      </c>
      <c r="AU711" s="241" t="s">
        <v>83</v>
      </c>
      <c r="AV711" s="13" t="s">
        <v>83</v>
      </c>
      <c r="AW711" s="13" t="s">
        <v>39</v>
      </c>
      <c r="AX711" s="13" t="s">
        <v>75</v>
      </c>
      <c r="AY711" s="241" t="s">
        <v>183</v>
      </c>
    </row>
    <row r="712" spans="2:65" s="12" customFormat="1" ht="13.5">
      <c r="B712" s="220"/>
      <c r="C712" s="221"/>
      <c r="D712" s="217" t="s">
        <v>193</v>
      </c>
      <c r="E712" s="222" t="s">
        <v>21</v>
      </c>
      <c r="F712" s="223" t="s">
        <v>1514</v>
      </c>
      <c r="G712" s="221"/>
      <c r="H712" s="224" t="s">
        <v>21</v>
      </c>
      <c r="I712" s="225"/>
      <c r="J712" s="221"/>
      <c r="K712" s="221"/>
      <c r="L712" s="226"/>
      <c r="M712" s="227"/>
      <c r="N712" s="228"/>
      <c r="O712" s="228"/>
      <c r="P712" s="228"/>
      <c r="Q712" s="228"/>
      <c r="R712" s="228"/>
      <c r="S712" s="228"/>
      <c r="T712" s="229"/>
      <c r="AT712" s="230" t="s">
        <v>193</v>
      </c>
      <c r="AU712" s="230" t="s">
        <v>83</v>
      </c>
      <c r="AV712" s="12" t="s">
        <v>79</v>
      </c>
      <c r="AW712" s="12" t="s">
        <v>39</v>
      </c>
      <c r="AX712" s="12" t="s">
        <v>75</v>
      </c>
      <c r="AY712" s="230" t="s">
        <v>183</v>
      </c>
    </row>
    <row r="713" spans="2:65" s="13" customFormat="1" ht="13.5">
      <c r="B713" s="231"/>
      <c r="C713" s="232"/>
      <c r="D713" s="217" t="s">
        <v>193</v>
      </c>
      <c r="E713" s="233" t="s">
        <v>21</v>
      </c>
      <c r="F713" s="234" t="s">
        <v>1515</v>
      </c>
      <c r="G713" s="232"/>
      <c r="H713" s="235">
        <v>2.44</v>
      </c>
      <c r="I713" s="236"/>
      <c r="J713" s="232"/>
      <c r="K713" s="232"/>
      <c r="L713" s="237"/>
      <c r="M713" s="238"/>
      <c r="N713" s="239"/>
      <c r="O713" s="239"/>
      <c r="P713" s="239"/>
      <c r="Q713" s="239"/>
      <c r="R713" s="239"/>
      <c r="S713" s="239"/>
      <c r="T713" s="240"/>
      <c r="AT713" s="241" t="s">
        <v>193</v>
      </c>
      <c r="AU713" s="241" t="s">
        <v>83</v>
      </c>
      <c r="AV713" s="13" t="s">
        <v>83</v>
      </c>
      <c r="AW713" s="13" t="s">
        <v>39</v>
      </c>
      <c r="AX713" s="13" t="s">
        <v>75</v>
      </c>
      <c r="AY713" s="241" t="s">
        <v>183</v>
      </c>
    </row>
    <row r="714" spans="2:65" s="14" customFormat="1" ht="13.5">
      <c r="B714" s="242"/>
      <c r="C714" s="243"/>
      <c r="D714" s="244" t="s">
        <v>193</v>
      </c>
      <c r="E714" s="245" t="s">
        <v>21</v>
      </c>
      <c r="F714" s="246" t="s">
        <v>212</v>
      </c>
      <c r="G714" s="243"/>
      <c r="H714" s="247">
        <v>36.28</v>
      </c>
      <c r="I714" s="248"/>
      <c r="J714" s="243"/>
      <c r="K714" s="243"/>
      <c r="L714" s="249"/>
      <c r="M714" s="250"/>
      <c r="N714" s="251"/>
      <c r="O714" s="251"/>
      <c r="P714" s="251"/>
      <c r="Q714" s="251"/>
      <c r="R714" s="251"/>
      <c r="S714" s="251"/>
      <c r="T714" s="252"/>
      <c r="AT714" s="253" t="s">
        <v>193</v>
      </c>
      <c r="AU714" s="253" t="s">
        <v>83</v>
      </c>
      <c r="AV714" s="14" t="s">
        <v>189</v>
      </c>
      <c r="AW714" s="14" t="s">
        <v>39</v>
      </c>
      <c r="AX714" s="14" t="s">
        <v>79</v>
      </c>
      <c r="AY714" s="253" t="s">
        <v>183</v>
      </c>
    </row>
    <row r="715" spans="2:65" s="1" customFormat="1" ht="22.5" customHeight="1">
      <c r="B715" s="42"/>
      <c r="C715" s="257" t="s">
        <v>1516</v>
      </c>
      <c r="D715" s="257" t="s">
        <v>223</v>
      </c>
      <c r="E715" s="258" t="s">
        <v>665</v>
      </c>
      <c r="F715" s="259" t="s">
        <v>666</v>
      </c>
      <c r="G715" s="260" t="s">
        <v>551</v>
      </c>
      <c r="H715" s="261">
        <v>6</v>
      </c>
      <c r="I715" s="262"/>
      <c r="J715" s="263">
        <f>ROUND(I715*H715,2)</f>
        <v>0</v>
      </c>
      <c r="K715" s="259" t="s">
        <v>21</v>
      </c>
      <c r="L715" s="264"/>
      <c r="M715" s="265" t="s">
        <v>21</v>
      </c>
      <c r="N715" s="266" t="s">
        <v>46</v>
      </c>
      <c r="O715" s="43"/>
      <c r="P715" s="214">
        <f>O715*H715</f>
        <v>0</v>
      </c>
      <c r="Q715" s="214">
        <v>0</v>
      </c>
      <c r="R715" s="214">
        <f>Q715*H715</f>
        <v>0</v>
      </c>
      <c r="S715" s="214">
        <v>0</v>
      </c>
      <c r="T715" s="215">
        <f>S715*H715</f>
        <v>0</v>
      </c>
      <c r="AR715" s="25" t="s">
        <v>393</v>
      </c>
      <c r="AT715" s="25" t="s">
        <v>223</v>
      </c>
      <c r="AU715" s="25" t="s">
        <v>83</v>
      </c>
      <c r="AY715" s="25" t="s">
        <v>183</v>
      </c>
      <c r="BE715" s="216">
        <f>IF(N715="základní",J715,0)</f>
        <v>0</v>
      </c>
      <c r="BF715" s="216">
        <f>IF(N715="snížená",J715,0)</f>
        <v>0</v>
      </c>
      <c r="BG715" s="216">
        <f>IF(N715="zákl. přenesená",J715,0)</f>
        <v>0</v>
      </c>
      <c r="BH715" s="216">
        <f>IF(N715="sníž. přenesená",J715,0)</f>
        <v>0</v>
      </c>
      <c r="BI715" s="216">
        <f>IF(N715="nulová",J715,0)</f>
        <v>0</v>
      </c>
      <c r="BJ715" s="25" t="s">
        <v>79</v>
      </c>
      <c r="BK715" s="216">
        <f>ROUND(I715*H715,2)</f>
        <v>0</v>
      </c>
      <c r="BL715" s="25" t="s">
        <v>292</v>
      </c>
      <c r="BM715" s="25" t="s">
        <v>1517</v>
      </c>
    </row>
    <row r="716" spans="2:65" s="1" customFormat="1" ht="22.5" customHeight="1">
      <c r="B716" s="42"/>
      <c r="C716" s="257" t="s">
        <v>1518</v>
      </c>
      <c r="D716" s="257" t="s">
        <v>223</v>
      </c>
      <c r="E716" s="258" t="s">
        <v>1519</v>
      </c>
      <c r="F716" s="259" t="s">
        <v>666</v>
      </c>
      <c r="G716" s="260" t="s">
        <v>551</v>
      </c>
      <c r="H716" s="261">
        <v>1</v>
      </c>
      <c r="I716" s="262"/>
      <c r="J716" s="263">
        <f>ROUND(I716*H716,2)</f>
        <v>0</v>
      </c>
      <c r="K716" s="259" t="s">
        <v>21</v>
      </c>
      <c r="L716" s="264"/>
      <c r="M716" s="265" t="s">
        <v>21</v>
      </c>
      <c r="N716" s="266" t="s">
        <v>46</v>
      </c>
      <c r="O716" s="43"/>
      <c r="P716" s="214">
        <f>O716*H716</f>
        <v>0</v>
      </c>
      <c r="Q716" s="214">
        <v>0</v>
      </c>
      <c r="R716" s="214">
        <f>Q716*H716</f>
        <v>0</v>
      </c>
      <c r="S716" s="214">
        <v>0</v>
      </c>
      <c r="T716" s="215">
        <f>S716*H716</f>
        <v>0</v>
      </c>
      <c r="AR716" s="25" t="s">
        <v>393</v>
      </c>
      <c r="AT716" s="25" t="s">
        <v>223</v>
      </c>
      <c r="AU716" s="25" t="s">
        <v>83</v>
      </c>
      <c r="AY716" s="25" t="s">
        <v>183</v>
      </c>
      <c r="BE716" s="216">
        <f>IF(N716="základní",J716,0)</f>
        <v>0</v>
      </c>
      <c r="BF716" s="216">
        <f>IF(N716="snížená",J716,0)</f>
        <v>0</v>
      </c>
      <c r="BG716" s="216">
        <f>IF(N716="zákl. přenesená",J716,0)</f>
        <v>0</v>
      </c>
      <c r="BH716" s="216">
        <f>IF(N716="sníž. přenesená",J716,0)</f>
        <v>0</v>
      </c>
      <c r="BI716" s="216">
        <f>IF(N716="nulová",J716,0)</f>
        <v>0</v>
      </c>
      <c r="BJ716" s="25" t="s">
        <v>79</v>
      </c>
      <c r="BK716" s="216">
        <f>ROUND(I716*H716,2)</f>
        <v>0</v>
      </c>
      <c r="BL716" s="25" t="s">
        <v>292</v>
      </c>
      <c r="BM716" s="25" t="s">
        <v>1520</v>
      </c>
    </row>
    <row r="717" spans="2:65" s="1" customFormat="1" ht="22.5" customHeight="1">
      <c r="B717" s="42"/>
      <c r="C717" s="257" t="s">
        <v>1521</v>
      </c>
      <c r="D717" s="257" t="s">
        <v>223</v>
      </c>
      <c r="E717" s="258" t="s">
        <v>1522</v>
      </c>
      <c r="F717" s="259" t="s">
        <v>666</v>
      </c>
      <c r="G717" s="260" t="s">
        <v>551</v>
      </c>
      <c r="H717" s="261">
        <v>1</v>
      </c>
      <c r="I717" s="262"/>
      <c r="J717" s="263">
        <f>ROUND(I717*H717,2)</f>
        <v>0</v>
      </c>
      <c r="K717" s="259" t="s">
        <v>21</v>
      </c>
      <c r="L717" s="264"/>
      <c r="M717" s="265" t="s">
        <v>21</v>
      </c>
      <c r="N717" s="266" t="s">
        <v>46</v>
      </c>
      <c r="O717" s="43"/>
      <c r="P717" s="214">
        <f>O717*H717</f>
        <v>0</v>
      </c>
      <c r="Q717" s="214">
        <v>0</v>
      </c>
      <c r="R717" s="214">
        <f>Q717*H717</f>
        <v>0</v>
      </c>
      <c r="S717" s="214">
        <v>0</v>
      </c>
      <c r="T717" s="215">
        <f>S717*H717</f>
        <v>0</v>
      </c>
      <c r="AR717" s="25" t="s">
        <v>393</v>
      </c>
      <c r="AT717" s="25" t="s">
        <v>223</v>
      </c>
      <c r="AU717" s="25" t="s">
        <v>83</v>
      </c>
      <c r="AY717" s="25" t="s">
        <v>183</v>
      </c>
      <c r="BE717" s="216">
        <f>IF(N717="základní",J717,0)</f>
        <v>0</v>
      </c>
      <c r="BF717" s="216">
        <f>IF(N717="snížená",J717,0)</f>
        <v>0</v>
      </c>
      <c r="BG717" s="216">
        <f>IF(N717="zákl. přenesená",J717,0)</f>
        <v>0</v>
      </c>
      <c r="BH717" s="216">
        <f>IF(N717="sníž. přenesená",J717,0)</f>
        <v>0</v>
      </c>
      <c r="BI717" s="216">
        <f>IF(N717="nulová",J717,0)</f>
        <v>0</v>
      </c>
      <c r="BJ717" s="25" t="s">
        <v>79</v>
      </c>
      <c r="BK717" s="216">
        <f>ROUND(I717*H717,2)</f>
        <v>0</v>
      </c>
      <c r="BL717" s="25" t="s">
        <v>292</v>
      </c>
      <c r="BM717" s="25" t="s">
        <v>1523</v>
      </c>
    </row>
    <row r="718" spans="2:65" s="1" customFormat="1" ht="22.5" customHeight="1">
      <c r="B718" s="42"/>
      <c r="C718" s="257" t="s">
        <v>1524</v>
      </c>
      <c r="D718" s="257" t="s">
        <v>223</v>
      </c>
      <c r="E718" s="258" t="s">
        <v>1525</v>
      </c>
      <c r="F718" s="259" t="s">
        <v>666</v>
      </c>
      <c r="G718" s="260" t="s">
        <v>551</v>
      </c>
      <c r="H718" s="261">
        <v>1</v>
      </c>
      <c r="I718" s="262"/>
      <c r="J718" s="263">
        <f>ROUND(I718*H718,2)</f>
        <v>0</v>
      </c>
      <c r="K718" s="259" t="s">
        <v>21</v>
      </c>
      <c r="L718" s="264"/>
      <c r="M718" s="265" t="s">
        <v>21</v>
      </c>
      <c r="N718" s="266" t="s">
        <v>46</v>
      </c>
      <c r="O718" s="43"/>
      <c r="P718" s="214">
        <f>O718*H718</f>
        <v>0</v>
      </c>
      <c r="Q718" s="214">
        <v>0</v>
      </c>
      <c r="R718" s="214">
        <f>Q718*H718</f>
        <v>0</v>
      </c>
      <c r="S718" s="214">
        <v>0</v>
      </c>
      <c r="T718" s="215">
        <f>S718*H718</f>
        <v>0</v>
      </c>
      <c r="AR718" s="25" t="s">
        <v>393</v>
      </c>
      <c r="AT718" s="25" t="s">
        <v>223</v>
      </c>
      <c r="AU718" s="25" t="s">
        <v>83</v>
      </c>
      <c r="AY718" s="25" t="s">
        <v>183</v>
      </c>
      <c r="BE718" s="216">
        <f>IF(N718="základní",J718,0)</f>
        <v>0</v>
      </c>
      <c r="BF718" s="216">
        <f>IF(N718="snížená",J718,0)</f>
        <v>0</v>
      </c>
      <c r="BG718" s="216">
        <f>IF(N718="zákl. přenesená",J718,0)</f>
        <v>0</v>
      </c>
      <c r="BH718" s="216">
        <f>IF(N718="sníž. přenesená",J718,0)</f>
        <v>0</v>
      </c>
      <c r="BI718" s="216">
        <f>IF(N718="nulová",J718,0)</f>
        <v>0</v>
      </c>
      <c r="BJ718" s="25" t="s">
        <v>79</v>
      </c>
      <c r="BK718" s="216">
        <f>ROUND(I718*H718,2)</f>
        <v>0</v>
      </c>
      <c r="BL718" s="25" t="s">
        <v>292</v>
      </c>
      <c r="BM718" s="25" t="s">
        <v>1526</v>
      </c>
    </row>
    <row r="719" spans="2:65" s="1" customFormat="1" ht="31.5" customHeight="1">
      <c r="B719" s="42"/>
      <c r="C719" s="205" t="s">
        <v>1527</v>
      </c>
      <c r="D719" s="205" t="s">
        <v>185</v>
      </c>
      <c r="E719" s="206" t="s">
        <v>1528</v>
      </c>
      <c r="F719" s="207" t="s">
        <v>1529</v>
      </c>
      <c r="G719" s="208" t="s">
        <v>837</v>
      </c>
      <c r="H719" s="209">
        <v>3</v>
      </c>
      <c r="I719" s="210"/>
      <c r="J719" s="211">
        <f>ROUND(I719*H719,2)</f>
        <v>0</v>
      </c>
      <c r="K719" s="207" t="s">
        <v>200</v>
      </c>
      <c r="L719" s="62"/>
      <c r="M719" s="212" t="s">
        <v>21</v>
      </c>
      <c r="N719" s="213" t="s">
        <v>46</v>
      </c>
      <c r="O719" s="43"/>
      <c r="P719" s="214">
        <f>O719*H719</f>
        <v>0</v>
      </c>
      <c r="Q719" s="214">
        <v>0</v>
      </c>
      <c r="R719" s="214">
        <f>Q719*H719</f>
        <v>0</v>
      </c>
      <c r="S719" s="214">
        <v>1E-3</v>
      </c>
      <c r="T719" s="215">
        <f>S719*H719</f>
        <v>3.0000000000000001E-3</v>
      </c>
      <c r="AR719" s="25" t="s">
        <v>292</v>
      </c>
      <c r="AT719" s="25" t="s">
        <v>185</v>
      </c>
      <c r="AU719" s="25" t="s">
        <v>83</v>
      </c>
      <c r="AY719" s="25" t="s">
        <v>183</v>
      </c>
      <c r="BE719" s="216">
        <f>IF(N719="základní",J719,0)</f>
        <v>0</v>
      </c>
      <c r="BF719" s="216">
        <f>IF(N719="snížená",J719,0)</f>
        <v>0</v>
      </c>
      <c r="BG719" s="216">
        <f>IF(N719="zákl. přenesená",J719,0)</f>
        <v>0</v>
      </c>
      <c r="BH719" s="216">
        <f>IF(N719="sníž. přenesená",J719,0)</f>
        <v>0</v>
      </c>
      <c r="BI719" s="216">
        <f>IF(N719="nulová",J719,0)</f>
        <v>0</v>
      </c>
      <c r="BJ719" s="25" t="s">
        <v>79</v>
      </c>
      <c r="BK719" s="216">
        <f>ROUND(I719*H719,2)</f>
        <v>0</v>
      </c>
      <c r="BL719" s="25" t="s">
        <v>292</v>
      </c>
      <c r="BM719" s="25" t="s">
        <v>1530</v>
      </c>
    </row>
    <row r="720" spans="2:65" s="1" customFormat="1" ht="54">
      <c r="B720" s="42"/>
      <c r="C720" s="64"/>
      <c r="D720" s="217" t="s">
        <v>191</v>
      </c>
      <c r="E720" s="64"/>
      <c r="F720" s="218" t="s">
        <v>1531</v>
      </c>
      <c r="G720" s="64"/>
      <c r="H720" s="64"/>
      <c r="I720" s="173"/>
      <c r="J720" s="64"/>
      <c r="K720" s="64"/>
      <c r="L720" s="62"/>
      <c r="M720" s="219"/>
      <c r="N720" s="43"/>
      <c r="O720" s="43"/>
      <c r="P720" s="43"/>
      <c r="Q720" s="43"/>
      <c r="R720" s="43"/>
      <c r="S720" s="43"/>
      <c r="T720" s="79"/>
      <c r="AT720" s="25" t="s">
        <v>191</v>
      </c>
      <c r="AU720" s="25" t="s">
        <v>83</v>
      </c>
    </row>
    <row r="721" spans="2:65" s="12" customFormat="1" ht="13.5">
      <c r="B721" s="220"/>
      <c r="C721" s="221"/>
      <c r="D721" s="217" t="s">
        <v>193</v>
      </c>
      <c r="E721" s="222" t="s">
        <v>21</v>
      </c>
      <c r="F721" s="223" t="s">
        <v>1532</v>
      </c>
      <c r="G721" s="221"/>
      <c r="H721" s="224" t="s">
        <v>21</v>
      </c>
      <c r="I721" s="225"/>
      <c r="J721" s="221"/>
      <c r="K721" s="221"/>
      <c r="L721" s="226"/>
      <c r="M721" s="227"/>
      <c r="N721" s="228"/>
      <c r="O721" s="228"/>
      <c r="P721" s="228"/>
      <c r="Q721" s="228"/>
      <c r="R721" s="228"/>
      <c r="S721" s="228"/>
      <c r="T721" s="229"/>
      <c r="AT721" s="230" t="s">
        <v>193</v>
      </c>
      <c r="AU721" s="230" t="s">
        <v>83</v>
      </c>
      <c r="AV721" s="12" t="s">
        <v>79</v>
      </c>
      <c r="AW721" s="12" t="s">
        <v>39</v>
      </c>
      <c r="AX721" s="12" t="s">
        <v>75</v>
      </c>
      <c r="AY721" s="230" t="s">
        <v>183</v>
      </c>
    </row>
    <row r="722" spans="2:65" s="13" customFormat="1" ht="13.5">
      <c r="B722" s="231"/>
      <c r="C722" s="232"/>
      <c r="D722" s="244" t="s">
        <v>193</v>
      </c>
      <c r="E722" s="254" t="s">
        <v>21</v>
      </c>
      <c r="F722" s="255" t="s">
        <v>1533</v>
      </c>
      <c r="G722" s="232"/>
      <c r="H722" s="256">
        <v>3</v>
      </c>
      <c r="I722" s="236"/>
      <c r="J722" s="232"/>
      <c r="K722" s="232"/>
      <c r="L722" s="237"/>
      <c r="M722" s="238"/>
      <c r="N722" s="239"/>
      <c r="O722" s="239"/>
      <c r="P722" s="239"/>
      <c r="Q722" s="239"/>
      <c r="R722" s="239"/>
      <c r="S722" s="239"/>
      <c r="T722" s="240"/>
      <c r="AT722" s="241" t="s">
        <v>193</v>
      </c>
      <c r="AU722" s="241" t="s">
        <v>83</v>
      </c>
      <c r="AV722" s="13" t="s">
        <v>83</v>
      </c>
      <c r="AW722" s="13" t="s">
        <v>39</v>
      </c>
      <c r="AX722" s="13" t="s">
        <v>79</v>
      </c>
      <c r="AY722" s="241" t="s">
        <v>183</v>
      </c>
    </row>
    <row r="723" spans="2:65" s="1" customFormat="1" ht="31.5" customHeight="1">
      <c r="B723" s="42"/>
      <c r="C723" s="205" t="s">
        <v>1534</v>
      </c>
      <c r="D723" s="205" t="s">
        <v>185</v>
      </c>
      <c r="E723" s="206" t="s">
        <v>1535</v>
      </c>
      <c r="F723" s="207" t="s">
        <v>1536</v>
      </c>
      <c r="G723" s="208" t="s">
        <v>645</v>
      </c>
      <c r="H723" s="282"/>
      <c r="I723" s="210"/>
      <c r="J723" s="211">
        <f>ROUND(I723*H723,2)</f>
        <v>0</v>
      </c>
      <c r="K723" s="207" t="s">
        <v>200</v>
      </c>
      <c r="L723" s="62"/>
      <c r="M723" s="212" t="s">
        <v>21</v>
      </c>
      <c r="N723" s="213" t="s">
        <v>46</v>
      </c>
      <c r="O723" s="43"/>
      <c r="P723" s="214">
        <f>O723*H723</f>
        <v>0</v>
      </c>
      <c r="Q723" s="214">
        <v>0</v>
      </c>
      <c r="R723" s="214">
        <f>Q723*H723</f>
        <v>0</v>
      </c>
      <c r="S723" s="214">
        <v>0</v>
      </c>
      <c r="T723" s="215">
        <f>S723*H723</f>
        <v>0</v>
      </c>
      <c r="AR723" s="25" t="s">
        <v>292</v>
      </c>
      <c r="AT723" s="25" t="s">
        <v>185</v>
      </c>
      <c r="AU723" s="25" t="s">
        <v>83</v>
      </c>
      <c r="AY723" s="25" t="s">
        <v>183</v>
      </c>
      <c r="BE723" s="216">
        <f>IF(N723="základní",J723,0)</f>
        <v>0</v>
      </c>
      <c r="BF723" s="216">
        <f>IF(N723="snížená",J723,0)</f>
        <v>0</v>
      </c>
      <c r="BG723" s="216">
        <f>IF(N723="zákl. přenesená",J723,0)</f>
        <v>0</v>
      </c>
      <c r="BH723" s="216">
        <f>IF(N723="sníž. přenesená",J723,0)</f>
        <v>0</v>
      </c>
      <c r="BI723" s="216">
        <f>IF(N723="nulová",J723,0)</f>
        <v>0</v>
      </c>
      <c r="BJ723" s="25" t="s">
        <v>79</v>
      </c>
      <c r="BK723" s="216">
        <f>ROUND(I723*H723,2)</f>
        <v>0</v>
      </c>
      <c r="BL723" s="25" t="s">
        <v>292</v>
      </c>
      <c r="BM723" s="25" t="s">
        <v>1537</v>
      </c>
    </row>
    <row r="724" spans="2:65" s="1" customFormat="1" ht="121.5">
      <c r="B724" s="42"/>
      <c r="C724" s="64"/>
      <c r="D724" s="217" t="s">
        <v>191</v>
      </c>
      <c r="E724" s="64"/>
      <c r="F724" s="218" t="s">
        <v>689</v>
      </c>
      <c r="G724" s="64"/>
      <c r="H724" s="64"/>
      <c r="I724" s="173"/>
      <c r="J724" s="64"/>
      <c r="K724" s="64"/>
      <c r="L724" s="62"/>
      <c r="M724" s="219"/>
      <c r="N724" s="43"/>
      <c r="O724" s="43"/>
      <c r="P724" s="43"/>
      <c r="Q724" s="43"/>
      <c r="R724" s="43"/>
      <c r="S724" s="43"/>
      <c r="T724" s="79"/>
      <c r="AT724" s="25" t="s">
        <v>191</v>
      </c>
      <c r="AU724" s="25" t="s">
        <v>83</v>
      </c>
    </row>
    <row r="725" spans="2:65" s="11" customFormat="1" ht="29.85" customHeight="1">
      <c r="B725" s="188"/>
      <c r="C725" s="189"/>
      <c r="D725" s="202" t="s">
        <v>74</v>
      </c>
      <c r="E725" s="203" t="s">
        <v>690</v>
      </c>
      <c r="F725" s="203" t="s">
        <v>691</v>
      </c>
      <c r="G725" s="189"/>
      <c r="H725" s="189"/>
      <c r="I725" s="192"/>
      <c r="J725" s="204">
        <f>BK725</f>
        <v>0</v>
      </c>
      <c r="K725" s="189"/>
      <c r="L725" s="194"/>
      <c r="M725" s="195"/>
      <c r="N725" s="196"/>
      <c r="O725" s="196"/>
      <c r="P725" s="197">
        <f>SUM(P726:P763)</f>
        <v>0</v>
      </c>
      <c r="Q725" s="196"/>
      <c r="R725" s="197">
        <f>SUM(R726:R763)</f>
        <v>1.86695265</v>
      </c>
      <c r="S725" s="196"/>
      <c r="T725" s="198">
        <f>SUM(T726:T763)</f>
        <v>1.7350333400000002</v>
      </c>
      <c r="AR725" s="199" t="s">
        <v>83</v>
      </c>
      <c r="AT725" s="200" t="s">
        <v>74</v>
      </c>
      <c r="AU725" s="200" t="s">
        <v>79</v>
      </c>
      <c r="AY725" s="199" t="s">
        <v>183</v>
      </c>
      <c r="BK725" s="201">
        <f>SUM(BK726:BK763)</f>
        <v>0</v>
      </c>
    </row>
    <row r="726" spans="2:65" s="1" customFormat="1" ht="22.5" customHeight="1">
      <c r="B726" s="42"/>
      <c r="C726" s="205" t="s">
        <v>1538</v>
      </c>
      <c r="D726" s="205" t="s">
        <v>185</v>
      </c>
      <c r="E726" s="206" t="s">
        <v>1539</v>
      </c>
      <c r="F726" s="207" t="s">
        <v>1540</v>
      </c>
      <c r="G726" s="208" t="s">
        <v>188</v>
      </c>
      <c r="H726" s="209">
        <v>37.64</v>
      </c>
      <c r="I726" s="210"/>
      <c r="J726" s="211">
        <f>ROUND(I726*H726,2)</f>
        <v>0</v>
      </c>
      <c r="K726" s="207" t="s">
        <v>200</v>
      </c>
      <c r="L726" s="62"/>
      <c r="M726" s="212" t="s">
        <v>21</v>
      </c>
      <c r="N726" s="213" t="s">
        <v>46</v>
      </c>
      <c r="O726" s="43"/>
      <c r="P726" s="214">
        <f>O726*H726</f>
        <v>0</v>
      </c>
      <c r="Q726" s="214">
        <v>0</v>
      </c>
      <c r="R726" s="214">
        <f>Q726*H726</f>
        <v>0</v>
      </c>
      <c r="S726" s="214">
        <v>3.2499999999999999E-3</v>
      </c>
      <c r="T726" s="215">
        <f>S726*H726</f>
        <v>0.12232999999999999</v>
      </c>
      <c r="AR726" s="25" t="s">
        <v>292</v>
      </c>
      <c r="AT726" s="25" t="s">
        <v>185</v>
      </c>
      <c r="AU726" s="25" t="s">
        <v>83</v>
      </c>
      <c r="AY726" s="25" t="s">
        <v>183</v>
      </c>
      <c r="BE726" s="216">
        <f>IF(N726="základní",J726,0)</f>
        <v>0</v>
      </c>
      <c r="BF726" s="216">
        <f>IF(N726="snížená",J726,0)</f>
        <v>0</v>
      </c>
      <c r="BG726" s="216">
        <f>IF(N726="zákl. přenesená",J726,0)</f>
        <v>0</v>
      </c>
      <c r="BH726" s="216">
        <f>IF(N726="sníž. přenesená",J726,0)</f>
        <v>0</v>
      </c>
      <c r="BI726" s="216">
        <f>IF(N726="nulová",J726,0)</f>
        <v>0</v>
      </c>
      <c r="BJ726" s="25" t="s">
        <v>79</v>
      </c>
      <c r="BK726" s="216">
        <f>ROUND(I726*H726,2)</f>
        <v>0</v>
      </c>
      <c r="BL726" s="25" t="s">
        <v>292</v>
      </c>
      <c r="BM726" s="25" t="s">
        <v>1541</v>
      </c>
    </row>
    <row r="727" spans="2:65" s="12" customFormat="1" ht="13.5">
      <c r="B727" s="220"/>
      <c r="C727" s="221"/>
      <c r="D727" s="217" t="s">
        <v>193</v>
      </c>
      <c r="E727" s="222" t="s">
        <v>21</v>
      </c>
      <c r="F727" s="223" t="s">
        <v>1542</v>
      </c>
      <c r="G727" s="221"/>
      <c r="H727" s="224" t="s">
        <v>21</v>
      </c>
      <c r="I727" s="225"/>
      <c r="J727" s="221"/>
      <c r="K727" s="221"/>
      <c r="L727" s="226"/>
      <c r="M727" s="227"/>
      <c r="N727" s="228"/>
      <c r="O727" s="228"/>
      <c r="P727" s="228"/>
      <c r="Q727" s="228"/>
      <c r="R727" s="228"/>
      <c r="S727" s="228"/>
      <c r="T727" s="229"/>
      <c r="AT727" s="230" t="s">
        <v>193</v>
      </c>
      <c r="AU727" s="230" t="s">
        <v>83</v>
      </c>
      <c r="AV727" s="12" t="s">
        <v>79</v>
      </c>
      <c r="AW727" s="12" t="s">
        <v>39</v>
      </c>
      <c r="AX727" s="12" t="s">
        <v>75</v>
      </c>
      <c r="AY727" s="230" t="s">
        <v>183</v>
      </c>
    </row>
    <row r="728" spans="2:65" s="13" customFormat="1" ht="13.5">
      <c r="B728" s="231"/>
      <c r="C728" s="232"/>
      <c r="D728" s="244" t="s">
        <v>193</v>
      </c>
      <c r="E728" s="254" t="s">
        <v>21</v>
      </c>
      <c r="F728" s="255" t="s">
        <v>1543</v>
      </c>
      <c r="G728" s="232"/>
      <c r="H728" s="256">
        <v>37.64</v>
      </c>
      <c r="I728" s="236"/>
      <c r="J728" s="232"/>
      <c r="K728" s="232"/>
      <c r="L728" s="237"/>
      <c r="M728" s="238"/>
      <c r="N728" s="239"/>
      <c r="O728" s="239"/>
      <c r="P728" s="239"/>
      <c r="Q728" s="239"/>
      <c r="R728" s="239"/>
      <c r="S728" s="239"/>
      <c r="T728" s="240"/>
      <c r="AT728" s="241" t="s">
        <v>193</v>
      </c>
      <c r="AU728" s="241" t="s">
        <v>83</v>
      </c>
      <c r="AV728" s="13" t="s">
        <v>83</v>
      </c>
      <c r="AW728" s="13" t="s">
        <v>39</v>
      </c>
      <c r="AX728" s="13" t="s">
        <v>79</v>
      </c>
      <c r="AY728" s="241" t="s">
        <v>183</v>
      </c>
    </row>
    <row r="729" spans="2:65" s="1" customFormat="1" ht="31.5" customHeight="1">
      <c r="B729" s="42"/>
      <c r="C729" s="205" t="s">
        <v>1544</v>
      </c>
      <c r="D729" s="205" t="s">
        <v>185</v>
      </c>
      <c r="E729" s="206" t="s">
        <v>693</v>
      </c>
      <c r="F729" s="207" t="s">
        <v>694</v>
      </c>
      <c r="G729" s="208" t="s">
        <v>188</v>
      </c>
      <c r="H729" s="209">
        <v>37.64</v>
      </c>
      <c r="I729" s="210"/>
      <c r="J729" s="211">
        <f>ROUND(I729*H729,2)</f>
        <v>0</v>
      </c>
      <c r="K729" s="207" t="s">
        <v>200</v>
      </c>
      <c r="L729" s="62"/>
      <c r="M729" s="212" t="s">
        <v>21</v>
      </c>
      <c r="N729" s="213" t="s">
        <v>46</v>
      </c>
      <c r="O729" s="43"/>
      <c r="P729" s="214">
        <f>O729*H729</f>
        <v>0</v>
      </c>
      <c r="Q729" s="214">
        <v>4.6000000000000001E-4</v>
      </c>
      <c r="R729" s="214">
        <f>Q729*H729</f>
        <v>1.7314400000000001E-2</v>
      </c>
      <c r="S729" s="214">
        <v>0</v>
      </c>
      <c r="T729" s="215">
        <f>S729*H729</f>
        <v>0</v>
      </c>
      <c r="AR729" s="25" t="s">
        <v>292</v>
      </c>
      <c r="AT729" s="25" t="s">
        <v>185</v>
      </c>
      <c r="AU729" s="25" t="s">
        <v>83</v>
      </c>
      <c r="AY729" s="25" t="s">
        <v>183</v>
      </c>
      <c r="BE729" s="216">
        <f>IF(N729="základní",J729,0)</f>
        <v>0</v>
      </c>
      <c r="BF729" s="216">
        <f>IF(N729="snížená",J729,0)</f>
        <v>0</v>
      </c>
      <c r="BG729" s="216">
        <f>IF(N729="zákl. přenesená",J729,0)</f>
        <v>0</v>
      </c>
      <c r="BH729" s="216">
        <f>IF(N729="sníž. přenesená",J729,0)</f>
        <v>0</v>
      </c>
      <c r="BI729" s="216">
        <f>IF(N729="nulová",J729,0)</f>
        <v>0</v>
      </c>
      <c r="BJ729" s="25" t="s">
        <v>79</v>
      </c>
      <c r="BK729" s="216">
        <f>ROUND(I729*H729,2)</f>
        <v>0</v>
      </c>
      <c r="BL729" s="25" t="s">
        <v>292</v>
      </c>
      <c r="BM729" s="25" t="s">
        <v>1545</v>
      </c>
    </row>
    <row r="730" spans="2:65" s="12" customFormat="1" ht="13.5">
      <c r="B730" s="220"/>
      <c r="C730" s="221"/>
      <c r="D730" s="217" t="s">
        <v>193</v>
      </c>
      <c r="E730" s="222" t="s">
        <v>21</v>
      </c>
      <c r="F730" s="223" t="s">
        <v>1542</v>
      </c>
      <c r="G730" s="221"/>
      <c r="H730" s="224" t="s">
        <v>21</v>
      </c>
      <c r="I730" s="225"/>
      <c r="J730" s="221"/>
      <c r="K730" s="221"/>
      <c r="L730" s="226"/>
      <c r="M730" s="227"/>
      <c r="N730" s="228"/>
      <c r="O730" s="228"/>
      <c r="P730" s="228"/>
      <c r="Q730" s="228"/>
      <c r="R730" s="228"/>
      <c r="S730" s="228"/>
      <c r="T730" s="229"/>
      <c r="AT730" s="230" t="s">
        <v>193</v>
      </c>
      <c r="AU730" s="230" t="s">
        <v>83</v>
      </c>
      <c r="AV730" s="12" t="s">
        <v>79</v>
      </c>
      <c r="AW730" s="12" t="s">
        <v>39</v>
      </c>
      <c r="AX730" s="12" t="s">
        <v>75</v>
      </c>
      <c r="AY730" s="230" t="s">
        <v>183</v>
      </c>
    </row>
    <row r="731" spans="2:65" s="13" customFormat="1" ht="13.5">
      <c r="B731" s="231"/>
      <c r="C731" s="232"/>
      <c r="D731" s="244" t="s">
        <v>193</v>
      </c>
      <c r="E731" s="254" t="s">
        <v>21</v>
      </c>
      <c r="F731" s="255" t="s">
        <v>1543</v>
      </c>
      <c r="G731" s="232"/>
      <c r="H731" s="256">
        <v>37.64</v>
      </c>
      <c r="I731" s="236"/>
      <c r="J731" s="232"/>
      <c r="K731" s="232"/>
      <c r="L731" s="237"/>
      <c r="M731" s="238"/>
      <c r="N731" s="239"/>
      <c r="O731" s="239"/>
      <c r="P731" s="239"/>
      <c r="Q731" s="239"/>
      <c r="R731" s="239"/>
      <c r="S731" s="239"/>
      <c r="T731" s="240"/>
      <c r="AT731" s="241" t="s">
        <v>193</v>
      </c>
      <c r="AU731" s="241" t="s">
        <v>83</v>
      </c>
      <c r="AV731" s="13" t="s">
        <v>83</v>
      </c>
      <c r="AW731" s="13" t="s">
        <v>39</v>
      </c>
      <c r="AX731" s="13" t="s">
        <v>79</v>
      </c>
      <c r="AY731" s="241" t="s">
        <v>183</v>
      </c>
    </row>
    <row r="732" spans="2:65" s="1" customFormat="1" ht="22.5" customHeight="1">
      <c r="B732" s="42"/>
      <c r="C732" s="257" t="s">
        <v>1546</v>
      </c>
      <c r="D732" s="257" t="s">
        <v>223</v>
      </c>
      <c r="E732" s="258" t="s">
        <v>699</v>
      </c>
      <c r="F732" s="259" t="s">
        <v>700</v>
      </c>
      <c r="G732" s="260" t="s">
        <v>199</v>
      </c>
      <c r="H732" s="261">
        <v>3.3879999999999999</v>
      </c>
      <c r="I732" s="262"/>
      <c r="J732" s="263">
        <f>ROUND(I732*H732,2)</f>
        <v>0</v>
      </c>
      <c r="K732" s="259" t="s">
        <v>200</v>
      </c>
      <c r="L732" s="264"/>
      <c r="M732" s="265" t="s">
        <v>21</v>
      </c>
      <c r="N732" s="266" t="s">
        <v>46</v>
      </c>
      <c r="O732" s="43"/>
      <c r="P732" s="214">
        <f>O732*H732</f>
        <v>0</v>
      </c>
      <c r="Q732" s="214">
        <v>1.9199999999999998E-2</v>
      </c>
      <c r="R732" s="214">
        <f>Q732*H732</f>
        <v>6.5049599999999999E-2</v>
      </c>
      <c r="S732" s="214">
        <v>0</v>
      </c>
      <c r="T732" s="215">
        <f>S732*H732</f>
        <v>0</v>
      </c>
      <c r="AR732" s="25" t="s">
        <v>393</v>
      </c>
      <c r="AT732" s="25" t="s">
        <v>223</v>
      </c>
      <c r="AU732" s="25" t="s">
        <v>83</v>
      </c>
      <c r="AY732" s="25" t="s">
        <v>183</v>
      </c>
      <c r="BE732" s="216">
        <f>IF(N732="základní",J732,0)</f>
        <v>0</v>
      </c>
      <c r="BF732" s="216">
        <f>IF(N732="snížená",J732,0)</f>
        <v>0</v>
      </c>
      <c r="BG732" s="216">
        <f>IF(N732="zákl. přenesená",J732,0)</f>
        <v>0</v>
      </c>
      <c r="BH732" s="216">
        <f>IF(N732="sníž. přenesená",J732,0)</f>
        <v>0</v>
      </c>
      <c r="BI732" s="216">
        <f>IF(N732="nulová",J732,0)</f>
        <v>0</v>
      </c>
      <c r="BJ732" s="25" t="s">
        <v>79</v>
      </c>
      <c r="BK732" s="216">
        <f>ROUND(I732*H732,2)</f>
        <v>0</v>
      </c>
      <c r="BL732" s="25" t="s">
        <v>292</v>
      </c>
      <c r="BM732" s="25" t="s">
        <v>1547</v>
      </c>
    </row>
    <row r="733" spans="2:65" s="13" customFormat="1" ht="13.5">
      <c r="B733" s="231"/>
      <c r="C733" s="232"/>
      <c r="D733" s="244" t="s">
        <v>193</v>
      </c>
      <c r="E733" s="254" t="s">
        <v>21</v>
      </c>
      <c r="F733" s="255" t="s">
        <v>1548</v>
      </c>
      <c r="G733" s="232"/>
      <c r="H733" s="256">
        <v>3.3879999999999999</v>
      </c>
      <c r="I733" s="236"/>
      <c r="J733" s="232"/>
      <c r="K733" s="232"/>
      <c r="L733" s="237"/>
      <c r="M733" s="238"/>
      <c r="N733" s="239"/>
      <c r="O733" s="239"/>
      <c r="P733" s="239"/>
      <c r="Q733" s="239"/>
      <c r="R733" s="239"/>
      <c r="S733" s="239"/>
      <c r="T733" s="240"/>
      <c r="AT733" s="241" t="s">
        <v>193</v>
      </c>
      <c r="AU733" s="241" t="s">
        <v>83</v>
      </c>
      <c r="AV733" s="13" t="s">
        <v>83</v>
      </c>
      <c r="AW733" s="13" t="s">
        <v>39</v>
      </c>
      <c r="AX733" s="13" t="s">
        <v>79</v>
      </c>
      <c r="AY733" s="241" t="s">
        <v>183</v>
      </c>
    </row>
    <row r="734" spans="2:65" s="1" customFormat="1" ht="22.5" customHeight="1">
      <c r="B734" s="42"/>
      <c r="C734" s="205" t="s">
        <v>1549</v>
      </c>
      <c r="D734" s="205" t="s">
        <v>185</v>
      </c>
      <c r="E734" s="206" t="s">
        <v>1550</v>
      </c>
      <c r="F734" s="207" t="s">
        <v>1551</v>
      </c>
      <c r="G734" s="208" t="s">
        <v>199</v>
      </c>
      <c r="H734" s="209">
        <v>59.247</v>
      </c>
      <c r="I734" s="210"/>
      <c r="J734" s="211">
        <f>ROUND(I734*H734,2)</f>
        <v>0</v>
      </c>
      <c r="K734" s="207" t="s">
        <v>200</v>
      </c>
      <c r="L734" s="62"/>
      <c r="M734" s="212" t="s">
        <v>21</v>
      </c>
      <c r="N734" s="213" t="s">
        <v>46</v>
      </c>
      <c r="O734" s="43"/>
      <c r="P734" s="214">
        <f>O734*H734</f>
        <v>0</v>
      </c>
      <c r="Q734" s="214">
        <v>0</v>
      </c>
      <c r="R734" s="214">
        <f>Q734*H734</f>
        <v>0</v>
      </c>
      <c r="S734" s="214">
        <v>2.7220000000000001E-2</v>
      </c>
      <c r="T734" s="215">
        <f>S734*H734</f>
        <v>1.6127033400000002</v>
      </c>
      <c r="AR734" s="25" t="s">
        <v>292</v>
      </c>
      <c r="AT734" s="25" t="s">
        <v>185</v>
      </c>
      <c r="AU734" s="25" t="s">
        <v>83</v>
      </c>
      <c r="AY734" s="25" t="s">
        <v>183</v>
      </c>
      <c r="BE734" s="216">
        <f>IF(N734="základní",J734,0)</f>
        <v>0</v>
      </c>
      <c r="BF734" s="216">
        <f>IF(N734="snížená",J734,0)</f>
        <v>0</v>
      </c>
      <c r="BG734" s="216">
        <f>IF(N734="zákl. přenesená",J734,0)</f>
        <v>0</v>
      </c>
      <c r="BH734" s="216">
        <f>IF(N734="sníž. přenesená",J734,0)</f>
        <v>0</v>
      </c>
      <c r="BI734" s="216">
        <f>IF(N734="nulová",J734,0)</f>
        <v>0</v>
      </c>
      <c r="BJ734" s="25" t="s">
        <v>79</v>
      </c>
      <c r="BK734" s="216">
        <f>ROUND(I734*H734,2)</f>
        <v>0</v>
      </c>
      <c r="BL734" s="25" t="s">
        <v>292</v>
      </c>
      <c r="BM734" s="25" t="s">
        <v>1552</v>
      </c>
    </row>
    <row r="735" spans="2:65" s="12" customFormat="1" ht="13.5">
      <c r="B735" s="220"/>
      <c r="C735" s="221"/>
      <c r="D735" s="217" t="s">
        <v>193</v>
      </c>
      <c r="E735" s="222" t="s">
        <v>21</v>
      </c>
      <c r="F735" s="223" t="s">
        <v>1553</v>
      </c>
      <c r="G735" s="221"/>
      <c r="H735" s="224" t="s">
        <v>21</v>
      </c>
      <c r="I735" s="225"/>
      <c r="J735" s="221"/>
      <c r="K735" s="221"/>
      <c r="L735" s="226"/>
      <c r="M735" s="227"/>
      <c r="N735" s="228"/>
      <c r="O735" s="228"/>
      <c r="P735" s="228"/>
      <c r="Q735" s="228"/>
      <c r="R735" s="228"/>
      <c r="S735" s="228"/>
      <c r="T735" s="229"/>
      <c r="AT735" s="230" t="s">
        <v>193</v>
      </c>
      <c r="AU735" s="230" t="s">
        <v>83</v>
      </c>
      <c r="AV735" s="12" t="s">
        <v>79</v>
      </c>
      <c r="AW735" s="12" t="s">
        <v>39</v>
      </c>
      <c r="AX735" s="12" t="s">
        <v>75</v>
      </c>
      <c r="AY735" s="230" t="s">
        <v>183</v>
      </c>
    </row>
    <row r="736" spans="2:65" s="13" customFormat="1" ht="13.5">
      <c r="B736" s="231"/>
      <c r="C736" s="232"/>
      <c r="D736" s="217" t="s">
        <v>193</v>
      </c>
      <c r="E736" s="233" t="s">
        <v>21</v>
      </c>
      <c r="F736" s="234" t="s">
        <v>1092</v>
      </c>
      <c r="G736" s="232"/>
      <c r="H736" s="235">
        <v>53.676000000000002</v>
      </c>
      <c r="I736" s="236"/>
      <c r="J736" s="232"/>
      <c r="K736" s="232"/>
      <c r="L736" s="237"/>
      <c r="M736" s="238"/>
      <c r="N736" s="239"/>
      <c r="O736" s="239"/>
      <c r="P736" s="239"/>
      <c r="Q736" s="239"/>
      <c r="R736" s="239"/>
      <c r="S736" s="239"/>
      <c r="T736" s="240"/>
      <c r="AT736" s="241" t="s">
        <v>193</v>
      </c>
      <c r="AU736" s="241" t="s">
        <v>83</v>
      </c>
      <c r="AV736" s="13" t="s">
        <v>83</v>
      </c>
      <c r="AW736" s="13" t="s">
        <v>39</v>
      </c>
      <c r="AX736" s="13" t="s">
        <v>75</v>
      </c>
      <c r="AY736" s="241" t="s">
        <v>183</v>
      </c>
    </row>
    <row r="737" spans="2:65" s="13" customFormat="1" ht="13.5">
      <c r="B737" s="231"/>
      <c r="C737" s="232"/>
      <c r="D737" s="217" t="s">
        <v>193</v>
      </c>
      <c r="E737" s="233" t="s">
        <v>21</v>
      </c>
      <c r="F737" s="234" t="s">
        <v>1093</v>
      </c>
      <c r="G737" s="232"/>
      <c r="H737" s="235">
        <v>-1.125</v>
      </c>
      <c r="I737" s="236"/>
      <c r="J737" s="232"/>
      <c r="K737" s="232"/>
      <c r="L737" s="237"/>
      <c r="M737" s="238"/>
      <c r="N737" s="239"/>
      <c r="O737" s="239"/>
      <c r="P737" s="239"/>
      <c r="Q737" s="239"/>
      <c r="R737" s="239"/>
      <c r="S737" s="239"/>
      <c r="T737" s="240"/>
      <c r="AT737" s="241" t="s">
        <v>193</v>
      </c>
      <c r="AU737" s="241" t="s">
        <v>83</v>
      </c>
      <c r="AV737" s="13" t="s">
        <v>83</v>
      </c>
      <c r="AW737" s="13" t="s">
        <v>39</v>
      </c>
      <c r="AX737" s="13" t="s">
        <v>75</v>
      </c>
      <c r="AY737" s="241" t="s">
        <v>183</v>
      </c>
    </row>
    <row r="738" spans="2:65" s="13" customFormat="1" ht="13.5">
      <c r="B738" s="231"/>
      <c r="C738" s="232"/>
      <c r="D738" s="217" t="s">
        <v>193</v>
      </c>
      <c r="E738" s="233" t="s">
        <v>21</v>
      </c>
      <c r="F738" s="234" t="s">
        <v>1363</v>
      </c>
      <c r="G738" s="232"/>
      <c r="H738" s="235">
        <v>4.1360000000000001</v>
      </c>
      <c r="I738" s="236"/>
      <c r="J738" s="232"/>
      <c r="K738" s="232"/>
      <c r="L738" s="237"/>
      <c r="M738" s="238"/>
      <c r="N738" s="239"/>
      <c r="O738" s="239"/>
      <c r="P738" s="239"/>
      <c r="Q738" s="239"/>
      <c r="R738" s="239"/>
      <c r="S738" s="239"/>
      <c r="T738" s="240"/>
      <c r="AT738" s="241" t="s">
        <v>193</v>
      </c>
      <c r="AU738" s="241" t="s">
        <v>83</v>
      </c>
      <c r="AV738" s="13" t="s">
        <v>83</v>
      </c>
      <c r="AW738" s="13" t="s">
        <v>39</v>
      </c>
      <c r="AX738" s="13" t="s">
        <v>75</v>
      </c>
      <c r="AY738" s="241" t="s">
        <v>183</v>
      </c>
    </row>
    <row r="739" spans="2:65" s="13" customFormat="1" ht="13.5">
      <c r="B739" s="231"/>
      <c r="C739" s="232"/>
      <c r="D739" s="217" t="s">
        <v>193</v>
      </c>
      <c r="E739" s="233" t="s">
        <v>21</v>
      </c>
      <c r="F739" s="234" t="s">
        <v>1554</v>
      </c>
      <c r="G739" s="232"/>
      <c r="H739" s="235">
        <v>2.56</v>
      </c>
      <c r="I739" s="236"/>
      <c r="J739" s="232"/>
      <c r="K739" s="232"/>
      <c r="L739" s="237"/>
      <c r="M739" s="238"/>
      <c r="N739" s="239"/>
      <c r="O739" s="239"/>
      <c r="P739" s="239"/>
      <c r="Q739" s="239"/>
      <c r="R739" s="239"/>
      <c r="S739" s="239"/>
      <c r="T739" s="240"/>
      <c r="AT739" s="241" t="s">
        <v>193</v>
      </c>
      <c r="AU739" s="241" t="s">
        <v>83</v>
      </c>
      <c r="AV739" s="13" t="s">
        <v>83</v>
      </c>
      <c r="AW739" s="13" t="s">
        <v>39</v>
      </c>
      <c r="AX739" s="13" t="s">
        <v>75</v>
      </c>
      <c r="AY739" s="241" t="s">
        <v>183</v>
      </c>
    </row>
    <row r="740" spans="2:65" s="14" customFormat="1" ht="13.5">
      <c r="B740" s="242"/>
      <c r="C740" s="243"/>
      <c r="D740" s="244" t="s">
        <v>193</v>
      </c>
      <c r="E740" s="245" t="s">
        <v>21</v>
      </c>
      <c r="F740" s="246" t="s">
        <v>212</v>
      </c>
      <c r="G740" s="243"/>
      <c r="H740" s="247">
        <v>59.247</v>
      </c>
      <c r="I740" s="248"/>
      <c r="J740" s="243"/>
      <c r="K740" s="243"/>
      <c r="L740" s="249"/>
      <c r="M740" s="250"/>
      <c r="N740" s="251"/>
      <c r="O740" s="251"/>
      <c r="P740" s="251"/>
      <c r="Q740" s="251"/>
      <c r="R740" s="251"/>
      <c r="S740" s="251"/>
      <c r="T740" s="252"/>
      <c r="AT740" s="253" t="s">
        <v>193</v>
      </c>
      <c r="AU740" s="253" t="s">
        <v>83</v>
      </c>
      <c r="AV740" s="14" t="s">
        <v>189</v>
      </c>
      <c r="AW740" s="14" t="s">
        <v>39</v>
      </c>
      <c r="AX740" s="14" t="s">
        <v>79</v>
      </c>
      <c r="AY740" s="253" t="s">
        <v>183</v>
      </c>
    </row>
    <row r="741" spans="2:65" s="1" customFormat="1" ht="31.5" customHeight="1">
      <c r="B741" s="42"/>
      <c r="C741" s="205" t="s">
        <v>1555</v>
      </c>
      <c r="D741" s="205" t="s">
        <v>185</v>
      </c>
      <c r="E741" s="206" t="s">
        <v>705</v>
      </c>
      <c r="F741" s="207" t="s">
        <v>706</v>
      </c>
      <c r="G741" s="208" t="s">
        <v>199</v>
      </c>
      <c r="H741" s="209">
        <v>59.247</v>
      </c>
      <c r="I741" s="210"/>
      <c r="J741" s="211">
        <f>ROUND(I741*H741,2)</f>
        <v>0</v>
      </c>
      <c r="K741" s="207" t="s">
        <v>200</v>
      </c>
      <c r="L741" s="62"/>
      <c r="M741" s="212" t="s">
        <v>21</v>
      </c>
      <c r="N741" s="213" t="s">
        <v>46</v>
      </c>
      <c r="O741" s="43"/>
      <c r="P741" s="214">
        <f>O741*H741</f>
        <v>0</v>
      </c>
      <c r="Q741" s="214">
        <v>3.9199999999999999E-3</v>
      </c>
      <c r="R741" s="214">
        <f>Q741*H741</f>
        <v>0.23224823999999999</v>
      </c>
      <c r="S741" s="214">
        <v>0</v>
      </c>
      <c r="T741" s="215">
        <f>S741*H741</f>
        <v>0</v>
      </c>
      <c r="AR741" s="25" t="s">
        <v>292</v>
      </c>
      <c r="AT741" s="25" t="s">
        <v>185</v>
      </c>
      <c r="AU741" s="25" t="s">
        <v>83</v>
      </c>
      <c r="AY741" s="25" t="s">
        <v>183</v>
      </c>
      <c r="BE741" s="216">
        <f>IF(N741="základní",J741,0)</f>
        <v>0</v>
      </c>
      <c r="BF741" s="216">
        <f>IF(N741="snížená",J741,0)</f>
        <v>0</v>
      </c>
      <c r="BG741" s="216">
        <f>IF(N741="zákl. přenesená",J741,0)</f>
        <v>0</v>
      </c>
      <c r="BH741" s="216">
        <f>IF(N741="sníž. přenesená",J741,0)</f>
        <v>0</v>
      </c>
      <c r="BI741" s="216">
        <f>IF(N741="nulová",J741,0)</f>
        <v>0</v>
      </c>
      <c r="BJ741" s="25" t="s">
        <v>79</v>
      </c>
      <c r="BK741" s="216">
        <f>ROUND(I741*H741,2)</f>
        <v>0</v>
      </c>
      <c r="BL741" s="25" t="s">
        <v>292</v>
      </c>
      <c r="BM741" s="25" t="s">
        <v>1556</v>
      </c>
    </row>
    <row r="742" spans="2:65" s="12" customFormat="1" ht="13.5">
      <c r="B742" s="220"/>
      <c r="C742" s="221"/>
      <c r="D742" s="217" t="s">
        <v>193</v>
      </c>
      <c r="E742" s="222" t="s">
        <v>21</v>
      </c>
      <c r="F742" s="223" t="s">
        <v>1557</v>
      </c>
      <c r="G742" s="221"/>
      <c r="H742" s="224" t="s">
        <v>21</v>
      </c>
      <c r="I742" s="225"/>
      <c r="J742" s="221"/>
      <c r="K742" s="221"/>
      <c r="L742" s="226"/>
      <c r="M742" s="227"/>
      <c r="N742" s="228"/>
      <c r="O742" s="228"/>
      <c r="P742" s="228"/>
      <c r="Q742" s="228"/>
      <c r="R742" s="228"/>
      <c r="S742" s="228"/>
      <c r="T742" s="229"/>
      <c r="AT742" s="230" t="s">
        <v>193</v>
      </c>
      <c r="AU742" s="230" t="s">
        <v>83</v>
      </c>
      <c r="AV742" s="12" t="s">
        <v>79</v>
      </c>
      <c r="AW742" s="12" t="s">
        <v>39</v>
      </c>
      <c r="AX742" s="12" t="s">
        <v>75</v>
      </c>
      <c r="AY742" s="230" t="s">
        <v>183</v>
      </c>
    </row>
    <row r="743" spans="2:65" s="13" customFormat="1" ht="13.5">
      <c r="B743" s="231"/>
      <c r="C743" s="232"/>
      <c r="D743" s="217" t="s">
        <v>193</v>
      </c>
      <c r="E743" s="233" t="s">
        <v>21</v>
      </c>
      <c r="F743" s="234" t="s">
        <v>1092</v>
      </c>
      <c r="G743" s="232"/>
      <c r="H743" s="235">
        <v>53.676000000000002</v>
      </c>
      <c r="I743" s="236"/>
      <c r="J743" s="232"/>
      <c r="K743" s="232"/>
      <c r="L743" s="237"/>
      <c r="M743" s="238"/>
      <c r="N743" s="239"/>
      <c r="O743" s="239"/>
      <c r="P743" s="239"/>
      <c r="Q743" s="239"/>
      <c r="R743" s="239"/>
      <c r="S743" s="239"/>
      <c r="T743" s="240"/>
      <c r="AT743" s="241" t="s">
        <v>193</v>
      </c>
      <c r="AU743" s="241" t="s">
        <v>83</v>
      </c>
      <c r="AV743" s="13" t="s">
        <v>83</v>
      </c>
      <c r="AW743" s="13" t="s">
        <v>39</v>
      </c>
      <c r="AX743" s="13" t="s">
        <v>75</v>
      </c>
      <c r="AY743" s="241" t="s">
        <v>183</v>
      </c>
    </row>
    <row r="744" spans="2:65" s="13" customFormat="1" ht="13.5">
      <c r="B744" s="231"/>
      <c r="C744" s="232"/>
      <c r="D744" s="217" t="s">
        <v>193</v>
      </c>
      <c r="E744" s="233" t="s">
        <v>21</v>
      </c>
      <c r="F744" s="234" t="s">
        <v>1093</v>
      </c>
      <c r="G744" s="232"/>
      <c r="H744" s="235">
        <v>-1.125</v>
      </c>
      <c r="I744" s="236"/>
      <c r="J744" s="232"/>
      <c r="K744" s="232"/>
      <c r="L744" s="237"/>
      <c r="M744" s="238"/>
      <c r="N744" s="239"/>
      <c r="O744" s="239"/>
      <c r="P744" s="239"/>
      <c r="Q744" s="239"/>
      <c r="R744" s="239"/>
      <c r="S744" s="239"/>
      <c r="T744" s="240"/>
      <c r="AT744" s="241" t="s">
        <v>193</v>
      </c>
      <c r="AU744" s="241" t="s">
        <v>83</v>
      </c>
      <c r="AV744" s="13" t="s">
        <v>83</v>
      </c>
      <c r="AW744" s="13" t="s">
        <v>39</v>
      </c>
      <c r="AX744" s="13" t="s">
        <v>75</v>
      </c>
      <c r="AY744" s="241" t="s">
        <v>183</v>
      </c>
    </row>
    <row r="745" spans="2:65" s="13" customFormat="1" ht="13.5">
      <c r="B745" s="231"/>
      <c r="C745" s="232"/>
      <c r="D745" s="217" t="s">
        <v>193</v>
      </c>
      <c r="E745" s="233" t="s">
        <v>21</v>
      </c>
      <c r="F745" s="234" t="s">
        <v>1363</v>
      </c>
      <c r="G745" s="232"/>
      <c r="H745" s="235">
        <v>4.1360000000000001</v>
      </c>
      <c r="I745" s="236"/>
      <c r="J745" s="232"/>
      <c r="K745" s="232"/>
      <c r="L745" s="237"/>
      <c r="M745" s="238"/>
      <c r="N745" s="239"/>
      <c r="O745" s="239"/>
      <c r="P745" s="239"/>
      <c r="Q745" s="239"/>
      <c r="R745" s="239"/>
      <c r="S745" s="239"/>
      <c r="T745" s="240"/>
      <c r="AT745" s="241" t="s">
        <v>193</v>
      </c>
      <c r="AU745" s="241" t="s">
        <v>83</v>
      </c>
      <c r="AV745" s="13" t="s">
        <v>83</v>
      </c>
      <c r="AW745" s="13" t="s">
        <v>39</v>
      </c>
      <c r="AX745" s="13" t="s">
        <v>75</v>
      </c>
      <c r="AY745" s="241" t="s">
        <v>183</v>
      </c>
    </row>
    <row r="746" spans="2:65" s="13" customFormat="1" ht="13.5">
      <c r="B746" s="231"/>
      <c r="C746" s="232"/>
      <c r="D746" s="217" t="s">
        <v>193</v>
      </c>
      <c r="E746" s="233" t="s">
        <v>21</v>
      </c>
      <c r="F746" s="234" t="s">
        <v>1554</v>
      </c>
      <c r="G746" s="232"/>
      <c r="H746" s="235">
        <v>2.56</v>
      </c>
      <c r="I746" s="236"/>
      <c r="J746" s="232"/>
      <c r="K746" s="232"/>
      <c r="L746" s="237"/>
      <c r="M746" s="238"/>
      <c r="N746" s="239"/>
      <c r="O746" s="239"/>
      <c r="P746" s="239"/>
      <c r="Q746" s="239"/>
      <c r="R746" s="239"/>
      <c r="S746" s="239"/>
      <c r="T746" s="240"/>
      <c r="AT746" s="241" t="s">
        <v>193</v>
      </c>
      <c r="AU746" s="241" t="s">
        <v>83</v>
      </c>
      <c r="AV746" s="13" t="s">
        <v>83</v>
      </c>
      <c r="AW746" s="13" t="s">
        <v>39</v>
      </c>
      <c r="AX746" s="13" t="s">
        <v>75</v>
      </c>
      <c r="AY746" s="241" t="s">
        <v>183</v>
      </c>
    </row>
    <row r="747" spans="2:65" s="14" customFormat="1" ht="13.5">
      <c r="B747" s="242"/>
      <c r="C747" s="243"/>
      <c r="D747" s="244" t="s">
        <v>193</v>
      </c>
      <c r="E747" s="245" t="s">
        <v>21</v>
      </c>
      <c r="F747" s="246" t="s">
        <v>212</v>
      </c>
      <c r="G747" s="243"/>
      <c r="H747" s="247">
        <v>59.247</v>
      </c>
      <c r="I747" s="248"/>
      <c r="J747" s="243"/>
      <c r="K747" s="243"/>
      <c r="L747" s="249"/>
      <c r="M747" s="250"/>
      <c r="N747" s="251"/>
      <c r="O747" s="251"/>
      <c r="P747" s="251"/>
      <c r="Q747" s="251"/>
      <c r="R747" s="251"/>
      <c r="S747" s="251"/>
      <c r="T747" s="252"/>
      <c r="AT747" s="253" t="s">
        <v>193</v>
      </c>
      <c r="AU747" s="253" t="s">
        <v>83</v>
      </c>
      <c r="AV747" s="14" t="s">
        <v>189</v>
      </c>
      <c r="AW747" s="14" t="s">
        <v>39</v>
      </c>
      <c r="AX747" s="14" t="s">
        <v>79</v>
      </c>
      <c r="AY747" s="253" t="s">
        <v>183</v>
      </c>
    </row>
    <row r="748" spans="2:65" s="1" customFormat="1" ht="22.5" customHeight="1">
      <c r="B748" s="42"/>
      <c r="C748" s="257" t="s">
        <v>1558</v>
      </c>
      <c r="D748" s="257" t="s">
        <v>223</v>
      </c>
      <c r="E748" s="258" t="s">
        <v>699</v>
      </c>
      <c r="F748" s="259" t="s">
        <v>700</v>
      </c>
      <c r="G748" s="260" t="s">
        <v>199</v>
      </c>
      <c r="H748" s="261">
        <v>65.171999999999997</v>
      </c>
      <c r="I748" s="262"/>
      <c r="J748" s="263">
        <f>ROUND(I748*H748,2)</f>
        <v>0</v>
      </c>
      <c r="K748" s="259" t="s">
        <v>200</v>
      </c>
      <c r="L748" s="264"/>
      <c r="M748" s="265" t="s">
        <v>21</v>
      </c>
      <c r="N748" s="266" t="s">
        <v>46</v>
      </c>
      <c r="O748" s="43"/>
      <c r="P748" s="214">
        <f>O748*H748</f>
        <v>0</v>
      </c>
      <c r="Q748" s="214">
        <v>1.9199999999999998E-2</v>
      </c>
      <c r="R748" s="214">
        <f>Q748*H748</f>
        <v>1.2513023999999999</v>
      </c>
      <c r="S748" s="214">
        <v>0</v>
      </c>
      <c r="T748" s="215">
        <f>S748*H748</f>
        <v>0</v>
      </c>
      <c r="AR748" s="25" t="s">
        <v>393</v>
      </c>
      <c r="AT748" s="25" t="s">
        <v>223</v>
      </c>
      <c r="AU748" s="25" t="s">
        <v>83</v>
      </c>
      <c r="AY748" s="25" t="s">
        <v>183</v>
      </c>
      <c r="BE748" s="216">
        <f>IF(N748="základní",J748,0)</f>
        <v>0</v>
      </c>
      <c r="BF748" s="216">
        <f>IF(N748="snížená",J748,0)</f>
        <v>0</v>
      </c>
      <c r="BG748" s="216">
        <f>IF(N748="zákl. přenesená",J748,0)</f>
        <v>0</v>
      </c>
      <c r="BH748" s="216">
        <f>IF(N748="sníž. přenesená",J748,0)</f>
        <v>0</v>
      </c>
      <c r="BI748" s="216">
        <f>IF(N748="nulová",J748,0)</f>
        <v>0</v>
      </c>
      <c r="BJ748" s="25" t="s">
        <v>79</v>
      </c>
      <c r="BK748" s="216">
        <f>ROUND(I748*H748,2)</f>
        <v>0</v>
      </c>
      <c r="BL748" s="25" t="s">
        <v>292</v>
      </c>
      <c r="BM748" s="25" t="s">
        <v>1559</v>
      </c>
    </row>
    <row r="749" spans="2:65" s="13" customFormat="1" ht="13.5">
      <c r="B749" s="231"/>
      <c r="C749" s="232"/>
      <c r="D749" s="244" t="s">
        <v>193</v>
      </c>
      <c r="E749" s="232"/>
      <c r="F749" s="255" t="s">
        <v>1560</v>
      </c>
      <c r="G749" s="232"/>
      <c r="H749" s="256">
        <v>65.171999999999997</v>
      </c>
      <c r="I749" s="236"/>
      <c r="J749" s="232"/>
      <c r="K749" s="232"/>
      <c r="L749" s="237"/>
      <c r="M749" s="238"/>
      <c r="N749" s="239"/>
      <c r="O749" s="239"/>
      <c r="P749" s="239"/>
      <c r="Q749" s="239"/>
      <c r="R749" s="239"/>
      <c r="S749" s="239"/>
      <c r="T749" s="240"/>
      <c r="AT749" s="241" t="s">
        <v>193</v>
      </c>
      <c r="AU749" s="241" t="s">
        <v>83</v>
      </c>
      <c r="AV749" s="13" t="s">
        <v>83</v>
      </c>
      <c r="AW749" s="13" t="s">
        <v>6</v>
      </c>
      <c r="AX749" s="13" t="s">
        <v>79</v>
      </c>
      <c r="AY749" s="241" t="s">
        <v>183</v>
      </c>
    </row>
    <row r="750" spans="2:65" s="1" customFormat="1" ht="22.5" customHeight="1">
      <c r="B750" s="42"/>
      <c r="C750" s="205" t="s">
        <v>1561</v>
      </c>
      <c r="D750" s="205" t="s">
        <v>185</v>
      </c>
      <c r="E750" s="206" t="s">
        <v>713</v>
      </c>
      <c r="F750" s="207" t="s">
        <v>714</v>
      </c>
      <c r="G750" s="208" t="s">
        <v>199</v>
      </c>
      <c r="H750" s="209">
        <v>62.634999999999998</v>
      </c>
      <c r="I750" s="210"/>
      <c r="J750" s="211">
        <f>ROUND(I750*H750,2)</f>
        <v>0</v>
      </c>
      <c r="K750" s="207" t="s">
        <v>200</v>
      </c>
      <c r="L750" s="62"/>
      <c r="M750" s="212" t="s">
        <v>21</v>
      </c>
      <c r="N750" s="213" t="s">
        <v>46</v>
      </c>
      <c r="O750" s="43"/>
      <c r="P750" s="214">
        <f>O750*H750</f>
        <v>0</v>
      </c>
      <c r="Q750" s="214">
        <v>0</v>
      </c>
      <c r="R750" s="214">
        <f>Q750*H750</f>
        <v>0</v>
      </c>
      <c r="S750" s="214">
        <v>0</v>
      </c>
      <c r="T750" s="215">
        <f>S750*H750</f>
        <v>0</v>
      </c>
      <c r="AR750" s="25" t="s">
        <v>292</v>
      </c>
      <c r="AT750" s="25" t="s">
        <v>185</v>
      </c>
      <c r="AU750" s="25" t="s">
        <v>83</v>
      </c>
      <c r="AY750" s="25" t="s">
        <v>183</v>
      </c>
      <c r="BE750" s="216">
        <f>IF(N750="základní",J750,0)</f>
        <v>0</v>
      </c>
      <c r="BF750" s="216">
        <f>IF(N750="snížená",J750,0)</f>
        <v>0</v>
      </c>
      <c r="BG750" s="216">
        <f>IF(N750="zákl. přenesená",J750,0)</f>
        <v>0</v>
      </c>
      <c r="BH750" s="216">
        <f>IF(N750="sníž. přenesená",J750,0)</f>
        <v>0</v>
      </c>
      <c r="BI750" s="216">
        <f>IF(N750="nulová",J750,0)</f>
        <v>0</v>
      </c>
      <c r="BJ750" s="25" t="s">
        <v>79</v>
      </c>
      <c r="BK750" s="216">
        <f>ROUND(I750*H750,2)</f>
        <v>0</v>
      </c>
      <c r="BL750" s="25" t="s">
        <v>292</v>
      </c>
      <c r="BM750" s="25" t="s">
        <v>1562</v>
      </c>
    </row>
    <row r="751" spans="2:65" s="13" customFormat="1" ht="13.5">
      <c r="B751" s="231"/>
      <c r="C751" s="232"/>
      <c r="D751" s="244" t="s">
        <v>193</v>
      </c>
      <c r="E751" s="254" t="s">
        <v>21</v>
      </c>
      <c r="F751" s="255" t="s">
        <v>1563</v>
      </c>
      <c r="G751" s="232"/>
      <c r="H751" s="256">
        <v>62.634999999999998</v>
      </c>
      <c r="I751" s="236"/>
      <c r="J751" s="232"/>
      <c r="K751" s="232"/>
      <c r="L751" s="237"/>
      <c r="M751" s="238"/>
      <c r="N751" s="239"/>
      <c r="O751" s="239"/>
      <c r="P751" s="239"/>
      <c r="Q751" s="239"/>
      <c r="R751" s="239"/>
      <c r="S751" s="239"/>
      <c r="T751" s="240"/>
      <c r="AT751" s="241" t="s">
        <v>193</v>
      </c>
      <c r="AU751" s="241" t="s">
        <v>83</v>
      </c>
      <c r="AV751" s="13" t="s">
        <v>83</v>
      </c>
      <c r="AW751" s="13" t="s">
        <v>39</v>
      </c>
      <c r="AX751" s="13" t="s">
        <v>79</v>
      </c>
      <c r="AY751" s="241" t="s">
        <v>183</v>
      </c>
    </row>
    <row r="752" spans="2:65" s="1" customFormat="1" ht="31.5" customHeight="1">
      <c r="B752" s="42"/>
      <c r="C752" s="205" t="s">
        <v>1564</v>
      </c>
      <c r="D752" s="205" t="s">
        <v>185</v>
      </c>
      <c r="E752" s="206" t="s">
        <v>718</v>
      </c>
      <c r="F752" s="207" t="s">
        <v>719</v>
      </c>
      <c r="G752" s="208" t="s">
        <v>199</v>
      </c>
      <c r="H752" s="209">
        <v>59.247</v>
      </c>
      <c r="I752" s="210"/>
      <c r="J752" s="211">
        <f>ROUND(I752*H752,2)</f>
        <v>0</v>
      </c>
      <c r="K752" s="207" t="s">
        <v>200</v>
      </c>
      <c r="L752" s="62"/>
      <c r="M752" s="212" t="s">
        <v>21</v>
      </c>
      <c r="N752" s="213" t="s">
        <v>46</v>
      </c>
      <c r="O752" s="43"/>
      <c r="P752" s="214">
        <f>O752*H752</f>
        <v>0</v>
      </c>
      <c r="Q752" s="214">
        <v>4.6299999999999996E-3</v>
      </c>
      <c r="R752" s="214">
        <f>Q752*H752</f>
        <v>0.27431360999999999</v>
      </c>
      <c r="S752" s="214">
        <v>0</v>
      </c>
      <c r="T752" s="215">
        <f>S752*H752</f>
        <v>0</v>
      </c>
      <c r="AR752" s="25" t="s">
        <v>292</v>
      </c>
      <c r="AT752" s="25" t="s">
        <v>185</v>
      </c>
      <c r="AU752" s="25" t="s">
        <v>83</v>
      </c>
      <c r="AY752" s="25" t="s">
        <v>183</v>
      </c>
      <c r="BE752" s="216">
        <f>IF(N752="základní",J752,0)</f>
        <v>0</v>
      </c>
      <c r="BF752" s="216">
        <f>IF(N752="snížená",J752,0)</f>
        <v>0</v>
      </c>
      <c r="BG752" s="216">
        <f>IF(N752="zákl. přenesená",J752,0)</f>
        <v>0</v>
      </c>
      <c r="BH752" s="216">
        <f>IF(N752="sníž. přenesená",J752,0)</f>
        <v>0</v>
      </c>
      <c r="BI752" s="216">
        <f>IF(N752="nulová",J752,0)</f>
        <v>0</v>
      </c>
      <c r="BJ752" s="25" t="s">
        <v>79</v>
      </c>
      <c r="BK752" s="216">
        <f>ROUND(I752*H752,2)</f>
        <v>0</v>
      </c>
      <c r="BL752" s="25" t="s">
        <v>292</v>
      </c>
      <c r="BM752" s="25" t="s">
        <v>1565</v>
      </c>
    </row>
    <row r="753" spans="2:65" s="1" customFormat="1" ht="40.5">
      <c r="B753" s="42"/>
      <c r="C753" s="64"/>
      <c r="D753" s="217" t="s">
        <v>191</v>
      </c>
      <c r="E753" s="64"/>
      <c r="F753" s="218" t="s">
        <v>721</v>
      </c>
      <c r="G753" s="64"/>
      <c r="H753" s="64"/>
      <c r="I753" s="173"/>
      <c r="J753" s="64"/>
      <c r="K753" s="64"/>
      <c r="L753" s="62"/>
      <c r="M753" s="219"/>
      <c r="N753" s="43"/>
      <c r="O753" s="43"/>
      <c r="P753" s="43"/>
      <c r="Q753" s="43"/>
      <c r="R753" s="43"/>
      <c r="S753" s="43"/>
      <c r="T753" s="79"/>
      <c r="AT753" s="25" t="s">
        <v>191</v>
      </c>
      <c r="AU753" s="25" t="s">
        <v>83</v>
      </c>
    </row>
    <row r="754" spans="2:65" s="12" customFormat="1" ht="13.5">
      <c r="B754" s="220"/>
      <c r="C754" s="221"/>
      <c r="D754" s="217" t="s">
        <v>193</v>
      </c>
      <c r="E754" s="222" t="s">
        <v>21</v>
      </c>
      <c r="F754" s="223" t="s">
        <v>1566</v>
      </c>
      <c r="G754" s="221"/>
      <c r="H754" s="224" t="s">
        <v>21</v>
      </c>
      <c r="I754" s="225"/>
      <c r="J754" s="221"/>
      <c r="K754" s="221"/>
      <c r="L754" s="226"/>
      <c r="M754" s="227"/>
      <c r="N754" s="228"/>
      <c r="O754" s="228"/>
      <c r="P754" s="228"/>
      <c r="Q754" s="228"/>
      <c r="R754" s="228"/>
      <c r="S754" s="228"/>
      <c r="T754" s="229"/>
      <c r="AT754" s="230" t="s">
        <v>193</v>
      </c>
      <c r="AU754" s="230" t="s">
        <v>83</v>
      </c>
      <c r="AV754" s="12" t="s">
        <v>79</v>
      </c>
      <c r="AW754" s="12" t="s">
        <v>39</v>
      </c>
      <c r="AX754" s="12" t="s">
        <v>75</v>
      </c>
      <c r="AY754" s="230" t="s">
        <v>183</v>
      </c>
    </row>
    <row r="755" spans="2:65" s="13" customFormat="1" ht="13.5">
      <c r="B755" s="231"/>
      <c r="C755" s="232"/>
      <c r="D755" s="244" t="s">
        <v>193</v>
      </c>
      <c r="E755" s="254" t="s">
        <v>21</v>
      </c>
      <c r="F755" s="255" t="s">
        <v>1567</v>
      </c>
      <c r="G755" s="232"/>
      <c r="H755" s="256">
        <v>59.247</v>
      </c>
      <c r="I755" s="236"/>
      <c r="J755" s="232"/>
      <c r="K755" s="232"/>
      <c r="L755" s="237"/>
      <c r="M755" s="238"/>
      <c r="N755" s="239"/>
      <c r="O755" s="239"/>
      <c r="P755" s="239"/>
      <c r="Q755" s="239"/>
      <c r="R755" s="239"/>
      <c r="S755" s="239"/>
      <c r="T755" s="240"/>
      <c r="AT755" s="241" t="s">
        <v>193</v>
      </c>
      <c r="AU755" s="241" t="s">
        <v>83</v>
      </c>
      <c r="AV755" s="13" t="s">
        <v>83</v>
      </c>
      <c r="AW755" s="13" t="s">
        <v>39</v>
      </c>
      <c r="AX755" s="13" t="s">
        <v>79</v>
      </c>
      <c r="AY755" s="241" t="s">
        <v>183</v>
      </c>
    </row>
    <row r="756" spans="2:65" s="1" customFormat="1" ht="31.5" customHeight="1">
      <c r="B756" s="42"/>
      <c r="C756" s="205" t="s">
        <v>1568</v>
      </c>
      <c r="D756" s="205" t="s">
        <v>185</v>
      </c>
      <c r="E756" s="206" t="s">
        <v>1569</v>
      </c>
      <c r="F756" s="207" t="s">
        <v>1570</v>
      </c>
      <c r="G756" s="208" t="s">
        <v>188</v>
      </c>
      <c r="H756" s="209">
        <v>37.64</v>
      </c>
      <c r="I756" s="210"/>
      <c r="J756" s="211">
        <f>ROUND(I756*H756,2)</f>
        <v>0</v>
      </c>
      <c r="K756" s="207" t="s">
        <v>200</v>
      </c>
      <c r="L756" s="62"/>
      <c r="M756" s="212" t="s">
        <v>21</v>
      </c>
      <c r="N756" s="213" t="s">
        <v>46</v>
      </c>
      <c r="O756" s="43"/>
      <c r="P756" s="214">
        <f>O756*H756</f>
        <v>0</v>
      </c>
      <c r="Q756" s="214">
        <v>1.9000000000000001E-4</v>
      </c>
      <c r="R756" s="214">
        <f>Q756*H756</f>
        <v>7.1516000000000001E-3</v>
      </c>
      <c r="S756" s="214">
        <v>0</v>
      </c>
      <c r="T756" s="215">
        <f>S756*H756</f>
        <v>0</v>
      </c>
      <c r="AR756" s="25" t="s">
        <v>292</v>
      </c>
      <c r="AT756" s="25" t="s">
        <v>185</v>
      </c>
      <c r="AU756" s="25" t="s">
        <v>83</v>
      </c>
      <c r="AY756" s="25" t="s">
        <v>183</v>
      </c>
      <c r="BE756" s="216">
        <f>IF(N756="základní",J756,0)</f>
        <v>0</v>
      </c>
      <c r="BF756" s="216">
        <f>IF(N756="snížená",J756,0)</f>
        <v>0</v>
      </c>
      <c r="BG756" s="216">
        <f>IF(N756="zákl. přenesená",J756,0)</f>
        <v>0</v>
      </c>
      <c r="BH756" s="216">
        <f>IF(N756="sníž. přenesená",J756,0)</f>
        <v>0</v>
      </c>
      <c r="BI756" s="216">
        <f>IF(N756="nulová",J756,0)</f>
        <v>0</v>
      </c>
      <c r="BJ756" s="25" t="s">
        <v>79</v>
      </c>
      <c r="BK756" s="216">
        <f>ROUND(I756*H756,2)</f>
        <v>0</v>
      </c>
      <c r="BL756" s="25" t="s">
        <v>292</v>
      </c>
      <c r="BM756" s="25" t="s">
        <v>1571</v>
      </c>
    </row>
    <row r="757" spans="2:65" s="1" customFormat="1" ht="40.5">
      <c r="B757" s="42"/>
      <c r="C757" s="64"/>
      <c r="D757" s="217" t="s">
        <v>191</v>
      </c>
      <c r="E757" s="64"/>
      <c r="F757" s="218" t="s">
        <v>721</v>
      </c>
      <c r="G757" s="64"/>
      <c r="H757" s="64"/>
      <c r="I757" s="173"/>
      <c r="J757" s="64"/>
      <c r="K757" s="64"/>
      <c r="L757" s="62"/>
      <c r="M757" s="219"/>
      <c r="N757" s="43"/>
      <c r="O757" s="43"/>
      <c r="P757" s="43"/>
      <c r="Q757" s="43"/>
      <c r="R757" s="43"/>
      <c r="S757" s="43"/>
      <c r="T757" s="79"/>
      <c r="AT757" s="25" t="s">
        <v>191</v>
      </c>
      <c r="AU757" s="25" t="s">
        <v>83</v>
      </c>
    </row>
    <row r="758" spans="2:65" s="12" customFormat="1" ht="13.5">
      <c r="B758" s="220"/>
      <c r="C758" s="221"/>
      <c r="D758" s="217" t="s">
        <v>193</v>
      </c>
      <c r="E758" s="222" t="s">
        <v>21</v>
      </c>
      <c r="F758" s="223" t="s">
        <v>1542</v>
      </c>
      <c r="G758" s="221"/>
      <c r="H758" s="224" t="s">
        <v>21</v>
      </c>
      <c r="I758" s="225"/>
      <c r="J758" s="221"/>
      <c r="K758" s="221"/>
      <c r="L758" s="226"/>
      <c r="M758" s="227"/>
      <c r="N758" s="228"/>
      <c r="O758" s="228"/>
      <c r="P758" s="228"/>
      <c r="Q758" s="228"/>
      <c r="R758" s="228"/>
      <c r="S758" s="228"/>
      <c r="T758" s="229"/>
      <c r="AT758" s="230" t="s">
        <v>193</v>
      </c>
      <c r="AU758" s="230" t="s">
        <v>83</v>
      </c>
      <c r="AV758" s="12" t="s">
        <v>79</v>
      </c>
      <c r="AW758" s="12" t="s">
        <v>39</v>
      </c>
      <c r="AX758" s="12" t="s">
        <v>75</v>
      </c>
      <c r="AY758" s="230" t="s">
        <v>183</v>
      </c>
    </row>
    <row r="759" spans="2:65" s="13" customFormat="1" ht="13.5">
      <c r="B759" s="231"/>
      <c r="C759" s="232"/>
      <c r="D759" s="244" t="s">
        <v>193</v>
      </c>
      <c r="E759" s="254" t="s">
        <v>21</v>
      </c>
      <c r="F759" s="255" t="s">
        <v>1572</v>
      </c>
      <c r="G759" s="232"/>
      <c r="H759" s="256">
        <v>37.64</v>
      </c>
      <c r="I759" s="236"/>
      <c r="J759" s="232"/>
      <c r="K759" s="232"/>
      <c r="L759" s="237"/>
      <c r="M759" s="238"/>
      <c r="N759" s="239"/>
      <c r="O759" s="239"/>
      <c r="P759" s="239"/>
      <c r="Q759" s="239"/>
      <c r="R759" s="239"/>
      <c r="S759" s="239"/>
      <c r="T759" s="240"/>
      <c r="AT759" s="241" t="s">
        <v>193</v>
      </c>
      <c r="AU759" s="241" t="s">
        <v>83</v>
      </c>
      <c r="AV759" s="13" t="s">
        <v>83</v>
      </c>
      <c r="AW759" s="13" t="s">
        <v>39</v>
      </c>
      <c r="AX759" s="13" t="s">
        <v>79</v>
      </c>
      <c r="AY759" s="241" t="s">
        <v>183</v>
      </c>
    </row>
    <row r="760" spans="2:65" s="1" customFormat="1" ht="31.5" customHeight="1">
      <c r="B760" s="42"/>
      <c r="C760" s="205" t="s">
        <v>1573</v>
      </c>
      <c r="D760" s="205" t="s">
        <v>185</v>
      </c>
      <c r="E760" s="206" t="s">
        <v>723</v>
      </c>
      <c r="F760" s="207" t="s">
        <v>1574</v>
      </c>
      <c r="G760" s="208" t="s">
        <v>188</v>
      </c>
      <c r="H760" s="209">
        <v>37.64</v>
      </c>
      <c r="I760" s="210"/>
      <c r="J760" s="211">
        <f>ROUND(I760*H760,2)</f>
        <v>0</v>
      </c>
      <c r="K760" s="207" t="s">
        <v>200</v>
      </c>
      <c r="L760" s="62"/>
      <c r="M760" s="212" t="s">
        <v>21</v>
      </c>
      <c r="N760" s="213" t="s">
        <v>46</v>
      </c>
      <c r="O760" s="43"/>
      <c r="P760" s="214">
        <f>O760*H760</f>
        <v>0</v>
      </c>
      <c r="Q760" s="214">
        <v>5.1999999999999995E-4</v>
      </c>
      <c r="R760" s="214">
        <f>Q760*H760</f>
        <v>1.9572799999999998E-2</v>
      </c>
      <c r="S760" s="214">
        <v>0</v>
      </c>
      <c r="T760" s="215">
        <f>S760*H760</f>
        <v>0</v>
      </c>
      <c r="AR760" s="25" t="s">
        <v>292</v>
      </c>
      <c r="AT760" s="25" t="s">
        <v>185</v>
      </c>
      <c r="AU760" s="25" t="s">
        <v>83</v>
      </c>
      <c r="AY760" s="25" t="s">
        <v>183</v>
      </c>
      <c r="BE760" s="216">
        <f>IF(N760="základní",J760,0)</f>
        <v>0</v>
      </c>
      <c r="BF760" s="216">
        <f>IF(N760="snížená",J760,0)</f>
        <v>0</v>
      </c>
      <c r="BG760" s="216">
        <f>IF(N760="zákl. přenesená",J760,0)</f>
        <v>0</v>
      </c>
      <c r="BH760" s="216">
        <f>IF(N760="sníž. přenesená",J760,0)</f>
        <v>0</v>
      </c>
      <c r="BI760" s="216">
        <f>IF(N760="nulová",J760,0)</f>
        <v>0</v>
      </c>
      <c r="BJ760" s="25" t="s">
        <v>79</v>
      </c>
      <c r="BK760" s="216">
        <f>ROUND(I760*H760,2)</f>
        <v>0</v>
      </c>
      <c r="BL760" s="25" t="s">
        <v>292</v>
      </c>
      <c r="BM760" s="25" t="s">
        <v>1575</v>
      </c>
    </row>
    <row r="761" spans="2:65" s="1" customFormat="1" ht="40.5">
      <c r="B761" s="42"/>
      <c r="C761" s="64"/>
      <c r="D761" s="244" t="s">
        <v>191</v>
      </c>
      <c r="E761" s="64"/>
      <c r="F761" s="267" t="s">
        <v>721</v>
      </c>
      <c r="G761" s="64"/>
      <c r="H761" s="64"/>
      <c r="I761" s="173"/>
      <c r="J761" s="64"/>
      <c r="K761" s="64"/>
      <c r="L761" s="62"/>
      <c r="M761" s="219"/>
      <c r="N761" s="43"/>
      <c r="O761" s="43"/>
      <c r="P761" s="43"/>
      <c r="Q761" s="43"/>
      <c r="R761" s="43"/>
      <c r="S761" s="43"/>
      <c r="T761" s="79"/>
      <c r="AT761" s="25" t="s">
        <v>191</v>
      </c>
      <c r="AU761" s="25" t="s">
        <v>83</v>
      </c>
    </row>
    <row r="762" spans="2:65" s="1" customFormat="1" ht="31.5" customHeight="1">
      <c r="B762" s="42"/>
      <c r="C762" s="205" t="s">
        <v>1576</v>
      </c>
      <c r="D762" s="205" t="s">
        <v>185</v>
      </c>
      <c r="E762" s="206" t="s">
        <v>1577</v>
      </c>
      <c r="F762" s="207" t="s">
        <v>1578</v>
      </c>
      <c r="G762" s="208" t="s">
        <v>498</v>
      </c>
      <c r="H762" s="209">
        <v>1.867</v>
      </c>
      <c r="I762" s="210"/>
      <c r="J762" s="211">
        <f>ROUND(I762*H762,2)</f>
        <v>0</v>
      </c>
      <c r="K762" s="207" t="s">
        <v>200</v>
      </c>
      <c r="L762" s="62"/>
      <c r="M762" s="212" t="s">
        <v>21</v>
      </c>
      <c r="N762" s="213" t="s">
        <v>46</v>
      </c>
      <c r="O762" s="43"/>
      <c r="P762" s="214">
        <f>O762*H762</f>
        <v>0</v>
      </c>
      <c r="Q762" s="214">
        <v>0</v>
      </c>
      <c r="R762" s="214">
        <f>Q762*H762</f>
        <v>0</v>
      </c>
      <c r="S762" s="214">
        <v>0</v>
      </c>
      <c r="T762" s="215">
        <f>S762*H762</f>
        <v>0</v>
      </c>
      <c r="AR762" s="25" t="s">
        <v>292</v>
      </c>
      <c r="AT762" s="25" t="s">
        <v>185</v>
      </c>
      <c r="AU762" s="25" t="s">
        <v>83</v>
      </c>
      <c r="AY762" s="25" t="s">
        <v>183</v>
      </c>
      <c r="BE762" s="216">
        <f>IF(N762="základní",J762,0)</f>
        <v>0</v>
      </c>
      <c r="BF762" s="216">
        <f>IF(N762="snížená",J762,0)</f>
        <v>0</v>
      </c>
      <c r="BG762" s="216">
        <f>IF(N762="zákl. přenesená",J762,0)</f>
        <v>0</v>
      </c>
      <c r="BH762" s="216">
        <f>IF(N762="sníž. přenesená",J762,0)</f>
        <v>0</v>
      </c>
      <c r="BI762" s="216">
        <f>IF(N762="nulová",J762,0)</f>
        <v>0</v>
      </c>
      <c r="BJ762" s="25" t="s">
        <v>79</v>
      </c>
      <c r="BK762" s="216">
        <f>ROUND(I762*H762,2)</f>
        <v>0</v>
      </c>
      <c r="BL762" s="25" t="s">
        <v>292</v>
      </c>
      <c r="BM762" s="25" t="s">
        <v>1579</v>
      </c>
    </row>
    <row r="763" spans="2:65" s="1" customFormat="1" ht="121.5">
      <c r="B763" s="42"/>
      <c r="C763" s="64"/>
      <c r="D763" s="217" t="s">
        <v>191</v>
      </c>
      <c r="E763" s="64"/>
      <c r="F763" s="218" t="s">
        <v>730</v>
      </c>
      <c r="G763" s="64"/>
      <c r="H763" s="64"/>
      <c r="I763" s="173"/>
      <c r="J763" s="64"/>
      <c r="K763" s="64"/>
      <c r="L763" s="62"/>
      <c r="M763" s="219"/>
      <c r="N763" s="43"/>
      <c r="O763" s="43"/>
      <c r="P763" s="43"/>
      <c r="Q763" s="43"/>
      <c r="R763" s="43"/>
      <c r="S763" s="43"/>
      <c r="T763" s="79"/>
      <c r="AT763" s="25" t="s">
        <v>191</v>
      </c>
      <c r="AU763" s="25" t="s">
        <v>83</v>
      </c>
    </row>
    <row r="764" spans="2:65" s="11" customFormat="1" ht="29.85" customHeight="1">
      <c r="B764" s="188"/>
      <c r="C764" s="189"/>
      <c r="D764" s="202" t="s">
        <v>74</v>
      </c>
      <c r="E764" s="203" t="s">
        <v>731</v>
      </c>
      <c r="F764" s="203" t="s">
        <v>732</v>
      </c>
      <c r="G764" s="189"/>
      <c r="H764" s="189"/>
      <c r="I764" s="192"/>
      <c r="J764" s="204">
        <f>BK764</f>
        <v>0</v>
      </c>
      <c r="K764" s="189"/>
      <c r="L764" s="194"/>
      <c r="M764" s="195"/>
      <c r="N764" s="196"/>
      <c r="O764" s="196"/>
      <c r="P764" s="197">
        <f>SUM(P765:P825)</f>
        <v>0</v>
      </c>
      <c r="Q764" s="196"/>
      <c r="R764" s="197">
        <f>SUM(R765:R825)</f>
        <v>3.488898E-2</v>
      </c>
      <c r="S764" s="196"/>
      <c r="T764" s="198">
        <f>SUM(T765:T825)</f>
        <v>0</v>
      </c>
      <c r="AR764" s="199" t="s">
        <v>83</v>
      </c>
      <c r="AT764" s="200" t="s">
        <v>74</v>
      </c>
      <c r="AU764" s="200" t="s">
        <v>79</v>
      </c>
      <c r="AY764" s="199" t="s">
        <v>183</v>
      </c>
      <c r="BK764" s="201">
        <f>SUM(BK765:BK825)</f>
        <v>0</v>
      </c>
    </row>
    <row r="765" spans="2:65" s="1" customFormat="1" ht="31.5" customHeight="1">
      <c r="B765" s="42"/>
      <c r="C765" s="205" t="s">
        <v>1580</v>
      </c>
      <c r="D765" s="205" t="s">
        <v>185</v>
      </c>
      <c r="E765" s="206" t="s">
        <v>1581</v>
      </c>
      <c r="F765" s="207" t="s">
        <v>1582</v>
      </c>
      <c r="G765" s="208" t="s">
        <v>199</v>
      </c>
      <c r="H765" s="209">
        <v>34.433</v>
      </c>
      <c r="I765" s="210"/>
      <c r="J765" s="211">
        <f>ROUND(I765*H765,2)</f>
        <v>0</v>
      </c>
      <c r="K765" s="207" t="s">
        <v>200</v>
      </c>
      <c r="L765" s="62"/>
      <c r="M765" s="212" t="s">
        <v>21</v>
      </c>
      <c r="N765" s="213" t="s">
        <v>46</v>
      </c>
      <c r="O765" s="43"/>
      <c r="P765" s="214">
        <f>O765*H765</f>
        <v>0</v>
      </c>
      <c r="Q765" s="214">
        <v>6.9999999999999994E-5</v>
      </c>
      <c r="R765" s="214">
        <f>Q765*H765</f>
        <v>2.4103099999999997E-3</v>
      </c>
      <c r="S765" s="214">
        <v>0</v>
      </c>
      <c r="T765" s="215">
        <f>S765*H765</f>
        <v>0</v>
      </c>
      <c r="AR765" s="25" t="s">
        <v>292</v>
      </c>
      <c r="AT765" s="25" t="s">
        <v>185</v>
      </c>
      <c r="AU765" s="25" t="s">
        <v>83</v>
      </c>
      <c r="AY765" s="25" t="s">
        <v>183</v>
      </c>
      <c r="BE765" s="216">
        <f>IF(N765="základní",J765,0)</f>
        <v>0</v>
      </c>
      <c r="BF765" s="216">
        <f>IF(N765="snížená",J765,0)</f>
        <v>0</v>
      </c>
      <c r="BG765" s="216">
        <f>IF(N765="zákl. přenesená",J765,0)</f>
        <v>0</v>
      </c>
      <c r="BH765" s="216">
        <f>IF(N765="sníž. přenesená",J765,0)</f>
        <v>0</v>
      </c>
      <c r="BI765" s="216">
        <f>IF(N765="nulová",J765,0)</f>
        <v>0</v>
      </c>
      <c r="BJ765" s="25" t="s">
        <v>79</v>
      </c>
      <c r="BK765" s="216">
        <f>ROUND(I765*H765,2)</f>
        <v>0</v>
      </c>
      <c r="BL765" s="25" t="s">
        <v>292</v>
      </c>
      <c r="BM765" s="25" t="s">
        <v>1583</v>
      </c>
    </row>
    <row r="766" spans="2:65" s="12" customFormat="1" ht="13.5">
      <c r="B766" s="220"/>
      <c r="C766" s="221"/>
      <c r="D766" s="217" t="s">
        <v>193</v>
      </c>
      <c r="E766" s="222" t="s">
        <v>21</v>
      </c>
      <c r="F766" s="223" t="s">
        <v>1584</v>
      </c>
      <c r="G766" s="221"/>
      <c r="H766" s="224" t="s">
        <v>21</v>
      </c>
      <c r="I766" s="225"/>
      <c r="J766" s="221"/>
      <c r="K766" s="221"/>
      <c r="L766" s="226"/>
      <c r="M766" s="227"/>
      <c r="N766" s="228"/>
      <c r="O766" s="228"/>
      <c r="P766" s="228"/>
      <c r="Q766" s="228"/>
      <c r="R766" s="228"/>
      <c r="S766" s="228"/>
      <c r="T766" s="229"/>
      <c r="AT766" s="230" t="s">
        <v>193</v>
      </c>
      <c r="AU766" s="230" t="s">
        <v>83</v>
      </c>
      <c r="AV766" s="12" t="s">
        <v>79</v>
      </c>
      <c r="AW766" s="12" t="s">
        <v>39</v>
      </c>
      <c r="AX766" s="12" t="s">
        <v>75</v>
      </c>
      <c r="AY766" s="230" t="s">
        <v>183</v>
      </c>
    </row>
    <row r="767" spans="2:65" s="13" customFormat="1" ht="13.5">
      <c r="B767" s="231"/>
      <c r="C767" s="232"/>
      <c r="D767" s="217" t="s">
        <v>193</v>
      </c>
      <c r="E767" s="233" t="s">
        <v>21</v>
      </c>
      <c r="F767" s="234" t="s">
        <v>1585</v>
      </c>
      <c r="G767" s="232"/>
      <c r="H767" s="235">
        <v>11.632999999999999</v>
      </c>
      <c r="I767" s="236"/>
      <c r="J767" s="232"/>
      <c r="K767" s="232"/>
      <c r="L767" s="237"/>
      <c r="M767" s="238"/>
      <c r="N767" s="239"/>
      <c r="O767" s="239"/>
      <c r="P767" s="239"/>
      <c r="Q767" s="239"/>
      <c r="R767" s="239"/>
      <c r="S767" s="239"/>
      <c r="T767" s="240"/>
      <c r="AT767" s="241" t="s">
        <v>193</v>
      </c>
      <c r="AU767" s="241" t="s">
        <v>83</v>
      </c>
      <c r="AV767" s="13" t="s">
        <v>83</v>
      </c>
      <c r="AW767" s="13" t="s">
        <v>39</v>
      </c>
      <c r="AX767" s="13" t="s">
        <v>75</v>
      </c>
      <c r="AY767" s="241" t="s">
        <v>183</v>
      </c>
    </row>
    <row r="768" spans="2:65" s="13" customFormat="1" ht="13.5">
      <c r="B768" s="231"/>
      <c r="C768" s="232"/>
      <c r="D768" s="217" t="s">
        <v>193</v>
      </c>
      <c r="E768" s="233" t="s">
        <v>21</v>
      </c>
      <c r="F768" s="234" t="s">
        <v>1586</v>
      </c>
      <c r="G768" s="232"/>
      <c r="H768" s="235">
        <v>9.36</v>
      </c>
      <c r="I768" s="236"/>
      <c r="J768" s="232"/>
      <c r="K768" s="232"/>
      <c r="L768" s="237"/>
      <c r="M768" s="238"/>
      <c r="N768" s="239"/>
      <c r="O768" s="239"/>
      <c r="P768" s="239"/>
      <c r="Q768" s="239"/>
      <c r="R768" s="239"/>
      <c r="S768" s="239"/>
      <c r="T768" s="240"/>
      <c r="AT768" s="241" t="s">
        <v>193</v>
      </c>
      <c r="AU768" s="241" t="s">
        <v>83</v>
      </c>
      <c r="AV768" s="13" t="s">
        <v>83</v>
      </c>
      <c r="AW768" s="13" t="s">
        <v>39</v>
      </c>
      <c r="AX768" s="13" t="s">
        <v>75</v>
      </c>
      <c r="AY768" s="241" t="s">
        <v>183</v>
      </c>
    </row>
    <row r="769" spans="2:65" s="15" customFormat="1" ht="13.5">
      <c r="B769" s="268"/>
      <c r="C769" s="269"/>
      <c r="D769" s="217" t="s">
        <v>193</v>
      </c>
      <c r="E769" s="270" t="s">
        <v>21</v>
      </c>
      <c r="F769" s="271" t="s">
        <v>265</v>
      </c>
      <c r="G769" s="269"/>
      <c r="H769" s="272">
        <v>20.992999999999999</v>
      </c>
      <c r="I769" s="273"/>
      <c r="J769" s="269"/>
      <c r="K769" s="269"/>
      <c r="L769" s="274"/>
      <c r="M769" s="275"/>
      <c r="N769" s="276"/>
      <c r="O769" s="276"/>
      <c r="P769" s="276"/>
      <c r="Q769" s="276"/>
      <c r="R769" s="276"/>
      <c r="S769" s="276"/>
      <c r="T769" s="277"/>
      <c r="AT769" s="278" t="s">
        <v>193</v>
      </c>
      <c r="AU769" s="278" t="s">
        <v>83</v>
      </c>
      <c r="AV769" s="15" t="s">
        <v>91</v>
      </c>
      <c r="AW769" s="15" t="s">
        <v>39</v>
      </c>
      <c r="AX769" s="15" t="s">
        <v>75</v>
      </c>
      <c r="AY769" s="278" t="s">
        <v>183</v>
      </c>
    </row>
    <row r="770" spans="2:65" s="12" customFormat="1" ht="13.5">
      <c r="B770" s="220"/>
      <c r="C770" s="221"/>
      <c r="D770" s="217" t="s">
        <v>193</v>
      </c>
      <c r="E770" s="222" t="s">
        <v>21</v>
      </c>
      <c r="F770" s="223" t="s">
        <v>1587</v>
      </c>
      <c r="G770" s="221"/>
      <c r="H770" s="224" t="s">
        <v>21</v>
      </c>
      <c r="I770" s="225"/>
      <c r="J770" s="221"/>
      <c r="K770" s="221"/>
      <c r="L770" s="226"/>
      <c r="M770" s="227"/>
      <c r="N770" s="228"/>
      <c r="O770" s="228"/>
      <c r="P770" s="228"/>
      <c r="Q770" s="228"/>
      <c r="R770" s="228"/>
      <c r="S770" s="228"/>
      <c r="T770" s="229"/>
      <c r="AT770" s="230" t="s">
        <v>193</v>
      </c>
      <c r="AU770" s="230" t="s">
        <v>83</v>
      </c>
      <c r="AV770" s="12" t="s">
        <v>79</v>
      </c>
      <c r="AW770" s="12" t="s">
        <v>39</v>
      </c>
      <c r="AX770" s="12" t="s">
        <v>75</v>
      </c>
      <c r="AY770" s="230" t="s">
        <v>183</v>
      </c>
    </row>
    <row r="771" spans="2:65" s="13" customFormat="1" ht="13.5">
      <c r="B771" s="231"/>
      <c r="C771" s="232"/>
      <c r="D771" s="217" t="s">
        <v>193</v>
      </c>
      <c r="E771" s="233" t="s">
        <v>21</v>
      </c>
      <c r="F771" s="234" t="s">
        <v>1588</v>
      </c>
      <c r="G771" s="232"/>
      <c r="H771" s="235">
        <v>6.7050000000000001</v>
      </c>
      <c r="I771" s="236"/>
      <c r="J771" s="232"/>
      <c r="K771" s="232"/>
      <c r="L771" s="237"/>
      <c r="M771" s="238"/>
      <c r="N771" s="239"/>
      <c r="O771" s="239"/>
      <c r="P771" s="239"/>
      <c r="Q771" s="239"/>
      <c r="R771" s="239"/>
      <c r="S771" s="239"/>
      <c r="T771" s="240"/>
      <c r="AT771" s="241" t="s">
        <v>193</v>
      </c>
      <c r="AU771" s="241" t="s">
        <v>83</v>
      </c>
      <c r="AV771" s="13" t="s">
        <v>83</v>
      </c>
      <c r="AW771" s="13" t="s">
        <v>39</v>
      </c>
      <c r="AX771" s="13" t="s">
        <v>75</v>
      </c>
      <c r="AY771" s="241" t="s">
        <v>183</v>
      </c>
    </row>
    <row r="772" spans="2:65" s="13" customFormat="1" ht="13.5">
      <c r="B772" s="231"/>
      <c r="C772" s="232"/>
      <c r="D772" s="217" t="s">
        <v>193</v>
      </c>
      <c r="E772" s="233" t="s">
        <v>21</v>
      </c>
      <c r="F772" s="234" t="s">
        <v>1589</v>
      </c>
      <c r="G772" s="232"/>
      <c r="H772" s="235">
        <v>6.7350000000000003</v>
      </c>
      <c r="I772" s="236"/>
      <c r="J772" s="232"/>
      <c r="K772" s="232"/>
      <c r="L772" s="237"/>
      <c r="M772" s="238"/>
      <c r="N772" s="239"/>
      <c r="O772" s="239"/>
      <c r="P772" s="239"/>
      <c r="Q772" s="239"/>
      <c r="R772" s="239"/>
      <c r="S772" s="239"/>
      <c r="T772" s="240"/>
      <c r="AT772" s="241" t="s">
        <v>193</v>
      </c>
      <c r="AU772" s="241" t="s">
        <v>83</v>
      </c>
      <c r="AV772" s="13" t="s">
        <v>83</v>
      </c>
      <c r="AW772" s="13" t="s">
        <v>39</v>
      </c>
      <c r="AX772" s="13" t="s">
        <v>75</v>
      </c>
      <c r="AY772" s="241" t="s">
        <v>183</v>
      </c>
    </row>
    <row r="773" spans="2:65" s="15" customFormat="1" ht="13.5">
      <c r="B773" s="268"/>
      <c r="C773" s="269"/>
      <c r="D773" s="217" t="s">
        <v>193</v>
      </c>
      <c r="E773" s="270" t="s">
        <v>21</v>
      </c>
      <c r="F773" s="271" t="s">
        <v>265</v>
      </c>
      <c r="G773" s="269"/>
      <c r="H773" s="272">
        <v>13.44</v>
      </c>
      <c r="I773" s="273"/>
      <c r="J773" s="269"/>
      <c r="K773" s="269"/>
      <c r="L773" s="274"/>
      <c r="M773" s="275"/>
      <c r="N773" s="276"/>
      <c r="O773" s="276"/>
      <c r="P773" s="276"/>
      <c r="Q773" s="276"/>
      <c r="R773" s="276"/>
      <c r="S773" s="276"/>
      <c r="T773" s="277"/>
      <c r="AT773" s="278" t="s">
        <v>193</v>
      </c>
      <c r="AU773" s="278" t="s">
        <v>83</v>
      </c>
      <c r="AV773" s="15" t="s">
        <v>91</v>
      </c>
      <c r="AW773" s="15" t="s">
        <v>39</v>
      </c>
      <c r="AX773" s="15" t="s">
        <v>75</v>
      </c>
      <c r="AY773" s="278" t="s">
        <v>183</v>
      </c>
    </row>
    <row r="774" spans="2:65" s="14" customFormat="1" ht="13.5">
      <c r="B774" s="242"/>
      <c r="C774" s="243"/>
      <c r="D774" s="244" t="s">
        <v>193</v>
      </c>
      <c r="E774" s="245" t="s">
        <v>21</v>
      </c>
      <c r="F774" s="246" t="s">
        <v>212</v>
      </c>
      <c r="G774" s="243"/>
      <c r="H774" s="247">
        <v>34.433</v>
      </c>
      <c r="I774" s="248"/>
      <c r="J774" s="243"/>
      <c r="K774" s="243"/>
      <c r="L774" s="249"/>
      <c r="M774" s="250"/>
      <c r="N774" s="251"/>
      <c r="O774" s="251"/>
      <c r="P774" s="251"/>
      <c r="Q774" s="251"/>
      <c r="R774" s="251"/>
      <c r="S774" s="251"/>
      <c r="T774" s="252"/>
      <c r="AT774" s="253" t="s">
        <v>193</v>
      </c>
      <c r="AU774" s="253" t="s">
        <v>83</v>
      </c>
      <c r="AV774" s="14" t="s">
        <v>189</v>
      </c>
      <c r="AW774" s="14" t="s">
        <v>39</v>
      </c>
      <c r="AX774" s="14" t="s">
        <v>79</v>
      </c>
      <c r="AY774" s="253" t="s">
        <v>183</v>
      </c>
    </row>
    <row r="775" spans="2:65" s="1" customFormat="1" ht="31.5" customHeight="1">
      <c r="B775" s="42"/>
      <c r="C775" s="205" t="s">
        <v>1590</v>
      </c>
      <c r="D775" s="205" t="s">
        <v>185</v>
      </c>
      <c r="E775" s="206" t="s">
        <v>734</v>
      </c>
      <c r="F775" s="207" t="s">
        <v>735</v>
      </c>
      <c r="G775" s="208" t="s">
        <v>199</v>
      </c>
      <c r="H775" s="209">
        <v>66.283000000000001</v>
      </c>
      <c r="I775" s="210"/>
      <c r="J775" s="211">
        <f>ROUND(I775*H775,2)</f>
        <v>0</v>
      </c>
      <c r="K775" s="207" t="s">
        <v>200</v>
      </c>
      <c r="L775" s="62"/>
      <c r="M775" s="212" t="s">
        <v>21</v>
      </c>
      <c r="N775" s="213" t="s">
        <v>46</v>
      </c>
      <c r="O775" s="43"/>
      <c r="P775" s="214">
        <f>O775*H775</f>
        <v>0</v>
      </c>
      <c r="Q775" s="214">
        <v>6.9999999999999994E-5</v>
      </c>
      <c r="R775" s="214">
        <f>Q775*H775</f>
        <v>4.6398099999999994E-3</v>
      </c>
      <c r="S775" s="214">
        <v>0</v>
      </c>
      <c r="T775" s="215">
        <f>S775*H775</f>
        <v>0</v>
      </c>
      <c r="AR775" s="25" t="s">
        <v>292</v>
      </c>
      <c r="AT775" s="25" t="s">
        <v>185</v>
      </c>
      <c r="AU775" s="25" t="s">
        <v>83</v>
      </c>
      <c r="AY775" s="25" t="s">
        <v>183</v>
      </c>
      <c r="BE775" s="216">
        <f>IF(N775="základní",J775,0)</f>
        <v>0</v>
      </c>
      <c r="BF775" s="216">
        <f>IF(N775="snížená",J775,0)</f>
        <v>0</v>
      </c>
      <c r="BG775" s="216">
        <f>IF(N775="zákl. přenesená",J775,0)</f>
        <v>0</v>
      </c>
      <c r="BH775" s="216">
        <f>IF(N775="sníž. přenesená",J775,0)</f>
        <v>0</v>
      </c>
      <c r="BI775" s="216">
        <f>IF(N775="nulová",J775,0)</f>
        <v>0</v>
      </c>
      <c r="BJ775" s="25" t="s">
        <v>79</v>
      </c>
      <c r="BK775" s="216">
        <f>ROUND(I775*H775,2)</f>
        <v>0</v>
      </c>
      <c r="BL775" s="25" t="s">
        <v>292</v>
      </c>
      <c r="BM775" s="25" t="s">
        <v>1591</v>
      </c>
    </row>
    <row r="776" spans="2:65" s="12" customFormat="1" ht="13.5">
      <c r="B776" s="220"/>
      <c r="C776" s="221"/>
      <c r="D776" s="217" t="s">
        <v>193</v>
      </c>
      <c r="E776" s="222" t="s">
        <v>21</v>
      </c>
      <c r="F776" s="223" t="s">
        <v>1584</v>
      </c>
      <c r="G776" s="221"/>
      <c r="H776" s="224" t="s">
        <v>21</v>
      </c>
      <c r="I776" s="225"/>
      <c r="J776" s="221"/>
      <c r="K776" s="221"/>
      <c r="L776" s="226"/>
      <c r="M776" s="227"/>
      <c r="N776" s="228"/>
      <c r="O776" s="228"/>
      <c r="P776" s="228"/>
      <c r="Q776" s="228"/>
      <c r="R776" s="228"/>
      <c r="S776" s="228"/>
      <c r="T776" s="229"/>
      <c r="AT776" s="230" t="s">
        <v>193</v>
      </c>
      <c r="AU776" s="230" t="s">
        <v>83</v>
      </c>
      <c r="AV776" s="12" t="s">
        <v>79</v>
      </c>
      <c r="AW776" s="12" t="s">
        <v>39</v>
      </c>
      <c r="AX776" s="12" t="s">
        <v>75</v>
      </c>
      <c r="AY776" s="230" t="s">
        <v>183</v>
      </c>
    </row>
    <row r="777" spans="2:65" s="13" customFormat="1" ht="13.5">
      <c r="B777" s="231"/>
      <c r="C777" s="232"/>
      <c r="D777" s="217" t="s">
        <v>193</v>
      </c>
      <c r="E777" s="233" t="s">
        <v>21</v>
      </c>
      <c r="F777" s="234" t="s">
        <v>1585</v>
      </c>
      <c r="G777" s="232"/>
      <c r="H777" s="235">
        <v>11.632999999999999</v>
      </c>
      <c r="I777" s="236"/>
      <c r="J777" s="232"/>
      <c r="K777" s="232"/>
      <c r="L777" s="237"/>
      <c r="M777" s="238"/>
      <c r="N777" s="239"/>
      <c r="O777" s="239"/>
      <c r="P777" s="239"/>
      <c r="Q777" s="239"/>
      <c r="R777" s="239"/>
      <c r="S777" s="239"/>
      <c r="T777" s="240"/>
      <c r="AT777" s="241" t="s">
        <v>193</v>
      </c>
      <c r="AU777" s="241" t="s">
        <v>83</v>
      </c>
      <c r="AV777" s="13" t="s">
        <v>83</v>
      </c>
      <c r="AW777" s="13" t="s">
        <v>39</v>
      </c>
      <c r="AX777" s="13" t="s">
        <v>75</v>
      </c>
      <c r="AY777" s="241" t="s">
        <v>183</v>
      </c>
    </row>
    <row r="778" spans="2:65" s="13" customFormat="1" ht="13.5">
      <c r="B778" s="231"/>
      <c r="C778" s="232"/>
      <c r="D778" s="217" t="s">
        <v>193</v>
      </c>
      <c r="E778" s="233" t="s">
        <v>21</v>
      </c>
      <c r="F778" s="234" t="s">
        <v>1586</v>
      </c>
      <c r="G778" s="232"/>
      <c r="H778" s="235">
        <v>9.36</v>
      </c>
      <c r="I778" s="236"/>
      <c r="J778" s="232"/>
      <c r="K778" s="232"/>
      <c r="L778" s="237"/>
      <c r="M778" s="238"/>
      <c r="N778" s="239"/>
      <c r="O778" s="239"/>
      <c r="P778" s="239"/>
      <c r="Q778" s="239"/>
      <c r="R778" s="239"/>
      <c r="S778" s="239"/>
      <c r="T778" s="240"/>
      <c r="AT778" s="241" t="s">
        <v>193</v>
      </c>
      <c r="AU778" s="241" t="s">
        <v>83</v>
      </c>
      <c r="AV778" s="13" t="s">
        <v>83</v>
      </c>
      <c r="AW778" s="13" t="s">
        <v>39</v>
      </c>
      <c r="AX778" s="13" t="s">
        <v>75</v>
      </c>
      <c r="AY778" s="241" t="s">
        <v>183</v>
      </c>
    </row>
    <row r="779" spans="2:65" s="12" customFormat="1" ht="13.5">
      <c r="B779" s="220"/>
      <c r="C779" s="221"/>
      <c r="D779" s="217" t="s">
        <v>193</v>
      </c>
      <c r="E779" s="222" t="s">
        <v>21</v>
      </c>
      <c r="F779" s="223" t="s">
        <v>1592</v>
      </c>
      <c r="G779" s="221"/>
      <c r="H779" s="224" t="s">
        <v>21</v>
      </c>
      <c r="I779" s="225"/>
      <c r="J779" s="221"/>
      <c r="K779" s="221"/>
      <c r="L779" s="226"/>
      <c r="M779" s="227"/>
      <c r="N779" s="228"/>
      <c r="O779" s="228"/>
      <c r="P779" s="228"/>
      <c r="Q779" s="228"/>
      <c r="R779" s="228"/>
      <c r="S779" s="228"/>
      <c r="T779" s="229"/>
      <c r="AT779" s="230" t="s">
        <v>193</v>
      </c>
      <c r="AU779" s="230" t="s">
        <v>83</v>
      </c>
      <c r="AV779" s="12" t="s">
        <v>79</v>
      </c>
      <c r="AW779" s="12" t="s">
        <v>39</v>
      </c>
      <c r="AX779" s="12" t="s">
        <v>75</v>
      </c>
      <c r="AY779" s="230" t="s">
        <v>183</v>
      </c>
    </row>
    <row r="780" spans="2:65" s="13" customFormat="1" ht="13.5">
      <c r="B780" s="231"/>
      <c r="C780" s="232"/>
      <c r="D780" s="217" t="s">
        <v>193</v>
      </c>
      <c r="E780" s="233" t="s">
        <v>21</v>
      </c>
      <c r="F780" s="234" t="s">
        <v>1593</v>
      </c>
      <c r="G780" s="232"/>
      <c r="H780" s="235">
        <v>30.94</v>
      </c>
      <c r="I780" s="236"/>
      <c r="J780" s="232"/>
      <c r="K780" s="232"/>
      <c r="L780" s="237"/>
      <c r="M780" s="238"/>
      <c r="N780" s="239"/>
      <c r="O780" s="239"/>
      <c r="P780" s="239"/>
      <c r="Q780" s="239"/>
      <c r="R780" s="239"/>
      <c r="S780" s="239"/>
      <c r="T780" s="240"/>
      <c r="AT780" s="241" t="s">
        <v>193</v>
      </c>
      <c r="AU780" s="241" t="s">
        <v>83</v>
      </c>
      <c r="AV780" s="13" t="s">
        <v>83</v>
      </c>
      <c r="AW780" s="13" t="s">
        <v>39</v>
      </c>
      <c r="AX780" s="13" t="s">
        <v>75</v>
      </c>
      <c r="AY780" s="241" t="s">
        <v>183</v>
      </c>
    </row>
    <row r="781" spans="2:65" s="12" customFormat="1" ht="13.5">
      <c r="B781" s="220"/>
      <c r="C781" s="221"/>
      <c r="D781" s="217" t="s">
        <v>193</v>
      </c>
      <c r="E781" s="222" t="s">
        <v>21</v>
      </c>
      <c r="F781" s="223" t="s">
        <v>1594</v>
      </c>
      <c r="G781" s="221"/>
      <c r="H781" s="224" t="s">
        <v>21</v>
      </c>
      <c r="I781" s="225"/>
      <c r="J781" s="221"/>
      <c r="K781" s="221"/>
      <c r="L781" s="226"/>
      <c r="M781" s="227"/>
      <c r="N781" s="228"/>
      <c r="O781" s="228"/>
      <c r="P781" s="228"/>
      <c r="Q781" s="228"/>
      <c r="R781" s="228"/>
      <c r="S781" s="228"/>
      <c r="T781" s="229"/>
      <c r="AT781" s="230" t="s">
        <v>193</v>
      </c>
      <c r="AU781" s="230" t="s">
        <v>83</v>
      </c>
      <c r="AV781" s="12" t="s">
        <v>79</v>
      </c>
      <c r="AW781" s="12" t="s">
        <v>39</v>
      </c>
      <c r="AX781" s="12" t="s">
        <v>75</v>
      </c>
      <c r="AY781" s="230" t="s">
        <v>183</v>
      </c>
    </row>
    <row r="782" spans="2:65" s="13" customFormat="1" ht="13.5">
      <c r="B782" s="231"/>
      <c r="C782" s="232"/>
      <c r="D782" s="217" t="s">
        <v>193</v>
      </c>
      <c r="E782" s="233" t="s">
        <v>21</v>
      </c>
      <c r="F782" s="234" t="s">
        <v>1595</v>
      </c>
      <c r="G782" s="232"/>
      <c r="H782" s="235">
        <v>0.91</v>
      </c>
      <c r="I782" s="236"/>
      <c r="J782" s="232"/>
      <c r="K782" s="232"/>
      <c r="L782" s="237"/>
      <c r="M782" s="238"/>
      <c r="N782" s="239"/>
      <c r="O782" s="239"/>
      <c r="P782" s="239"/>
      <c r="Q782" s="239"/>
      <c r="R782" s="239"/>
      <c r="S782" s="239"/>
      <c r="T782" s="240"/>
      <c r="AT782" s="241" t="s">
        <v>193</v>
      </c>
      <c r="AU782" s="241" t="s">
        <v>83</v>
      </c>
      <c r="AV782" s="13" t="s">
        <v>83</v>
      </c>
      <c r="AW782" s="13" t="s">
        <v>39</v>
      </c>
      <c r="AX782" s="13" t="s">
        <v>75</v>
      </c>
      <c r="AY782" s="241" t="s">
        <v>183</v>
      </c>
    </row>
    <row r="783" spans="2:65" s="12" customFormat="1" ht="13.5">
      <c r="B783" s="220"/>
      <c r="C783" s="221"/>
      <c r="D783" s="217" t="s">
        <v>193</v>
      </c>
      <c r="E783" s="222" t="s">
        <v>21</v>
      </c>
      <c r="F783" s="223" t="s">
        <v>1587</v>
      </c>
      <c r="G783" s="221"/>
      <c r="H783" s="224" t="s">
        <v>21</v>
      </c>
      <c r="I783" s="225"/>
      <c r="J783" s="221"/>
      <c r="K783" s="221"/>
      <c r="L783" s="226"/>
      <c r="M783" s="227"/>
      <c r="N783" s="228"/>
      <c r="O783" s="228"/>
      <c r="P783" s="228"/>
      <c r="Q783" s="228"/>
      <c r="R783" s="228"/>
      <c r="S783" s="228"/>
      <c r="T783" s="229"/>
      <c r="AT783" s="230" t="s">
        <v>193</v>
      </c>
      <c r="AU783" s="230" t="s">
        <v>83</v>
      </c>
      <c r="AV783" s="12" t="s">
        <v>79</v>
      </c>
      <c r="AW783" s="12" t="s">
        <v>39</v>
      </c>
      <c r="AX783" s="12" t="s">
        <v>75</v>
      </c>
      <c r="AY783" s="230" t="s">
        <v>183</v>
      </c>
    </row>
    <row r="784" spans="2:65" s="13" customFormat="1" ht="13.5">
      <c r="B784" s="231"/>
      <c r="C784" s="232"/>
      <c r="D784" s="217" t="s">
        <v>193</v>
      </c>
      <c r="E784" s="233" t="s">
        <v>21</v>
      </c>
      <c r="F784" s="234" t="s">
        <v>1588</v>
      </c>
      <c r="G784" s="232"/>
      <c r="H784" s="235">
        <v>6.7050000000000001</v>
      </c>
      <c r="I784" s="236"/>
      <c r="J784" s="232"/>
      <c r="K784" s="232"/>
      <c r="L784" s="237"/>
      <c r="M784" s="238"/>
      <c r="N784" s="239"/>
      <c r="O784" s="239"/>
      <c r="P784" s="239"/>
      <c r="Q784" s="239"/>
      <c r="R784" s="239"/>
      <c r="S784" s="239"/>
      <c r="T784" s="240"/>
      <c r="AT784" s="241" t="s">
        <v>193</v>
      </c>
      <c r="AU784" s="241" t="s">
        <v>83</v>
      </c>
      <c r="AV784" s="13" t="s">
        <v>83</v>
      </c>
      <c r="AW784" s="13" t="s">
        <v>39</v>
      </c>
      <c r="AX784" s="13" t="s">
        <v>75</v>
      </c>
      <c r="AY784" s="241" t="s">
        <v>183</v>
      </c>
    </row>
    <row r="785" spans="2:65" s="13" customFormat="1" ht="13.5">
      <c r="B785" s="231"/>
      <c r="C785" s="232"/>
      <c r="D785" s="217" t="s">
        <v>193</v>
      </c>
      <c r="E785" s="233" t="s">
        <v>21</v>
      </c>
      <c r="F785" s="234" t="s">
        <v>1589</v>
      </c>
      <c r="G785" s="232"/>
      <c r="H785" s="235">
        <v>6.7350000000000003</v>
      </c>
      <c r="I785" s="236"/>
      <c r="J785" s="232"/>
      <c r="K785" s="232"/>
      <c r="L785" s="237"/>
      <c r="M785" s="238"/>
      <c r="N785" s="239"/>
      <c r="O785" s="239"/>
      <c r="P785" s="239"/>
      <c r="Q785" s="239"/>
      <c r="R785" s="239"/>
      <c r="S785" s="239"/>
      <c r="T785" s="240"/>
      <c r="AT785" s="241" t="s">
        <v>193</v>
      </c>
      <c r="AU785" s="241" t="s">
        <v>83</v>
      </c>
      <c r="AV785" s="13" t="s">
        <v>83</v>
      </c>
      <c r="AW785" s="13" t="s">
        <v>39</v>
      </c>
      <c r="AX785" s="13" t="s">
        <v>75</v>
      </c>
      <c r="AY785" s="241" t="s">
        <v>183</v>
      </c>
    </row>
    <row r="786" spans="2:65" s="14" customFormat="1" ht="13.5">
      <c r="B786" s="242"/>
      <c r="C786" s="243"/>
      <c r="D786" s="244" t="s">
        <v>193</v>
      </c>
      <c r="E786" s="245" t="s">
        <v>21</v>
      </c>
      <c r="F786" s="246" t="s">
        <v>212</v>
      </c>
      <c r="G786" s="243"/>
      <c r="H786" s="247">
        <v>66.283000000000001</v>
      </c>
      <c r="I786" s="248"/>
      <c r="J786" s="243"/>
      <c r="K786" s="243"/>
      <c r="L786" s="249"/>
      <c r="M786" s="250"/>
      <c r="N786" s="251"/>
      <c r="O786" s="251"/>
      <c r="P786" s="251"/>
      <c r="Q786" s="251"/>
      <c r="R786" s="251"/>
      <c r="S786" s="251"/>
      <c r="T786" s="252"/>
      <c r="AT786" s="253" t="s">
        <v>193</v>
      </c>
      <c r="AU786" s="253" t="s">
        <v>83</v>
      </c>
      <c r="AV786" s="14" t="s">
        <v>189</v>
      </c>
      <c r="AW786" s="14" t="s">
        <v>39</v>
      </c>
      <c r="AX786" s="14" t="s">
        <v>79</v>
      </c>
      <c r="AY786" s="253" t="s">
        <v>183</v>
      </c>
    </row>
    <row r="787" spans="2:65" s="1" customFormat="1" ht="31.5" customHeight="1">
      <c r="B787" s="42"/>
      <c r="C787" s="205" t="s">
        <v>1596</v>
      </c>
      <c r="D787" s="205" t="s">
        <v>185</v>
      </c>
      <c r="E787" s="206" t="s">
        <v>1597</v>
      </c>
      <c r="F787" s="207" t="s">
        <v>1598</v>
      </c>
      <c r="G787" s="208" t="s">
        <v>199</v>
      </c>
      <c r="H787" s="209">
        <v>66.283000000000001</v>
      </c>
      <c r="I787" s="210"/>
      <c r="J787" s="211">
        <f>ROUND(I787*H787,2)</f>
        <v>0</v>
      </c>
      <c r="K787" s="207" t="s">
        <v>200</v>
      </c>
      <c r="L787" s="62"/>
      <c r="M787" s="212" t="s">
        <v>21</v>
      </c>
      <c r="N787" s="213" t="s">
        <v>46</v>
      </c>
      <c r="O787" s="43"/>
      <c r="P787" s="214">
        <f>O787*H787</f>
        <v>0</v>
      </c>
      <c r="Q787" s="214">
        <v>1.3999999999999999E-4</v>
      </c>
      <c r="R787" s="214">
        <f>Q787*H787</f>
        <v>9.2796199999999988E-3</v>
      </c>
      <c r="S787" s="214">
        <v>0</v>
      </c>
      <c r="T787" s="215">
        <f>S787*H787</f>
        <v>0</v>
      </c>
      <c r="AR787" s="25" t="s">
        <v>292</v>
      </c>
      <c r="AT787" s="25" t="s">
        <v>185</v>
      </c>
      <c r="AU787" s="25" t="s">
        <v>83</v>
      </c>
      <c r="AY787" s="25" t="s">
        <v>183</v>
      </c>
      <c r="BE787" s="216">
        <f>IF(N787="základní",J787,0)</f>
        <v>0</v>
      </c>
      <c r="BF787" s="216">
        <f>IF(N787="snížená",J787,0)</f>
        <v>0</v>
      </c>
      <c r="BG787" s="216">
        <f>IF(N787="zákl. přenesená",J787,0)</f>
        <v>0</v>
      </c>
      <c r="BH787" s="216">
        <f>IF(N787="sníž. přenesená",J787,0)</f>
        <v>0</v>
      </c>
      <c r="BI787" s="216">
        <f>IF(N787="nulová",J787,0)</f>
        <v>0</v>
      </c>
      <c r="BJ787" s="25" t="s">
        <v>79</v>
      </c>
      <c r="BK787" s="216">
        <f>ROUND(I787*H787,2)</f>
        <v>0</v>
      </c>
      <c r="BL787" s="25" t="s">
        <v>292</v>
      </c>
      <c r="BM787" s="25" t="s">
        <v>1599</v>
      </c>
    </row>
    <row r="788" spans="2:65" s="12" customFormat="1" ht="13.5">
      <c r="B788" s="220"/>
      <c r="C788" s="221"/>
      <c r="D788" s="217" t="s">
        <v>193</v>
      </c>
      <c r="E788" s="222" t="s">
        <v>21</v>
      </c>
      <c r="F788" s="223" t="s">
        <v>1584</v>
      </c>
      <c r="G788" s="221"/>
      <c r="H788" s="224" t="s">
        <v>21</v>
      </c>
      <c r="I788" s="225"/>
      <c r="J788" s="221"/>
      <c r="K788" s="221"/>
      <c r="L788" s="226"/>
      <c r="M788" s="227"/>
      <c r="N788" s="228"/>
      <c r="O788" s="228"/>
      <c r="P788" s="228"/>
      <c r="Q788" s="228"/>
      <c r="R788" s="228"/>
      <c r="S788" s="228"/>
      <c r="T788" s="229"/>
      <c r="AT788" s="230" t="s">
        <v>193</v>
      </c>
      <c r="AU788" s="230" t="s">
        <v>83</v>
      </c>
      <c r="AV788" s="12" t="s">
        <v>79</v>
      </c>
      <c r="AW788" s="12" t="s">
        <v>39</v>
      </c>
      <c r="AX788" s="12" t="s">
        <v>75</v>
      </c>
      <c r="AY788" s="230" t="s">
        <v>183</v>
      </c>
    </row>
    <row r="789" spans="2:65" s="13" customFormat="1" ht="13.5">
      <c r="B789" s="231"/>
      <c r="C789" s="232"/>
      <c r="D789" s="217" t="s">
        <v>193</v>
      </c>
      <c r="E789" s="233" t="s">
        <v>21</v>
      </c>
      <c r="F789" s="234" t="s">
        <v>1585</v>
      </c>
      <c r="G789" s="232"/>
      <c r="H789" s="235">
        <v>11.632999999999999</v>
      </c>
      <c r="I789" s="236"/>
      <c r="J789" s="232"/>
      <c r="K789" s="232"/>
      <c r="L789" s="237"/>
      <c r="M789" s="238"/>
      <c r="N789" s="239"/>
      <c r="O789" s="239"/>
      <c r="P789" s="239"/>
      <c r="Q789" s="239"/>
      <c r="R789" s="239"/>
      <c r="S789" s="239"/>
      <c r="T789" s="240"/>
      <c r="AT789" s="241" t="s">
        <v>193</v>
      </c>
      <c r="AU789" s="241" t="s">
        <v>83</v>
      </c>
      <c r="AV789" s="13" t="s">
        <v>83</v>
      </c>
      <c r="AW789" s="13" t="s">
        <v>39</v>
      </c>
      <c r="AX789" s="13" t="s">
        <v>75</v>
      </c>
      <c r="AY789" s="241" t="s">
        <v>183</v>
      </c>
    </row>
    <row r="790" spans="2:65" s="13" customFormat="1" ht="13.5">
      <c r="B790" s="231"/>
      <c r="C790" s="232"/>
      <c r="D790" s="217" t="s">
        <v>193</v>
      </c>
      <c r="E790" s="233" t="s">
        <v>21</v>
      </c>
      <c r="F790" s="234" t="s">
        <v>1586</v>
      </c>
      <c r="G790" s="232"/>
      <c r="H790" s="235">
        <v>9.36</v>
      </c>
      <c r="I790" s="236"/>
      <c r="J790" s="232"/>
      <c r="K790" s="232"/>
      <c r="L790" s="237"/>
      <c r="M790" s="238"/>
      <c r="N790" s="239"/>
      <c r="O790" s="239"/>
      <c r="P790" s="239"/>
      <c r="Q790" s="239"/>
      <c r="R790" s="239"/>
      <c r="S790" s="239"/>
      <c r="T790" s="240"/>
      <c r="AT790" s="241" t="s">
        <v>193</v>
      </c>
      <c r="AU790" s="241" t="s">
        <v>83</v>
      </c>
      <c r="AV790" s="13" t="s">
        <v>83</v>
      </c>
      <c r="AW790" s="13" t="s">
        <v>39</v>
      </c>
      <c r="AX790" s="13" t="s">
        <v>75</v>
      </c>
      <c r="AY790" s="241" t="s">
        <v>183</v>
      </c>
    </row>
    <row r="791" spans="2:65" s="12" customFormat="1" ht="13.5">
      <c r="B791" s="220"/>
      <c r="C791" s="221"/>
      <c r="D791" s="217" t="s">
        <v>193</v>
      </c>
      <c r="E791" s="222" t="s">
        <v>21</v>
      </c>
      <c r="F791" s="223" t="s">
        <v>1592</v>
      </c>
      <c r="G791" s="221"/>
      <c r="H791" s="224" t="s">
        <v>21</v>
      </c>
      <c r="I791" s="225"/>
      <c r="J791" s="221"/>
      <c r="K791" s="221"/>
      <c r="L791" s="226"/>
      <c r="M791" s="227"/>
      <c r="N791" s="228"/>
      <c r="O791" s="228"/>
      <c r="P791" s="228"/>
      <c r="Q791" s="228"/>
      <c r="R791" s="228"/>
      <c r="S791" s="228"/>
      <c r="T791" s="229"/>
      <c r="AT791" s="230" t="s">
        <v>193</v>
      </c>
      <c r="AU791" s="230" t="s">
        <v>83</v>
      </c>
      <c r="AV791" s="12" t="s">
        <v>79</v>
      </c>
      <c r="AW791" s="12" t="s">
        <v>39</v>
      </c>
      <c r="AX791" s="12" t="s">
        <v>75</v>
      </c>
      <c r="AY791" s="230" t="s">
        <v>183</v>
      </c>
    </row>
    <row r="792" spans="2:65" s="13" customFormat="1" ht="13.5">
      <c r="B792" s="231"/>
      <c r="C792" s="232"/>
      <c r="D792" s="217" t="s">
        <v>193</v>
      </c>
      <c r="E792" s="233" t="s">
        <v>21</v>
      </c>
      <c r="F792" s="234" t="s">
        <v>1593</v>
      </c>
      <c r="G792" s="232"/>
      <c r="H792" s="235">
        <v>30.94</v>
      </c>
      <c r="I792" s="236"/>
      <c r="J792" s="232"/>
      <c r="K792" s="232"/>
      <c r="L792" s="237"/>
      <c r="M792" s="238"/>
      <c r="N792" s="239"/>
      <c r="O792" s="239"/>
      <c r="P792" s="239"/>
      <c r="Q792" s="239"/>
      <c r="R792" s="239"/>
      <c r="S792" s="239"/>
      <c r="T792" s="240"/>
      <c r="AT792" s="241" t="s">
        <v>193</v>
      </c>
      <c r="AU792" s="241" t="s">
        <v>83</v>
      </c>
      <c r="AV792" s="13" t="s">
        <v>83</v>
      </c>
      <c r="AW792" s="13" t="s">
        <v>39</v>
      </c>
      <c r="AX792" s="13" t="s">
        <v>75</v>
      </c>
      <c r="AY792" s="241" t="s">
        <v>183</v>
      </c>
    </row>
    <row r="793" spans="2:65" s="12" customFormat="1" ht="13.5">
      <c r="B793" s="220"/>
      <c r="C793" s="221"/>
      <c r="D793" s="217" t="s">
        <v>193</v>
      </c>
      <c r="E793" s="222" t="s">
        <v>21</v>
      </c>
      <c r="F793" s="223" t="s">
        <v>1594</v>
      </c>
      <c r="G793" s="221"/>
      <c r="H793" s="224" t="s">
        <v>21</v>
      </c>
      <c r="I793" s="225"/>
      <c r="J793" s="221"/>
      <c r="K793" s="221"/>
      <c r="L793" s="226"/>
      <c r="M793" s="227"/>
      <c r="N793" s="228"/>
      <c r="O793" s="228"/>
      <c r="P793" s="228"/>
      <c r="Q793" s="228"/>
      <c r="R793" s="228"/>
      <c r="S793" s="228"/>
      <c r="T793" s="229"/>
      <c r="AT793" s="230" t="s">
        <v>193</v>
      </c>
      <c r="AU793" s="230" t="s">
        <v>83</v>
      </c>
      <c r="AV793" s="12" t="s">
        <v>79</v>
      </c>
      <c r="AW793" s="12" t="s">
        <v>39</v>
      </c>
      <c r="AX793" s="12" t="s">
        <v>75</v>
      </c>
      <c r="AY793" s="230" t="s">
        <v>183</v>
      </c>
    </row>
    <row r="794" spans="2:65" s="13" customFormat="1" ht="13.5">
      <c r="B794" s="231"/>
      <c r="C794" s="232"/>
      <c r="D794" s="217" t="s">
        <v>193</v>
      </c>
      <c r="E794" s="233" t="s">
        <v>21</v>
      </c>
      <c r="F794" s="234" t="s">
        <v>1595</v>
      </c>
      <c r="G794" s="232"/>
      <c r="H794" s="235">
        <v>0.91</v>
      </c>
      <c r="I794" s="236"/>
      <c r="J794" s="232"/>
      <c r="K794" s="232"/>
      <c r="L794" s="237"/>
      <c r="M794" s="238"/>
      <c r="N794" s="239"/>
      <c r="O794" s="239"/>
      <c r="P794" s="239"/>
      <c r="Q794" s="239"/>
      <c r="R794" s="239"/>
      <c r="S794" s="239"/>
      <c r="T794" s="240"/>
      <c r="AT794" s="241" t="s">
        <v>193</v>
      </c>
      <c r="AU794" s="241" t="s">
        <v>83</v>
      </c>
      <c r="AV794" s="13" t="s">
        <v>83</v>
      </c>
      <c r="AW794" s="13" t="s">
        <v>39</v>
      </c>
      <c r="AX794" s="13" t="s">
        <v>75</v>
      </c>
      <c r="AY794" s="241" t="s">
        <v>183</v>
      </c>
    </row>
    <row r="795" spans="2:65" s="12" customFormat="1" ht="13.5">
      <c r="B795" s="220"/>
      <c r="C795" s="221"/>
      <c r="D795" s="217" t="s">
        <v>193</v>
      </c>
      <c r="E795" s="222" t="s">
        <v>21</v>
      </c>
      <c r="F795" s="223" t="s">
        <v>1587</v>
      </c>
      <c r="G795" s="221"/>
      <c r="H795" s="224" t="s">
        <v>21</v>
      </c>
      <c r="I795" s="225"/>
      <c r="J795" s="221"/>
      <c r="K795" s="221"/>
      <c r="L795" s="226"/>
      <c r="M795" s="227"/>
      <c r="N795" s="228"/>
      <c r="O795" s="228"/>
      <c r="P795" s="228"/>
      <c r="Q795" s="228"/>
      <c r="R795" s="228"/>
      <c r="S795" s="228"/>
      <c r="T795" s="229"/>
      <c r="AT795" s="230" t="s">
        <v>193</v>
      </c>
      <c r="AU795" s="230" t="s">
        <v>83</v>
      </c>
      <c r="AV795" s="12" t="s">
        <v>79</v>
      </c>
      <c r="AW795" s="12" t="s">
        <v>39</v>
      </c>
      <c r="AX795" s="12" t="s">
        <v>75</v>
      </c>
      <c r="AY795" s="230" t="s">
        <v>183</v>
      </c>
    </row>
    <row r="796" spans="2:65" s="13" customFormat="1" ht="13.5">
      <c r="B796" s="231"/>
      <c r="C796" s="232"/>
      <c r="D796" s="217" t="s">
        <v>193</v>
      </c>
      <c r="E796" s="233" t="s">
        <v>21</v>
      </c>
      <c r="F796" s="234" t="s">
        <v>1588</v>
      </c>
      <c r="G796" s="232"/>
      <c r="H796" s="235">
        <v>6.7050000000000001</v>
      </c>
      <c r="I796" s="236"/>
      <c r="J796" s="232"/>
      <c r="K796" s="232"/>
      <c r="L796" s="237"/>
      <c r="M796" s="238"/>
      <c r="N796" s="239"/>
      <c r="O796" s="239"/>
      <c r="P796" s="239"/>
      <c r="Q796" s="239"/>
      <c r="R796" s="239"/>
      <c r="S796" s="239"/>
      <c r="T796" s="240"/>
      <c r="AT796" s="241" t="s">
        <v>193</v>
      </c>
      <c r="AU796" s="241" t="s">
        <v>83</v>
      </c>
      <c r="AV796" s="13" t="s">
        <v>83</v>
      </c>
      <c r="AW796" s="13" t="s">
        <v>39</v>
      </c>
      <c r="AX796" s="13" t="s">
        <v>75</v>
      </c>
      <c r="AY796" s="241" t="s">
        <v>183</v>
      </c>
    </row>
    <row r="797" spans="2:65" s="13" customFormat="1" ht="13.5">
      <c r="B797" s="231"/>
      <c r="C797" s="232"/>
      <c r="D797" s="217" t="s">
        <v>193</v>
      </c>
      <c r="E797" s="233" t="s">
        <v>21</v>
      </c>
      <c r="F797" s="234" t="s">
        <v>1589</v>
      </c>
      <c r="G797" s="232"/>
      <c r="H797" s="235">
        <v>6.7350000000000003</v>
      </c>
      <c r="I797" s="236"/>
      <c r="J797" s="232"/>
      <c r="K797" s="232"/>
      <c r="L797" s="237"/>
      <c r="M797" s="238"/>
      <c r="N797" s="239"/>
      <c r="O797" s="239"/>
      <c r="P797" s="239"/>
      <c r="Q797" s="239"/>
      <c r="R797" s="239"/>
      <c r="S797" s="239"/>
      <c r="T797" s="240"/>
      <c r="AT797" s="241" t="s">
        <v>193</v>
      </c>
      <c r="AU797" s="241" t="s">
        <v>83</v>
      </c>
      <c r="AV797" s="13" t="s">
        <v>83</v>
      </c>
      <c r="AW797" s="13" t="s">
        <v>39</v>
      </c>
      <c r="AX797" s="13" t="s">
        <v>75</v>
      </c>
      <c r="AY797" s="241" t="s">
        <v>183</v>
      </c>
    </row>
    <row r="798" spans="2:65" s="14" customFormat="1" ht="13.5">
      <c r="B798" s="242"/>
      <c r="C798" s="243"/>
      <c r="D798" s="244" t="s">
        <v>193</v>
      </c>
      <c r="E798" s="245" t="s">
        <v>21</v>
      </c>
      <c r="F798" s="246" t="s">
        <v>212</v>
      </c>
      <c r="G798" s="243"/>
      <c r="H798" s="247">
        <v>66.283000000000001</v>
      </c>
      <c r="I798" s="248"/>
      <c r="J798" s="243"/>
      <c r="K798" s="243"/>
      <c r="L798" s="249"/>
      <c r="M798" s="250"/>
      <c r="N798" s="251"/>
      <c r="O798" s="251"/>
      <c r="P798" s="251"/>
      <c r="Q798" s="251"/>
      <c r="R798" s="251"/>
      <c r="S798" s="251"/>
      <c r="T798" s="252"/>
      <c r="AT798" s="253" t="s">
        <v>193</v>
      </c>
      <c r="AU798" s="253" t="s">
        <v>83</v>
      </c>
      <c r="AV798" s="14" t="s">
        <v>189</v>
      </c>
      <c r="AW798" s="14" t="s">
        <v>39</v>
      </c>
      <c r="AX798" s="14" t="s">
        <v>79</v>
      </c>
      <c r="AY798" s="253" t="s">
        <v>183</v>
      </c>
    </row>
    <row r="799" spans="2:65" s="1" customFormat="1" ht="22.5" customHeight="1">
      <c r="B799" s="42"/>
      <c r="C799" s="205" t="s">
        <v>1600</v>
      </c>
      <c r="D799" s="205" t="s">
        <v>185</v>
      </c>
      <c r="E799" s="206" t="s">
        <v>742</v>
      </c>
      <c r="F799" s="207" t="s">
        <v>743</v>
      </c>
      <c r="G799" s="208" t="s">
        <v>199</v>
      </c>
      <c r="H799" s="209">
        <v>66.283000000000001</v>
      </c>
      <c r="I799" s="210"/>
      <c r="J799" s="211">
        <f>ROUND(I799*H799,2)</f>
        <v>0</v>
      </c>
      <c r="K799" s="207" t="s">
        <v>200</v>
      </c>
      <c r="L799" s="62"/>
      <c r="M799" s="212" t="s">
        <v>21</v>
      </c>
      <c r="N799" s="213" t="s">
        <v>46</v>
      </c>
      <c r="O799" s="43"/>
      <c r="P799" s="214">
        <f>O799*H799</f>
        <v>0</v>
      </c>
      <c r="Q799" s="214">
        <v>1.3999999999999999E-4</v>
      </c>
      <c r="R799" s="214">
        <f>Q799*H799</f>
        <v>9.2796199999999988E-3</v>
      </c>
      <c r="S799" s="214">
        <v>0</v>
      </c>
      <c r="T799" s="215">
        <f>S799*H799</f>
        <v>0</v>
      </c>
      <c r="AR799" s="25" t="s">
        <v>292</v>
      </c>
      <c r="AT799" s="25" t="s">
        <v>185</v>
      </c>
      <c r="AU799" s="25" t="s">
        <v>83</v>
      </c>
      <c r="AY799" s="25" t="s">
        <v>183</v>
      </c>
      <c r="BE799" s="216">
        <f>IF(N799="základní",J799,0)</f>
        <v>0</v>
      </c>
      <c r="BF799" s="216">
        <f>IF(N799="snížená",J799,0)</f>
        <v>0</v>
      </c>
      <c r="BG799" s="216">
        <f>IF(N799="zákl. přenesená",J799,0)</f>
        <v>0</v>
      </c>
      <c r="BH799" s="216">
        <f>IF(N799="sníž. přenesená",J799,0)</f>
        <v>0</v>
      </c>
      <c r="BI799" s="216">
        <f>IF(N799="nulová",J799,0)</f>
        <v>0</v>
      </c>
      <c r="BJ799" s="25" t="s">
        <v>79</v>
      </c>
      <c r="BK799" s="216">
        <f>ROUND(I799*H799,2)</f>
        <v>0</v>
      </c>
      <c r="BL799" s="25" t="s">
        <v>292</v>
      </c>
      <c r="BM799" s="25" t="s">
        <v>1601</v>
      </c>
    </row>
    <row r="800" spans="2:65" s="12" customFormat="1" ht="13.5">
      <c r="B800" s="220"/>
      <c r="C800" s="221"/>
      <c r="D800" s="217" t="s">
        <v>193</v>
      </c>
      <c r="E800" s="222" t="s">
        <v>21</v>
      </c>
      <c r="F800" s="223" t="s">
        <v>1584</v>
      </c>
      <c r="G800" s="221"/>
      <c r="H800" s="224" t="s">
        <v>21</v>
      </c>
      <c r="I800" s="225"/>
      <c r="J800" s="221"/>
      <c r="K800" s="221"/>
      <c r="L800" s="226"/>
      <c r="M800" s="227"/>
      <c r="N800" s="228"/>
      <c r="O800" s="228"/>
      <c r="P800" s="228"/>
      <c r="Q800" s="228"/>
      <c r="R800" s="228"/>
      <c r="S800" s="228"/>
      <c r="T800" s="229"/>
      <c r="AT800" s="230" t="s">
        <v>193</v>
      </c>
      <c r="AU800" s="230" t="s">
        <v>83</v>
      </c>
      <c r="AV800" s="12" t="s">
        <v>79</v>
      </c>
      <c r="AW800" s="12" t="s">
        <v>39</v>
      </c>
      <c r="AX800" s="12" t="s">
        <v>75</v>
      </c>
      <c r="AY800" s="230" t="s">
        <v>183</v>
      </c>
    </row>
    <row r="801" spans="2:65" s="13" customFormat="1" ht="13.5">
      <c r="B801" s="231"/>
      <c r="C801" s="232"/>
      <c r="D801" s="217" t="s">
        <v>193</v>
      </c>
      <c r="E801" s="233" t="s">
        <v>21</v>
      </c>
      <c r="F801" s="234" t="s">
        <v>1585</v>
      </c>
      <c r="G801" s="232"/>
      <c r="H801" s="235">
        <v>11.632999999999999</v>
      </c>
      <c r="I801" s="236"/>
      <c r="J801" s="232"/>
      <c r="K801" s="232"/>
      <c r="L801" s="237"/>
      <c r="M801" s="238"/>
      <c r="N801" s="239"/>
      <c r="O801" s="239"/>
      <c r="P801" s="239"/>
      <c r="Q801" s="239"/>
      <c r="R801" s="239"/>
      <c r="S801" s="239"/>
      <c r="T801" s="240"/>
      <c r="AT801" s="241" t="s">
        <v>193</v>
      </c>
      <c r="AU801" s="241" t="s">
        <v>83</v>
      </c>
      <c r="AV801" s="13" t="s">
        <v>83</v>
      </c>
      <c r="AW801" s="13" t="s">
        <v>39</v>
      </c>
      <c r="AX801" s="13" t="s">
        <v>75</v>
      </c>
      <c r="AY801" s="241" t="s">
        <v>183</v>
      </c>
    </row>
    <row r="802" spans="2:65" s="13" customFormat="1" ht="13.5">
      <c r="B802" s="231"/>
      <c r="C802" s="232"/>
      <c r="D802" s="217" t="s">
        <v>193</v>
      </c>
      <c r="E802" s="233" t="s">
        <v>21</v>
      </c>
      <c r="F802" s="234" t="s">
        <v>1586</v>
      </c>
      <c r="G802" s="232"/>
      <c r="H802" s="235">
        <v>9.36</v>
      </c>
      <c r="I802" s="236"/>
      <c r="J802" s="232"/>
      <c r="K802" s="232"/>
      <c r="L802" s="237"/>
      <c r="M802" s="238"/>
      <c r="N802" s="239"/>
      <c r="O802" s="239"/>
      <c r="P802" s="239"/>
      <c r="Q802" s="239"/>
      <c r="R802" s="239"/>
      <c r="S802" s="239"/>
      <c r="T802" s="240"/>
      <c r="AT802" s="241" t="s">
        <v>193</v>
      </c>
      <c r="AU802" s="241" t="s">
        <v>83</v>
      </c>
      <c r="AV802" s="13" t="s">
        <v>83</v>
      </c>
      <c r="AW802" s="13" t="s">
        <v>39</v>
      </c>
      <c r="AX802" s="13" t="s">
        <v>75</v>
      </c>
      <c r="AY802" s="241" t="s">
        <v>183</v>
      </c>
    </row>
    <row r="803" spans="2:65" s="12" customFormat="1" ht="13.5">
      <c r="B803" s="220"/>
      <c r="C803" s="221"/>
      <c r="D803" s="217" t="s">
        <v>193</v>
      </c>
      <c r="E803" s="222" t="s">
        <v>21</v>
      </c>
      <c r="F803" s="223" t="s">
        <v>1592</v>
      </c>
      <c r="G803" s="221"/>
      <c r="H803" s="224" t="s">
        <v>21</v>
      </c>
      <c r="I803" s="225"/>
      <c r="J803" s="221"/>
      <c r="K803" s="221"/>
      <c r="L803" s="226"/>
      <c r="M803" s="227"/>
      <c r="N803" s="228"/>
      <c r="O803" s="228"/>
      <c r="P803" s="228"/>
      <c r="Q803" s="228"/>
      <c r="R803" s="228"/>
      <c r="S803" s="228"/>
      <c r="T803" s="229"/>
      <c r="AT803" s="230" t="s">
        <v>193</v>
      </c>
      <c r="AU803" s="230" t="s">
        <v>83</v>
      </c>
      <c r="AV803" s="12" t="s">
        <v>79</v>
      </c>
      <c r="AW803" s="12" t="s">
        <v>39</v>
      </c>
      <c r="AX803" s="12" t="s">
        <v>75</v>
      </c>
      <c r="AY803" s="230" t="s">
        <v>183</v>
      </c>
    </row>
    <row r="804" spans="2:65" s="13" customFormat="1" ht="13.5">
      <c r="B804" s="231"/>
      <c r="C804" s="232"/>
      <c r="D804" s="217" t="s">
        <v>193</v>
      </c>
      <c r="E804" s="233" t="s">
        <v>21</v>
      </c>
      <c r="F804" s="234" t="s">
        <v>1593</v>
      </c>
      <c r="G804" s="232"/>
      <c r="H804" s="235">
        <v>30.94</v>
      </c>
      <c r="I804" s="236"/>
      <c r="J804" s="232"/>
      <c r="K804" s="232"/>
      <c r="L804" s="237"/>
      <c r="M804" s="238"/>
      <c r="N804" s="239"/>
      <c r="O804" s="239"/>
      <c r="P804" s="239"/>
      <c r="Q804" s="239"/>
      <c r="R804" s="239"/>
      <c r="S804" s="239"/>
      <c r="T804" s="240"/>
      <c r="AT804" s="241" t="s">
        <v>193</v>
      </c>
      <c r="AU804" s="241" t="s">
        <v>83</v>
      </c>
      <c r="AV804" s="13" t="s">
        <v>83</v>
      </c>
      <c r="AW804" s="13" t="s">
        <v>39</v>
      </c>
      <c r="AX804" s="13" t="s">
        <v>75</v>
      </c>
      <c r="AY804" s="241" t="s">
        <v>183</v>
      </c>
    </row>
    <row r="805" spans="2:65" s="12" customFormat="1" ht="13.5">
      <c r="B805" s="220"/>
      <c r="C805" s="221"/>
      <c r="D805" s="217" t="s">
        <v>193</v>
      </c>
      <c r="E805" s="222" t="s">
        <v>21</v>
      </c>
      <c r="F805" s="223" t="s">
        <v>1594</v>
      </c>
      <c r="G805" s="221"/>
      <c r="H805" s="224" t="s">
        <v>21</v>
      </c>
      <c r="I805" s="225"/>
      <c r="J805" s="221"/>
      <c r="K805" s="221"/>
      <c r="L805" s="226"/>
      <c r="M805" s="227"/>
      <c r="N805" s="228"/>
      <c r="O805" s="228"/>
      <c r="P805" s="228"/>
      <c r="Q805" s="228"/>
      <c r="R805" s="228"/>
      <c r="S805" s="228"/>
      <c r="T805" s="229"/>
      <c r="AT805" s="230" t="s">
        <v>193</v>
      </c>
      <c r="AU805" s="230" t="s">
        <v>83</v>
      </c>
      <c r="AV805" s="12" t="s">
        <v>79</v>
      </c>
      <c r="AW805" s="12" t="s">
        <v>39</v>
      </c>
      <c r="AX805" s="12" t="s">
        <v>75</v>
      </c>
      <c r="AY805" s="230" t="s">
        <v>183</v>
      </c>
    </row>
    <row r="806" spans="2:65" s="13" customFormat="1" ht="13.5">
      <c r="B806" s="231"/>
      <c r="C806" s="232"/>
      <c r="D806" s="217" t="s">
        <v>193</v>
      </c>
      <c r="E806" s="233" t="s">
        <v>21</v>
      </c>
      <c r="F806" s="234" t="s">
        <v>1595</v>
      </c>
      <c r="G806" s="232"/>
      <c r="H806" s="235">
        <v>0.91</v>
      </c>
      <c r="I806" s="236"/>
      <c r="J806" s="232"/>
      <c r="K806" s="232"/>
      <c r="L806" s="237"/>
      <c r="M806" s="238"/>
      <c r="N806" s="239"/>
      <c r="O806" s="239"/>
      <c r="P806" s="239"/>
      <c r="Q806" s="239"/>
      <c r="R806" s="239"/>
      <c r="S806" s="239"/>
      <c r="T806" s="240"/>
      <c r="AT806" s="241" t="s">
        <v>193</v>
      </c>
      <c r="AU806" s="241" t="s">
        <v>83</v>
      </c>
      <c r="AV806" s="13" t="s">
        <v>83</v>
      </c>
      <c r="AW806" s="13" t="s">
        <v>39</v>
      </c>
      <c r="AX806" s="13" t="s">
        <v>75</v>
      </c>
      <c r="AY806" s="241" t="s">
        <v>183</v>
      </c>
    </row>
    <row r="807" spans="2:65" s="12" customFormat="1" ht="13.5">
      <c r="B807" s="220"/>
      <c r="C807" s="221"/>
      <c r="D807" s="217" t="s">
        <v>193</v>
      </c>
      <c r="E807" s="222" t="s">
        <v>21</v>
      </c>
      <c r="F807" s="223" t="s">
        <v>1587</v>
      </c>
      <c r="G807" s="221"/>
      <c r="H807" s="224" t="s">
        <v>21</v>
      </c>
      <c r="I807" s="225"/>
      <c r="J807" s="221"/>
      <c r="K807" s="221"/>
      <c r="L807" s="226"/>
      <c r="M807" s="227"/>
      <c r="N807" s="228"/>
      <c r="O807" s="228"/>
      <c r="P807" s="228"/>
      <c r="Q807" s="228"/>
      <c r="R807" s="228"/>
      <c r="S807" s="228"/>
      <c r="T807" s="229"/>
      <c r="AT807" s="230" t="s">
        <v>193</v>
      </c>
      <c r="AU807" s="230" t="s">
        <v>83</v>
      </c>
      <c r="AV807" s="12" t="s">
        <v>79</v>
      </c>
      <c r="AW807" s="12" t="s">
        <v>39</v>
      </c>
      <c r="AX807" s="12" t="s">
        <v>75</v>
      </c>
      <c r="AY807" s="230" t="s">
        <v>183</v>
      </c>
    </row>
    <row r="808" spans="2:65" s="13" customFormat="1" ht="13.5">
      <c r="B808" s="231"/>
      <c r="C808" s="232"/>
      <c r="D808" s="217" t="s">
        <v>193</v>
      </c>
      <c r="E808" s="233" t="s">
        <v>21</v>
      </c>
      <c r="F808" s="234" t="s">
        <v>1588</v>
      </c>
      <c r="G808" s="232"/>
      <c r="H808" s="235">
        <v>6.7050000000000001</v>
      </c>
      <c r="I808" s="236"/>
      <c r="J808" s="232"/>
      <c r="K808" s="232"/>
      <c r="L808" s="237"/>
      <c r="M808" s="238"/>
      <c r="N808" s="239"/>
      <c r="O808" s="239"/>
      <c r="P808" s="239"/>
      <c r="Q808" s="239"/>
      <c r="R808" s="239"/>
      <c r="S808" s="239"/>
      <c r="T808" s="240"/>
      <c r="AT808" s="241" t="s">
        <v>193</v>
      </c>
      <c r="AU808" s="241" t="s">
        <v>83</v>
      </c>
      <c r="AV808" s="13" t="s">
        <v>83</v>
      </c>
      <c r="AW808" s="13" t="s">
        <v>39</v>
      </c>
      <c r="AX808" s="13" t="s">
        <v>75</v>
      </c>
      <c r="AY808" s="241" t="s">
        <v>183</v>
      </c>
    </row>
    <row r="809" spans="2:65" s="13" customFormat="1" ht="13.5">
      <c r="B809" s="231"/>
      <c r="C809" s="232"/>
      <c r="D809" s="217" t="s">
        <v>193</v>
      </c>
      <c r="E809" s="233" t="s">
        <v>21</v>
      </c>
      <c r="F809" s="234" t="s">
        <v>1589</v>
      </c>
      <c r="G809" s="232"/>
      <c r="H809" s="235">
        <v>6.7350000000000003</v>
      </c>
      <c r="I809" s="236"/>
      <c r="J809" s="232"/>
      <c r="K809" s="232"/>
      <c r="L809" s="237"/>
      <c r="M809" s="238"/>
      <c r="N809" s="239"/>
      <c r="O809" s="239"/>
      <c r="P809" s="239"/>
      <c r="Q809" s="239"/>
      <c r="R809" s="239"/>
      <c r="S809" s="239"/>
      <c r="T809" s="240"/>
      <c r="AT809" s="241" t="s">
        <v>193</v>
      </c>
      <c r="AU809" s="241" t="s">
        <v>83</v>
      </c>
      <c r="AV809" s="13" t="s">
        <v>83</v>
      </c>
      <c r="AW809" s="13" t="s">
        <v>39</v>
      </c>
      <c r="AX809" s="13" t="s">
        <v>75</v>
      </c>
      <c r="AY809" s="241" t="s">
        <v>183</v>
      </c>
    </row>
    <row r="810" spans="2:65" s="14" customFormat="1" ht="13.5">
      <c r="B810" s="242"/>
      <c r="C810" s="243"/>
      <c r="D810" s="244" t="s">
        <v>193</v>
      </c>
      <c r="E810" s="245" t="s">
        <v>21</v>
      </c>
      <c r="F810" s="246" t="s">
        <v>212</v>
      </c>
      <c r="G810" s="243"/>
      <c r="H810" s="247">
        <v>66.283000000000001</v>
      </c>
      <c r="I810" s="248"/>
      <c r="J810" s="243"/>
      <c r="K810" s="243"/>
      <c r="L810" s="249"/>
      <c r="M810" s="250"/>
      <c r="N810" s="251"/>
      <c r="O810" s="251"/>
      <c r="P810" s="251"/>
      <c r="Q810" s="251"/>
      <c r="R810" s="251"/>
      <c r="S810" s="251"/>
      <c r="T810" s="252"/>
      <c r="AT810" s="253" t="s">
        <v>193</v>
      </c>
      <c r="AU810" s="253" t="s">
        <v>83</v>
      </c>
      <c r="AV810" s="14" t="s">
        <v>189</v>
      </c>
      <c r="AW810" s="14" t="s">
        <v>39</v>
      </c>
      <c r="AX810" s="14" t="s">
        <v>79</v>
      </c>
      <c r="AY810" s="253" t="s">
        <v>183</v>
      </c>
    </row>
    <row r="811" spans="2:65" s="1" customFormat="1" ht="22.5" customHeight="1">
      <c r="B811" s="42"/>
      <c r="C811" s="205" t="s">
        <v>1602</v>
      </c>
      <c r="D811" s="205" t="s">
        <v>185</v>
      </c>
      <c r="E811" s="206" t="s">
        <v>746</v>
      </c>
      <c r="F811" s="207" t="s">
        <v>747</v>
      </c>
      <c r="G811" s="208" t="s">
        <v>199</v>
      </c>
      <c r="H811" s="209">
        <v>66.283000000000001</v>
      </c>
      <c r="I811" s="210"/>
      <c r="J811" s="211">
        <f>ROUND(I811*H811,2)</f>
        <v>0</v>
      </c>
      <c r="K811" s="207" t="s">
        <v>200</v>
      </c>
      <c r="L811" s="62"/>
      <c r="M811" s="212" t="s">
        <v>21</v>
      </c>
      <c r="N811" s="213" t="s">
        <v>46</v>
      </c>
      <c r="O811" s="43"/>
      <c r="P811" s="214">
        <f>O811*H811</f>
        <v>0</v>
      </c>
      <c r="Q811" s="214">
        <v>1.3999999999999999E-4</v>
      </c>
      <c r="R811" s="214">
        <f>Q811*H811</f>
        <v>9.2796199999999988E-3</v>
      </c>
      <c r="S811" s="214">
        <v>0</v>
      </c>
      <c r="T811" s="215">
        <f>S811*H811</f>
        <v>0</v>
      </c>
      <c r="AR811" s="25" t="s">
        <v>292</v>
      </c>
      <c r="AT811" s="25" t="s">
        <v>185</v>
      </c>
      <c r="AU811" s="25" t="s">
        <v>83</v>
      </c>
      <c r="AY811" s="25" t="s">
        <v>183</v>
      </c>
      <c r="BE811" s="216">
        <f>IF(N811="základní",J811,0)</f>
        <v>0</v>
      </c>
      <c r="BF811" s="216">
        <f>IF(N811="snížená",J811,0)</f>
        <v>0</v>
      </c>
      <c r="BG811" s="216">
        <f>IF(N811="zákl. přenesená",J811,0)</f>
        <v>0</v>
      </c>
      <c r="BH811" s="216">
        <f>IF(N811="sníž. přenesená",J811,0)</f>
        <v>0</v>
      </c>
      <c r="BI811" s="216">
        <f>IF(N811="nulová",J811,0)</f>
        <v>0</v>
      </c>
      <c r="BJ811" s="25" t="s">
        <v>79</v>
      </c>
      <c r="BK811" s="216">
        <f>ROUND(I811*H811,2)</f>
        <v>0</v>
      </c>
      <c r="BL811" s="25" t="s">
        <v>292</v>
      </c>
      <c r="BM811" s="25" t="s">
        <v>1603</v>
      </c>
    </row>
    <row r="812" spans="2:65" s="12" customFormat="1" ht="13.5">
      <c r="B812" s="220"/>
      <c r="C812" s="221"/>
      <c r="D812" s="217" t="s">
        <v>193</v>
      </c>
      <c r="E812" s="222" t="s">
        <v>21</v>
      </c>
      <c r="F812" s="223" t="s">
        <v>1584</v>
      </c>
      <c r="G812" s="221"/>
      <c r="H812" s="224" t="s">
        <v>21</v>
      </c>
      <c r="I812" s="225"/>
      <c r="J812" s="221"/>
      <c r="K812" s="221"/>
      <c r="L812" s="226"/>
      <c r="M812" s="227"/>
      <c r="N812" s="228"/>
      <c r="O812" s="228"/>
      <c r="P812" s="228"/>
      <c r="Q812" s="228"/>
      <c r="R812" s="228"/>
      <c r="S812" s="228"/>
      <c r="T812" s="229"/>
      <c r="AT812" s="230" t="s">
        <v>193</v>
      </c>
      <c r="AU812" s="230" t="s">
        <v>83</v>
      </c>
      <c r="AV812" s="12" t="s">
        <v>79</v>
      </c>
      <c r="AW812" s="12" t="s">
        <v>39</v>
      </c>
      <c r="AX812" s="12" t="s">
        <v>75</v>
      </c>
      <c r="AY812" s="230" t="s">
        <v>183</v>
      </c>
    </row>
    <row r="813" spans="2:65" s="13" customFormat="1" ht="13.5">
      <c r="B813" s="231"/>
      <c r="C813" s="232"/>
      <c r="D813" s="217" t="s">
        <v>193</v>
      </c>
      <c r="E813" s="233" t="s">
        <v>21</v>
      </c>
      <c r="F813" s="234" t="s">
        <v>1585</v>
      </c>
      <c r="G813" s="232"/>
      <c r="H813" s="235">
        <v>11.632999999999999</v>
      </c>
      <c r="I813" s="236"/>
      <c r="J813" s="232"/>
      <c r="K813" s="232"/>
      <c r="L813" s="237"/>
      <c r="M813" s="238"/>
      <c r="N813" s="239"/>
      <c r="O813" s="239"/>
      <c r="P813" s="239"/>
      <c r="Q813" s="239"/>
      <c r="R813" s="239"/>
      <c r="S813" s="239"/>
      <c r="T813" s="240"/>
      <c r="AT813" s="241" t="s">
        <v>193</v>
      </c>
      <c r="AU813" s="241" t="s">
        <v>83</v>
      </c>
      <c r="AV813" s="13" t="s">
        <v>83</v>
      </c>
      <c r="AW813" s="13" t="s">
        <v>39</v>
      </c>
      <c r="AX813" s="13" t="s">
        <v>75</v>
      </c>
      <c r="AY813" s="241" t="s">
        <v>183</v>
      </c>
    </row>
    <row r="814" spans="2:65" s="13" customFormat="1" ht="13.5">
      <c r="B814" s="231"/>
      <c r="C814" s="232"/>
      <c r="D814" s="217" t="s">
        <v>193</v>
      </c>
      <c r="E814" s="233" t="s">
        <v>21</v>
      </c>
      <c r="F814" s="234" t="s">
        <v>1586</v>
      </c>
      <c r="G814" s="232"/>
      <c r="H814" s="235">
        <v>9.36</v>
      </c>
      <c r="I814" s="236"/>
      <c r="J814" s="232"/>
      <c r="K814" s="232"/>
      <c r="L814" s="237"/>
      <c r="M814" s="238"/>
      <c r="N814" s="239"/>
      <c r="O814" s="239"/>
      <c r="P814" s="239"/>
      <c r="Q814" s="239"/>
      <c r="R814" s="239"/>
      <c r="S814" s="239"/>
      <c r="T814" s="240"/>
      <c r="AT814" s="241" t="s">
        <v>193</v>
      </c>
      <c r="AU814" s="241" t="s">
        <v>83</v>
      </c>
      <c r="AV814" s="13" t="s">
        <v>83</v>
      </c>
      <c r="AW814" s="13" t="s">
        <v>39</v>
      </c>
      <c r="AX814" s="13" t="s">
        <v>75</v>
      </c>
      <c r="AY814" s="241" t="s">
        <v>183</v>
      </c>
    </row>
    <row r="815" spans="2:65" s="12" customFormat="1" ht="13.5">
      <c r="B815" s="220"/>
      <c r="C815" s="221"/>
      <c r="D815" s="217" t="s">
        <v>193</v>
      </c>
      <c r="E815" s="222" t="s">
        <v>21</v>
      </c>
      <c r="F815" s="223" t="s">
        <v>1592</v>
      </c>
      <c r="G815" s="221"/>
      <c r="H815" s="224" t="s">
        <v>21</v>
      </c>
      <c r="I815" s="225"/>
      <c r="J815" s="221"/>
      <c r="K815" s="221"/>
      <c r="L815" s="226"/>
      <c r="M815" s="227"/>
      <c r="N815" s="228"/>
      <c r="O815" s="228"/>
      <c r="P815" s="228"/>
      <c r="Q815" s="228"/>
      <c r="R815" s="228"/>
      <c r="S815" s="228"/>
      <c r="T815" s="229"/>
      <c r="AT815" s="230" t="s">
        <v>193</v>
      </c>
      <c r="AU815" s="230" t="s">
        <v>83</v>
      </c>
      <c r="AV815" s="12" t="s">
        <v>79</v>
      </c>
      <c r="AW815" s="12" t="s">
        <v>39</v>
      </c>
      <c r="AX815" s="12" t="s">
        <v>75</v>
      </c>
      <c r="AY815" s="230" t="s">
        <v>183</v>
      </c>
    </row>
    <row r="816" spans="2:65" s="13" customFormat="1" ht="13.5">
      <c r="B816" s="231"/>
      <c r="C816" s="232"/>
      <c r="D816" s="217" t="s">
        <v>193</v>
      </c>
      <c r="E816" s="233" t="s">
        <v>21</v>
      </c>
      <c r="F816" s="234" t="s">
        <v>1593</v>
      </c>
      <c r="G816" s="232"/>
      <c r="H816" s="235">
        <v>30.94</v>
      </c>
      <c r="I816" s="236"/>
      <c r="J816" s="232"/>
      <c r="K816" s="232"/>
      <c r="L816" s="237"/>
      <c r="M816" s="238"/>
      <c r="N816" s="239"/>
      <c r="O816" s="239"/>
      <c r="P816" s="239"/>
      <c r="Q816" s="239"/>
      <c r="R816" s="239"/>
      <c r="S816" s="239"/>
      <c r="T816" s="240"/>
      <c r="AT816" s="241" t="s">
        <v>193</v>
      </c>
      <c r="AU816" s="241" t="s">
        <v>83</v>
      </c>
      <c r="AV816" s="13" t="s">
        <v>83</v>
      </c>
      <c r="AW816" s="13" t="s">
        <v>39</v>
      </c>
      <c r="AX816" s="13" t="s">
        <v>75</v>
      </c>
      <c r="AY816" s="241" t="s">
        <v>183</v>
      </c>
    </row>
    <row r="817" spans="2:65" s="12" customFormat="1" ht="13.5">
      <c r="B817" s="220"/>
      <c r="C817" s="221"/>
      <c r="D817" s="217" t="s">
        <v>193</v>
      </c>
      <c r="E817" s="222" t="s">
        <v>21</v>
      </c>
      <c r="F817" s="223" t="s">
        <v>1594</v>
      </c>
      <c r="G817" s="221"/>
      <c r="H817" s="224" t="s">
        <v>21</v>
      </c>
      <c r="I817" s="225"/>
      <c r="J817" s="221"/>
      <c r="K817" s="221"/>
      <c r="L817" s="226"/>
      <c r="M817" s="227"/>
      <c r="N817" s="228"/>
      <c r="O817" s="228"/>
      <c r="P817" s="228"/>
      <c r="Q817" s="228"/>
      <c r="R817" s="228"/>
      <c r="S817" s="228"/>
      <c r="T817" s="229"/>
      <c r="AT817" s="230" t="s">
        <v>193</v>
      </c>
      <c r="AU817" s="230" t="s">
        <v>83</v>
      </c>
      <c r="AV817" s="12" t="s">
        <v>79</v>
      </c>
      <c r="AW817" s="12" t="s">
        <v>39</v>
      </c>
      <c r="AX817" s="12" t="s">
        <v>75</v>
      </c>
      <c r="AY817" s="230" t="s">
        <v>183</v>
      </c>
    </row>
    <row r="818" spans="2:65" s="13" customFormat="1" ht="13.5">
      <c r="B818" s="231"/>
      <c r="C818" s="232"/>
      <c r="D818" s="217" t="s">
        <v>193</v>
      </c>
      <c r="E818" s="233" t="s">
        <v>21</v>
      </c>
      <c r="F818" s="234" t="s">
        <v>1595</v>
      </c>
      <c r="G818" s="232"/>
      <c r="H818" s="235">
        <v>0.91</v>
      </c>
      <c r="I818" s="236"/>
      <c r="J818" s="232"/>
      <c r="K818" s="232"/>
      <c r="L818" s="237"/>
      <c r="M818" s="238"/>
      <c r="N818" s="239"/>
      <c r="O818" s="239"/>
      <c r="P818" s="239"/>
      <c r="Q818" s="239"/>
      <c r="R818" s="239"/>
      <c r="S818" s="239"/>
      <c r="T818" s="240"/>
      <c r="AT818" s="241" t="s">
        <v>193</v>
      </c>
      <c r="AU818" s="241" t="s">
        <v>83</v>
      </c>
      <c r="AV818" s="13" t="s">
        <v>83</v>
      </c>
      <c r="AW818" s="13" t="s">
        <v>39</v>
      </c>
      <c r="AX818" s="13" t="s">
        <v>75</v>
      </c>
      <c r="AY818" s="241" t="s">
        <v>183</v>
      </c>
    </row>
    <row r="819" spans="2:65" s="12" customFormat="1" ht="13.5">
      <c r="B819" s="220"/>
      <c r="C819" s="221"/>
      <c r="D819" s="217" t="s">
        <v>193</v>
      </c>
      <c r="E819" s="222" t="s">
        <v>21</v>
      </c>
      <c r="F819" s="223" t="s">
        <v>1587</v>
      </c>
      <c r="G819" s="221"/>
      <c r="H819" s="224" t="s">
        <v>21</v>
      </c>
      <c r="I819" s="225"/>
      <c r="J819" s="221"/>
      <c r="K819" s="221"/>
      <c r="L819" s="226"/>
      <c r="M819" s="227"/>
      <c r="N819" s="228"/>
      <c r="O819" s="228"/>
      <c r="P819" s="228"/>
      <c r="Q819" s="228"/>
      <c r="R819" s="228"/>
      <c r="S819" s="228"/>
      <c r="T819" s="229"/>
      <c r="AT819" s="230" t="s">
        <v>193</v>
      </c>
      <c r="AU819" s="230" t="s">
        <v>83</v>
      </c>
      <c r="AV819" s="12" t="s">
        <v>79</v>
      </c>
      <c r="AW819" s="12" t="s">
        <v>39</v>
      </c>
      <c r="AX819" s="12" t="s">
        <v>75</v>
      </c>
      <c r="AY819" s="230" t="s">
        <v>183</v>
      </c>
    </row>
    <row r="820" spans="2:65" s="13" customFormat="1" ht="13.5">
      <c r="B820" s="231"/>
      <c r="C820" s="232"/>
      <c r="D820" s="217" t="s">
        <v>193</v>
      </c>
      <c r="E820" s="233" t="s">
        <v>21</v>
      </c>
      <c r="F820" s="234" t="s">
        <v>1588</v>
      </c>
      <c r="G820" s="232"/>
      <c r="H820" s="235">
        <v>6.7050000000000001</v>
      </c>
      <c r="I820" s="236"/>
      <c r="J820" s="232"/>
      <c r="K820" s="232"/>
      <c r="L820" s="237"/>
      <c r="M820" s="238"/>
      <c r="N820" s="239"/>
      <c r="O820" s="239"/>
      <c r="P820" s="239"/>
      <c r="Q820" s="239"/>
      <c r="R820" s="239"/>
      <c r="S820" s="239"/>
      <c r="T820" s="240"/>
      <c r="AT820" s="241" t="s">
        <v>193</v>
      </c>
      <c r="AU820" s="241" t="s">
        <v>83</v>
      </c>
      <c r="AV820" s="13" t="s">
        <v>83</v>
      </c>
      <c r="AW820" s="13" t="s">
        <v>39</v>
      </c>
      <c r="AX820" s="13" t="s">
        <v>75</v>
      </c>
      <c r="AY820" s="241" t="s">
        <v>183</v>
      </c>
    </row>
    <row r="821" spans="2:65" s="13" customFormat="1" ht="13.5">
      <c r="B821" s="231"/>
      <c r="C821" s="232"/>
      <c r="D821" s="217" t="s">
        <v>193</v>
      </c>
      <c r="E821" s="233" t="s">
        <v>21</v>
      </c>
      <c r="F821" s="234" t="s">
        <v>1589</v>
      </c>
      <c r="G821" s="232"/>
      <c r="H821" s="235">
        <v>6.7350000000000003</v>
      </c>
      <c r="I821" s="236"/>
      <c r="J821" s="232"/>
      <c r="K821" s="232"/>
      <c r="L821" s="237"/>
      <c r="M821" s="238"/>
      <c r="N821" s="239"/>
      <c r="O821" s="239"/>
      <c r="P821" s="239"/>
      <c r="Q821" s="239"/>
      <c r="R821" s="239"/>
      <c r="S821" s="239"/>
      <c r="T821" s="240"/>
      <c r="AT821" s="241" t="s">
        <v>193</v>
      </c>
      <c r="AU821" s="241" t="s">
        <v>83</v>
      </c>
      <c r="AV821" s="13" t="s">
        <v>83</v>
      </c>
      <c r="AW821" s="13" t="s">
        <v>39</v>
      </c>
      <c r="AX821" s="13" t="s">
        <v>75</v>
      </c>
      <c r="AY821" s="241" t="s">
        <v>183</v>
      </c>
    </row>
    <row r="822" spans="2:65" s="14" customFormat="1" ht="13.5">
      <c r="B822" s="242"/>
      <c r="C822" s="243"/>
      <c r="D822" s="244" t="s">
        <v>193</v>
      </c>
      <c r="E822" s="245" t="s">
        <v>21</v>
      </c>
      <c r="F822" s="246" t="s">
        <v>212</v>
      </c>
      <c r="G822" s="243"/>
      <c r="H822" s="247">
        <v>66.283000000000001</v>
      </c>
      <c r="I822" s="248"/>
      <c r="J822" s="243"/>
      <c r="K822" s="243"/>
      <c r="L822" s="249"/>
      <c r="M822" s="250"/>
      <c r="N822" s="251"/>
      <c r="O822" s="251"/>
      <c r="P822" s="251"/>
      <c r="Q822" s="251"/>
      <c r="R822" s="251"/>
      <c r="S822" s="251"/>
      <c r="T822" s="252"/>
      <c r="AT822" s="253" t="s">
        <v>193</v>
      </c>
      <c r="AU822" s="253" t="s">
        <v>83</v>
      </c>
      <c r="AV822" s="14" t="s">
        <v>189</v>
      </c>
      <c r="AW822" s="14" t="s">
        <v>39</v>
      </c>
      <c r="AX822" s="14" t="s">
        <v>79</v>
      </c>
      <c r="AY822" s="253" t="s">
        <v>183</v>
      </c>
    </row>
    <row r="823" spans="2:65" s="1" customFormat="1" ht="22.5" customHeight="1">
      <c r="B823" s="42"/>
      <c r="C823" s="205" t="s">
        <v>1604</v>
      </c>
      <c r="D823" s="205" t="s">
        <v>185</v>
      </c>
      <c r="E823" s="206" t="s">
        <v>1605</v>
      </c>
      <c r="F823" s="207" t="s">
        <v>1606</v>
      </c>
      <c r="G823" s="208" t="s">
        <v>199</v>
      </c>
      <c r="H823" s="209">
        <v>68.584999999999994</v>
      </c>
      <c r="I823" s="210"/>
      <c r="J823" s="211">
        <f>ROUND(I823*H823,2)</f>
        <v>0</v>
      </c>
      <c r="K823" s="207" t="s">
        <v>200</v>
      </c>
      <c r="L823" s="62"/>
      <c r="M823" s="212" t="s">
        <v>21</v>
      </c>
      <c r="N823" s="213" t="s">
        <v>46</v>
      </c>
      <c r="O823" s="43"/>
      <c r="P823" s="214">
        <f>O823*H823</f>
        <v>0</v>
      </c>
      <c r="Q823" s="214">
        <v>0</v>
      </c>
      <c r="R823" s="214">
        <f>Q823*H823</f>
        <v>0</v>
      </c>
      <c r="S823" s="214">
        <v>0</v>
      </c>
      <c r="T823" s="215">
        <f>S823*H823</f>
        <v>0</v>
      </c>
      <c r="AR823" s="25" t="s">
        <v>292</v>
      </c>
      <c r="AT823" s="25" t="s">
        <v>185</v>
      </c>
      <c r="AU823" s="25" t="s">
        <v>83</v>
      </c>
      <c r="AY823" s="25" t="s">
        <v>183</v>
      </c>
      <c r="BE823" s="216">
        <f>IF(N823="základní",J823,0)</f>
        <v>0</v>
      </c>
      <c r="BF823" s="216">
        <f>IF(N823="snížená",J823,0)</f>
        <v>0</v>
      </c>
      <c r="BG823" s="216">
        <f>IF(N823="zákl. přenesená",J823,0)</f>
        <v>0</v>
      </c>
      <c r="BH823" s="216">
        <f>IF(N823="sníž. přenesená",J823,0)</f>
        <v>0</v>
      </c>
      <c r="BI823" s="216">
        <f>IF(N823="nulová",J823,0)</f>
        <v>0</v>
      </c>
      <c r="BJ823" s="25" t="s">
        <v>79</v>
      </c>
      <c r="BK823" s="216">
        <f>ROUND(I823*H823,2)</f>
        <v>0</v>
      </c>
      <c r="BL823" s="25" t="s">
        <v>292</v>
      </c>
      <c r="BM823" s="25" t="s">
        <v>1607</v>
      </c>
    </row>
    <row r="824" spans="2:65" s="12" customFormat="1" ht="13.5">
      <c r="B824" s="220"/>
      <c r="C824" s="221"/>
      <c r="D824" s="217" t="s">
        <v>193</v>
      </c>
      <c r="E824" s="222" t="s">
        <v>21</v>
      </c>
      <c r="F824" s="223" t="s">
        <v>1608</v>
      </c>
      <c r="G824" s="221"/>
      <c r="H824" s="224" t="s">
        <v>21</v>
      </c>
      <c r="I824" s="225"/>
      <c r="J824" s="221"/>
      <c r="K824" s="221"/>
      <c r="L824" s="226"/>
      <c r="M824" s="227"/>
      <c r="N824" s="228"/>
      <c r="O824" s="228"/>
      <c r="P824" s="228"/>
      <c r="Q824" s="228"/>
      <c r="R824" s="228"/>
      <c r="S824" s="228"/>
      <c r="T824" s="229"/>
      <c r="AT824" s="230" t="s">
        <v>193</v>
      </c>
      <c r="AU824" s="230" t="s">
        <v>83</v>
      </c>
      <c r="AV824" s="12" t="s">
        <v>79</v>
      </c>
      <c r="AW824" s="12" t="s">
        <v>39</v>
      </c>
      <c r="AX824" s="12" t="s">
        <v>75</v>
      </c>
      <c r="AY824" s="230" t="s">
        <v>183</v>
      </c>
    </row>
    <row r="825" spans="2:65" s="13" customFormat="1" ht="13.5">
      <c r="B825" s="231"/>
      <c r="C825" s="232"/>
      <c r="D825" s="217" t="s">
        <v>193</v>
      </c>
      <c r="E825" s="233" t="s">
        <v>21</v>
      </c>
      <c r="F825" s="234" t="s">
        <v>1387</v>
      </c>
      <c r="G825" s="232"/>
      <c r="H825" s="235">
        <v>68.584999999999994</v>
      </c>
      <c r="I825" s="236"/>
      <c r="J825" s="232"/>
      <c r="K825" s="232"/>
      <c r="L825" s="237"/>
      <c r="M825" s="238"/>
      <c r="N825" s="239"/>
      <c r="O825" s="239"/>
      <c r="P825" s="239"/>
      <c r="Q825" s="239"/>
      <c r="R825" s="239"/>
      <c r="S825" s="239"/>
      <c r="T825" s="240"/>
      <c r="AT825" s="241" t="s">
        <v>193</v>
      </c>
      <c r="AU825" s="241" t="s">
        <v>83</v>
      </c>
      <c r="AV825" s="13" t="s">
        <v>83</v>
      </c>
      <c r="AW825" s="13" t="s">
        <v>39</v>
      </c>
      <c r="AX825" s="13" t="s">
        <v>79</v>
      </c>
      <c r="AY825" s="241" t="s">
        <v>183</v>
      </c>
    </row>
    <row r="826" spans="2:65" s="11" customFormat="1" ht="29.85" customHeight="1">
      <c r="B826" s="188"/>
      <c r="C826" s="189"/>
      <c r="D826" s="202" t="s">
        <v>74</v>
      </c>
      <c r="E826" s="203" t="s">
        <v>1609</v>
      </c>
      <c r="F826" s="203" t="s">
        <v>1610</v>
      </c>
      <c r="G826" s="189"/>
      <c r="H826" s="189"/>
      <c r="I826" s="192"/>
      <c r="J826" s="204">
        <f>BK826</f>
        <v>0</v>
      </c>
      <c r="K826" s="189"/>
      <c r="L826" s="194"/>
      <c r="M826" s="195"/>
      <c r="N826" s="196"/>
      <c r="O826" s="196"/>
      <c r="P826" s="197">
        <f>SUM(P827:P837)</f>
        <v>0</v>
      </c>
      <c r="Q826" s="196"/>
      <c r="R826" s="197">
        <f>SUM(R827:R837)</f>
        <v>8.9054939999999999E-2</v>
      </c>
      <c r="S826" s="196"/>
      <c r="T826" s="198">
        <f>SUM(T827:T837)</f>
        <v>2.0673899999999999E-2</v>
      </c>
      <c r="AR826" s="199" t="s">
        <v>83</v>
      </c>
      <c r="AT826" s="200" t="s">
        <v>74</v>
      </c>
      <c r="AU826" s="200" t="s">
        <v>79</v>
      </c>
      <c r="AY826" s="199" t="s">
        <v>183</v>
      </c>
      <c r="BK826" s="201">
        <f>SUM(BK827:BK837)</f>
        <v>0</v>
      </c>
    </row>
    <row r="827" spans="2:65" s="1" customFormat="1" ht="22.5" customHeight="1">
      <c r="B827" s="42"/>
      <c r="C827" s="205" t="s">
        <v>1611</v>
      </c>
      <c r="D827" s="205" t="s">
        <v>185</v>
      </c>
      <c r="E827" s="206" t="s">
        <v>1612</v>
      </c>
      <c r="F827" s="207" t="s">
        <v>1613</v>
      </c>
      <c r="G827" s="208" t="s">
        <v>199</v>
      </c>
      <c r="H827" s="209">
        <v>66.69</v>
      </c>
      <c r="I827" s="210"/>
      <c r="J827" s="211">
        <f>ROUND(I827*H827,2)</f>
        <v>0</v>
      </c>
      <c r="K827" s="207" t="s">
        <v>200</v>
      </c>
      <c r="L827" s="62"/>
      <c r="M827" s="212" t="s">
        <v>21</v>
      </c>
      <c r="N827" s="213" t="s">
        <v>46</v>
      </c>
      <c r="O827" s="43"/>
      <c r="P827" s="214">
        <f>O827*H827</f>
        <v>0</v>
      </c>
      <c r="Q827" s="214">
        <v>1E-3</v>
      </c>
      <c r="R827" s="214">
        <f>Q827*H827</f>
        <v>6.6689999999999999E-2</v>
      </c>
      <c r="S827" s="214">
        <v>3.1E-4</v>
      </c>
      <c r="T827" s="215">
        <f>S827*H827</f>
        <v>2.0673899999999999E-2</v>
      </c>
      <c r="AR827" s="25" t="s">
        <v>292</v>
      </c>
      <c r="AT827" s="25" t="s">
        <v>185</v>
      </c>
      <c r="AU827" s="25" t="s">
        <v>83</v>
      </c>
      <c r="AY827" s="25" t="s">
        <v>183</v>
      </c>
      <c r="BE827" s="216">
        <f>IF(N827="základní",J827,0)</f>
        <v>0</v>
      </c>
      <c r="BF827" s="216">
        <f>IF(N827="snížená",J827,0)</f>
        <v>0</v>
      </c>
      <c r="BG827" s="216">
        <f>IF(N827="zákl. přenesená",J827,0)</f>
        <v>0</v>
      </c>
      <c r="BH827" s="216">
        <f>IF(N827="sníž. přenesená",J827,0)</f>
        <v>0</v>
      </c>
      <c r="BI827" s="216">
        <f>IF(N827="nulová",J827,0)</f>
        <v>0</v>
      </c>
      <c r="BJ827" s="25" t="s">
        <v>79</v>
      </c>
      <c r="BK827" s="216">
        <f>ROUND(I827*H827,2)</f>
        <v>0</v>
      </c>
      <c r="BL827" s="25" t="s">
        <v>292</v>
      </c>
      <c r="BM827" s="25" t="s">
        <v>1614</v>
      </c>
    </row>
    <row r="828" spans="2:65" s="1" customFormat="1" ht="27">
      <c r="B828" s="42"/>
      <c r="C828" s="64"/>
      <c r="D828" s="217" t="s">
        <v>191</v>
      </c>
      <c r="E828" s="64"/>
      <c r="F828" s="218" t="s">
        <v>1615</v>
      </c>
      <c r="G828" s="64"/>
      <c r="H828" s="64"/>
      <c r="I828" s="173"/>
      <c r="J828" s="64"/>
      <c r="K828" s="64"/>
      <c r="L828" s="62"/>
      <c r="M828" s="219"/>
      <c r="N828" s="43"/>
      <c r="O828" s="43"/>
      <c r="P828" s="43"/>
      <c r="Q828" s="43"/>
      <c r="R828" s="43"/>
      <c r="S828" s="43"/>
      <c r="T828" s="79"/>
      <c r="AT828" s="25" t="s">
        <v>191</v>
      </c>
      <c r="AU828" s="25" t="s">
        <v>83</v>
      </c>
    </row>
    <row r="829" spans="2:65" s="12" customFormat="1" ht="13.5">
      <c r="B829" s="220"/>
      <c r="C829" s="221"/>
      <c r="D829" s="217" t="s">
        <v>193</v>
      </c>
      <c r="E829" s="222" t="s">
        <v>21</v>
      </c>
      <c r="F829" s="223" t="s">
        <v>1302</v>
      </c>
      <c r="G829" s="221"/>
      <c r="H829" s="224" t="s">
        <v>21</v>
      </c>
      <c r="I829" s="225"/>
      <c r="J829" s="221"/>
      <c r="K829" s="221"/>
      <c r="L829" s="226"/>
      <c r="M829" s="227"/>
      <c r="N829" s="228"/>
      <c r="O829" s="228"/>
      <c r="P829" s="228"/>
      <c r="Q829" s="228"/>
      <c r="R829" s="228"/>
      <c r="S829" s="228"/>
      <c r="T829" s="229"/>
      <c r="AT829" s="230" t="s">
        <v>193</v>
      </c>
      <c r="AU829" s="230" t="s">
        <v>83</v>
      </c>
      <c r="AV829" s="12" t="s">
        <v>79</v>
      </c>
      <c r="AW829" s="12" t="s">
        <v>39</v>
      </c>
      <c r="AX829" s="12" t="s">
        <v>75</v>
      </c>
      <c r="AY829" s="230" t="s">
        <v>183</v>
      </c>
    </row>
    <row r="830" spans="2:65" s="13" customFormat="1" ht="13.5">
      <c r="B830" s="231"/>
      <c r="C830" s="232"/>
      <c r="D830" s="217" t="s">
        <v>193</v>
      </c>
      <c r="E830" s="233" t="s">
        <v>21</v>
      </c>
      <c r="F830" s="234" t="s">
        <v>1616</v>
      </c>
      <c r="G830" s="232"/>
      <c r="H830" s="235">
        <v>40.44</v>
      </c>
      <c r="I830" s="236"/>
      <c r="J830" s="232"/>
      <c r="K830" s="232"/>
      <c r="L830" s="237"/>
      <c r="M830" s="238"/>
      <c r="N830" s="239"/>
      <c r="O830" s="239"/>
      <c r="P830" s="239"/>
      <c r="Q830" s="239"/>
      <c r="R830" s="239"/>
      <c r="S830" s="239"/>
      <c r="T830" s="240"/>
      <c r="AT830" s="241" t="s">
        <v>193</v>
      </c>
      <c r="AU830" s="241" t="s">
        <v>83</v>
      </c>
      <c r="AV830" s="13" t="s">
        <v>83</v>
      </c>
      <c r="AW830" s="13" t="s">
        <v>39</v>
      </c>
      <c r="AX830" s="13" t="s">
        <v>75</v>
      </c>
      <c r="AY830" s="241" t="s">
        <v>183</v>
      </c>
    </row>
    <row r="831" spans="2:65" s="13" customFormat="1" ht="13.5">
      <c r="B831" s="231"/>
      <c r="C831" s="232"/>
      <c r="D831" s="217" t="s">
        <v>193</v>
      </c>
      <c r="E831" s="233" t="s">
        <v>21</v>
      </c>
      <c r="F831" s="234" t="s">
        <v>1617</v>
      </c>
      <c r="G831" s="232"/>
      <c r="H831" s="235">
        <v>26.25</v>
      </c>
      <c r="I831" s="236"/>
      <c r="J831" s="232"/>
      <c r="K831" s="232"/>
      <c r="L831" s="237"/>
      <c r="M831" s="238"/>
      <c r="N831" s="239"/>
      <c r="O831" s="239"/>
      <c r="P831" s="239"/>
      <c r="Q831" s="239"/>
      <c r="R831" s="239"/>
      <c r="S831" s="239"/>
      <c r="T831" s="240"/>
      <c r="AT831" s="241" t="s">
        <v>193</v>
      </c>
      <c r="AU831" s="241" t="s">
        <v>83</v>
      </c>
      <c r="AV831" s="13" t="s">
        <v>83</v>
      </c>
      <c r="AW831" s="13" t="s">
        <v>39</v>
      </c>
      <c r="AX831" s="13" t="s">
        <v>75</v>
      </c>
      <c r="AY831" s="241" t="s">
        <v>183</v>
      </c>
    </row>
    <row r="832" spans="2:65" s="14" customFormat="1" ht="13.5">
      <c r="B832" s="242"/>
      <c r="C832" s="243"/>
      <c r="D832" s="244" t="s">
        <v>193</v>
      </c>
      <c r="E832" s="245" t="s">
        <v>21</v>
      </c>
      <c r="F832" s="246" t="s">
        <v>212</v>
      </c>
      <c r="G832" s="243"/>
      <c r="H832" s="247">
        <v>66.69</v>
      </c>
      <c r="I832" s="248"/>
      <c r="J832" s="243"/>
      <c r="K832" s="243"/>
      <c r="L832" s="249"/>
      <c r="M832" s="250"/>
      <c r="N832" s="251"/>
      <c r="O832" s="251"/>
      <c r="P832" s="251"/>
      <c r="Q832" s="251"/>
      <c r="R832" s="251"/>
      <c r="S832" s="251"/>
      <c r="T832" s="252"/>
      <c r="AT832" s="253" t="s">
        <v>193</v>
      </c>
      <c r="AU832" s="253" t="s">
        <v>83</v>
      </c>
      <c r="AV832" s="14" t="s">
        <v>189</v>
      </c>
      <c r="AW832" s="14" t="s">
        <v>39</v>
      </c>
      <c r="AX832" s="14" t="s">
        <v>79</v>
      </c>
      <c r="AY832" s="253" t="s">
        <v>183</v>
      </c>
    </row>
    <row r="833" spans="2:65" s="1" customFormat="1" ht="31.5" customHeight="1">
      <c r="B833" s="42"/>
      <c r="C833" s="205" t="s">
        <v>1618</v>
      </c>
      <c r="D833" s="205" t="s">
        <v>185</v>
      </c>
      <c r="E833" s="206" t="s">
        <v>1619</v>
      </c>
      <c r="F833" s="207" t="s">
        <v>1620</v>
      </c>
      <c r="G833" s="208" t="s">
        <v>199</v>
      </c>
      <c r="H833" s="209">
        <v>86.019000000000005</v>
      </c>
      <c r="I833" s="210"/>
      <c r="J833" s="211">
        <f>ROUND(I833*H833,2)</f>
        <v>0</v>
      </c>
      <c r="K833" s="207" t="s">
        <v>200</v>
      </c>
      <c r="L833" s="62"/>
      <c r="M833" s="212" t="s">
        <v>21</v>
      </c>
      <c r="N833" s="213" t="s">
        <v>46</v>
      </c>
      <c r="O833" s="43"/>
      <c r="P833" s="214">
        <f>O833*H833</f>
        <v>0</v>
      </c>
      <c r="Q833" s="214">
        <v>2.5999999999999998E-4</v>
      </c>
      <c r="R833" s="214">
        <f>Q833*H833</f>
        <v>2.236494E-2</v>
      </c>
      <c r="S833" s="214">
        <v>0</v>
      </c>
      <c r="T833" s="215">
        <f>S833*H833</f>
        <v>0</v>
      </c>
      <c r="AR833" s="25" t="s">
        <v>292</v>
      </c>
      <c r="AT833" s="25" t="s">
        <v>185</v>
      </c>
      <c r="AU833" s="25" t="s">
        <v>83</v>
      </c>
      <c r="AY833" s="25" t="s">
        <v>183</v>
      </c>
      <c r="BE833" s="216">
        <f>IF(N833="základní",J833,0)</f>
        <v>0</v>
      </c>
      <c r="BF833" s="216">
        <f>IF(N833="snížená",J833,0)</f>
        <v>0</v>
      </c>
      <c r="BG833" s="216">
        <f>IF(N833="zákl. přenesená",J833,0)</f>
        <v>0</v>
      </c>
      <c r="BH833" s="216">
        <f>IF(N833="sníž. přenesená",J833,0)</f>
        <v>0</v>
      </c>
      <c r="BI833" s="216">
        <f>IF(N833="nulová",J833,0)</f>
        <v>0</v>
      </c>
      <c r="BJ833" s="25" t="s">
        <v>79</v>
      </c>
      <c r="BK833" s="216">
        <f>ROUND(I833*H833,2)</f>
        <v>0</v>
      </c>
      <c r="BL833" s="25" t="s">
        <v>292</v>
      </c>
      <c r="BM833" s="25" t="s">
        <v>1621</v>
      </c>
    </row>
    <row r="834" spans="2:65" s="12" customFormat="1" ht="13.5">
      <c r="B834" s="220"/>
      <c r="C834" s="221"/>
      <c r="D834" s="217" t="s">
        <v>193</v>
      </c>
      <c r="E834" s="222" t="s">
        <v>21</v>
      </c>
      <c r="F834" s="223" t="s">
        <v>1302</v>
      </c>
      <c r="G834" s="221"/>
      <c r="H834" s="224" t="s">
        <v>21</v>
      </c>
      <c r="I834" s="225"/>
      <c r="J834" s="221"/>
      <c r="K834" s="221"/>
      <c r="L834" s="226"/>
      <c r="M834" s="227"/>
      <c r="N834" s="228"/>
      <c r="O834" s="228"/>
      <c r="P834" s="228"/>
      <c r="Q834" s="228"/>
      <c r="R834" s="228"/>
      <c r="S834" s="228"/>
      <c r="T834" s="229"/>
      <c r="AT834" s="230" t="s">
        <v>193</v>
      </c>
      <c r="AU834" s="230" t="s">
        <v>83</v>
      </c>
      <c r="AV834" s="12" t="s">
        <v>79</v>
      </c>
      <c r="AW834" s="12" t="s">
        <v>39</v>
      </c>
      <c r="AX834" s="12" t="s">
        <v>75</v>
      </c>
      <c r="AY834" s="230" t="s">
        <v>183</v>
      </c>
    </row>
    <row r="835" spans="2:65" s="13" customFormat="1" ht="13.5">
      <c r="B835" s="231"/>
      <c r="C835" s="232"/>
      <c r="D835" s="217" t="s">
        <v>193</v>
      </c>
      <c r="E835" s="233" t="s">
        <v>21</v>
      </c>
      <c r="F835" s="234" t="s">
        <v>1622</v>
      </c>
      <c r="G835" s="232"/>
      <c r="H835" s="235">
        <v>59.768999999999998</v>
      </c>
      <c r="I835" s="236"/>
      <c r="J835" s="232"/>
      <c r="K835" s="232"/>
      <c r="L835" s="237"/>
      <c r="M835" s="238"/>
      <c r="N835" s="239"/>
      <c r="O835" s="239"/>
      <c r="P835" s="239"/>
      <c r="Q835" s="239"/>
      <c r="R835" s="239"/>
      <c r="S835" s="239"/>
      <c r="T835" s="240"/>
      <c r="AT835" s="241" t="s">
        <v>193</v>
      </c>
      <c r="AU835" s="241" t="s">
        <v>83</v>
      </c>
      <c r="AV835" s="13" t="s">
        <v>83</v>
      </c>
      <c r="AW835" s="13" t="s">
        <v>39</v>
      </c>
      <c r="AX835" s="13" t="s">
        <v>75</v>
      </c>
      <c r="AY835" s="241" t="s">
        <v>183</v>
      </c>
    </row>
    <row r="836" spans="2:65" s="13" customFormat="1" ht="13.5">
      <c r="B836" s="231"/>
      <c r="C836" s="232"/>
      <c r="D836" s="217" t="s">
        <v>193</v>
      </c>
      <c r="E836" s="233" t="s">
        <v>21</v>
      </c>
      <c r="F836" s="234" t="s">
        <v>1617</v>
      </c>
      <c r="G836" s="232"/>
      <c r="H836" s="235">
        <v>26.25</v>
      </c>
      <c r="I836" s="236"/>
      <c r="J836" s="232"/>
      <c r="K836" s="232"/>
      <c r="L836" s="237"/>
      <c r="M836" s="238"/>
      <c r="N836" s="239"/>
      <c r="O836" s="239"/>
      <c r="P836" s="239"/>
      <c r="Q836" s="239"/>
      <c r="R836" s="239"/>
      <c r="S836" s="239"/>
      <c r="T836" s="240"/>
      <c r="AT836" s="241" t="s">
        <v>193</v>
      </c>
      <c r="AU836" s="241" t="s">
        <v>83</v>
      </c>
      <c r="AV836" s="13" t="s">
        <v>83</v>
      </c>
      <c r="AW836" s="13" t="s">
        <v>39</v>
      </c>
      <c r="AX836" s="13" t="s">
        <v>75</v>
      </c>
      <c r="AY836" s="241" t="s">
        <v>183</v>
      </c>
    </row>
    <row r="837" spans="2:65" s="14" customFormat="1" ht="13.5">
      <c r="B837" s="242"/>
      <c r="C837" s="243"/>
      <c r="D837" s="217" t="s">
        <v>193</v>
      </c>
      <c r="E837" s="279" t="s">
        <v>21</v>
      </c>
      <c r="F837" s="280" t="s">
        <v>212</v>
      </c>
      <c r="G837" s="243"/>
      <c r="H837" s="281">
        <v>86.019000000000005</v>
      </c>
      <c r="I837" s="248"/>
      <c r="J837" s="243"/>
      <c r="K837" s="243"/>
      <c r="L837" s="249"/>
      <c r="M837" s="250"/>
      <c r="N837" s="251"/>
      <c r="O837" s="251"/>
      <c r="P837" s="251"/>
      <c r="Q837" s="251"/>
      <c r="R837" s="251"/>
      <c r="S837" s="251"/>
      <c r="T837" s="252"/>
      <c r="AT837" s="253" t="s">
        <v>193</v>
      </c>
      <c r="AU837" s="253" t="s">
        <v>83</v>
      </c>
      <c r="AV837" s="14" t="s">
        <v>189</v>
      </c>
      <c r="AW837" s="14" t="s">
        <v>39</v>
      </c>
      <c r="AX837" s="14" t="s">
        <v>79</v>
      </c>
      <c r="AY837" s="253" t="s">
        <v>183</v>
      </c>
    </row>
    <row r="838" spans="2:65" s="11" customFormat="1" ht="29.85" customHeight="1">
      <c r="B838" s="188"/>
      <c r="C838" s="189"/>
      <c r="D838" s="202" t="s">
        <v>74</v>
      </c>
      <c r="E838" s="203" t="s">
        <v>762</v>
      </c>
      <c r="F838" s="203" t="s">
        <v>763</v>
      </c>
      <c r="G838" s="189"/>
      <c r="H838" s="189"/>
      <c r="I838" s="192"/>
      <c r="J838" s="204">
        <f>BK838</f>
        <v>0</v>
      </c>
      <c r="K838" s="189"/>
      <c r="L838" s="194"/>
      <c r="M838" s="195"/>
      <c r="N838" s="196"/>
      <c r="O838" s="196"/>
      <c r="P838" s="197">
        <f>SUM(P839:P845)</f>
        <v>0</v>
      </c>
      <c r="Q838" s="196"/>
      <c r="R838" s="197">
        <f>SUM(R839:R845)</f>
        <v>0</v>
      </c>
      <c r="S838" s="196"/>
      <c r="T838" s="198">
        <f>SUM(T839:T845)</f>
        <v>0</v>
      </c>
      <c r="AR838" s="199" t="s">
        <v>83</v>
      </c>
      <c r="AT838" s="200" t="s">
        <v>74</v>
      </c>
      <c r="AU838" s="200" t="s">
        <v>79</v>
      </c>
      <c r="AY838" s="199" t="s">
        <v>183</v>
      </c>
      <c r="BK838" s="201">
        <f>SUM(BK839:BK845)</f>
        <v>0</v>
      </c>
    </row>
    <row r="839" spans="2:65" s="1" customFormat="1" ht="22.5" customHeight="1">
      <c r="B839" s="42"/>
      <c r="C839" s="205" t="s">
        <v>1623</v>
      </c>
      <c r="D839" s="205" t="s">
        <v>185</v>
      </c>
      <c r="E839" s="206" t="s">
        <v>1624</v>
      </c>
      <c r="F839" s="207" t="s">
        <v>1625</v>
      </c>
      <c r="G839" s="208" t="s">
        <v>551</v>
      </c>
      <c r="H839" s="209">
        <v>10</v>
      </c>
      <c r="I839" s="210"/>
      <c r="J839" s="211">
        <f t="shared" ref="J839:J844" si="10">ROUND(I839*H839,2)</f>
        <v>0</v>
      </c>
      <c r="K839" s="207" t="s">
        <v>21</v>
      </c>
      <c r="L839" s="62"/>
      <c r="M839" s="212" t="s">
        <v>21</v>
      </c>
      <c r="N839" s="213" t="s">
        <v>46</v>
      </c>
      <c r="O839" s="43"/>
      <c r="P839" s="214">
        <f t="shared" ref="P839:P844" si="11">O839*H839</f>
        <v>0</v>
      </c>
      <c r="Q839" s="214">
        <v>0</v>
      </c>
      <c r="R839" s="214">
        <f t="shared" ref="R839:R844" si="12">Q839*H839</f>
        <v>0</v>
      </c>
      <c r="S839" s="214">
        <v>0</v>
      </c>
      <c r="T839" s="215">
        <f t="shared" ref="T839:T844" si="13">S839*H839</f>
        <v>0</v>
      </c>
      <c r="AR839" s="25" t="s">
        <v>292</v>
      </c>
      <c r="AT839" s="25" t="s">
        <v>185</v>
      </c>
      <c r="AU839" s="25" t="s">
        <v>83</v>
      </c>
      <c r="AY839" s="25" t="s">
        <v>183</v>
      </c>
      <c r="BE839" s="216">
        <f t="shared" ref="BE839:BE844" si="14">IF(N839="základní",J839,0)</f>
        <v>0</v>
      </c>
      <c r="BF839" s="216">
        <f t="shared" ref="BF839:BF844" si="15">IF(N839="snížená",J839,0)</f>
        <v>0</v>
      </c>
      <c r="BG839" s="216">
        <f t="shared" ref="BG839:BG844" si="16">IF(N839="zákl. přenesená",J839,0)</f>
        <v>0</v>
      </c>
      <c r="BH839" s="216">
        <f t="shared" ref="BH839:BH844" si="17">IF(N839="sníž. přenesená",J839,0)</f>
        <v>0</v>
      </c>
      <c r="BI839" s="216">
        <f t="shared" ref="BI839:BI844" si="18">IF(N839="nulová",J839,0)</f>
        <v>0</v>
      </c>
      <c r="BJ839" s="25" t="s">
        <v>79</v>
      </c>
      <c r="BK839" s="216">
        <f t="shared" ref="BK839:BK844" si="19">ROUND(I839*H839,2)</f>
        <v>0</v>
      </c>
      <c r="BL839" s="25" t="s">
        <v>292</v>
      </c>
      <c r="BM839" s="25" t="s">
        <v>1626</v>
      </c>
    </row>
    <row r="840" spans="2:65" s="1" customFormat="1" ht="22.5" customHeight="1">
      <c r="B840" s="42"/>
      <c r="C840" s="205" t="s">
        <v>1627</v>
      </c>
      <c r="D840" s="205" t="s">
        <v>185</v>
      </c>
      <c r="E840" s="206" t="s">
        <v>1628</v>
      </c>
      <c r="F840" s="207" t="s">
        <v>1629</v>
      </c>
      <c r="G840" s="208" t="s">
        <v>551</v>
      </c>
      <c r="H840" s="209">
        <v>1</v>
      </c>
      <c r="I840" s="210"/>
      <c r="J840" s="211">
        <f t="shared" si="10"/>
        <v>0</v>
      </c>
      <c r="K840" s="207" t="s">
        <v>21</v>
      </c>
      <c r="L840" s="62"/>
      <c r="M840" s="212" t="s">
        <v>21</v>
      </c>
      <c r="N840" s="213" t="s">
        <v>46</v>
      </c>
      <c r="O840" s="43"/>
      <c r="P840" s="214">
        <f t="shared" si="11"/>
        <v>0</v>
      </c>
      <c r="Q840" s="214">
        <v>0</v>
      </c>
      <c r="R840" s="214">
        <f t="shared" si="12"/>
        <v>0</v>
      </c>
      <c r="S840" s="214">
        <v>0</v>
      </c>
      <c r="T840" s="215">
        <f t="shared" si="13"/>
        <v>0</v>
      </c>
      <c r="AR840" s="25" t="s">
        <v>292</v>
      </c>
      <c r="AT840" s="25" t="s">
        <v>185</v>
      </c>
      <c r="AU840" s="25" t="s">
        <v>83</v>
      </c>
      <c r="AY840" s="25" t="s">
        <v>183</v>
      </c>
      <c r="BE840" s="216">
        <f t="shared" si="14"/>
        <v>0</v>
      </c>
      <c r="BF840" s="216">
        <f t="shared" si="15"/>
        <v>0</v>
      </c>
      <c r="BG840" s="216">
        <f t="shared" si="16"/>
        <v>0</v>
      </c>
      <c r="BH840" s="216">
        <f t="shared" si="17"/>
        <v>0</v>
      </c>
      <c r="BI840" s="216">
        <f t="shared" si="18"/>
        <v>0</v>
      </c>
      <c r="BJ840" s="25" t="s">
        <v>79</v>
      </c>
      <c r="BK840" s="216">
        <f t="shared" si="19"/>
        <v>0</v>
      </c>
      <c r="BL840" s="25" t="s">
        <v>292</v>
      </c>
      <c r="BM840" s="25" t="s">
        <v>1630</v>
      </c>
    </row>
    <row r="841" spans="2:65" s="1" customFormat="1" ht="22.5" customHeight="1">
      <c r="B841" s="42"/>
      <c r="C841" s="205" t="s">
        <v>1631</v>
      </c>
      <c r="D841" s="205" t="s">
        <v>185</v>
      </c>
      <c r="E841" s="206" t="s">
        <v>1632</v>
      </c>
      <c r="F841" s="207" t="s">
        <v>1633</v>
      </c>
      <c r="G841" s="208" t="s">
        <v>551</v>
      </c>
      <c r="H841" s="209">
        <v>1</v>
      </c>
      <c r="I841" s="210"/>
      <c r="J841" s="211">
        <f t="shared" si="10"/>
        <v>0</v>
      </c>
      <c r="K841" s="207" t="s">
        <v>21</v>
      </c>
      <c r="L841" s="62"/>
      <c r="M841" s="212" t="s">
        <v>21</v>
      </c>
      <c r="N841" s="213" t="s">
        <v>46</v>
      </c>
      <c r="O841" s="43"/>
      <c r="P841" s="214">
        <f t="shared" si="11"/>
        <v>0</v>
      </c>
      <c r="Q841" s="214">
        <v>0</v>
      </c>
      <c r="R841" s="214">
        <f t="shared" si="12"/>
        <v>0</v>
      </c>
      <c r="S841" s="214">
        <v>0</v>
      </c>
      <c r="T841" s="215">
        <f t="shared" si="13"/>
        <v>0</v>
      </c>
      <c r="AR841" s="25" t="s">
        <v>292</v>
      </c>
      <c r="AT841" s="25" t="s">
        <v>185</v>
      </c>
      <c r="AU841" s="25" t="s">
        <v>83</v>
      </c>
      <c r="AY841" s="25" t="s">
        <v>183</v>
      </c>
      <c r="BE841" s="216">
        <f t="shared" si="14"/>
        <v>0</v>
      </c>
      <c r="BF841" s="216">
        <f t="shared" si="15"/>
        <v>0</v>
      </c>
      <c r="BG841" s="216">
        <f t="shared" si="16"/>
        <v>0</v>
      </c>
      <c r="BH841" s="216">
        <f t="shared" si="17"/>
        <v>0</v>
      </c>
      <c r="BI841" s="216">
        <f t="shared" si="18"/>
        <v>0</v>
      </c>
      <c r="BJ841" s="25" t="s">
        <v>79</v>
      </c>
      <c r="BK841" s="216">
        <f t="shared" si="19"/>
        <v>0</v>
      </c>
      <c r="BL841" s="25" t="s">
        <v>292</v>
      </c>
      <c r="BM841" s="25" t="s">
        <v>1634</v>
      </c>
    </row>
    <row r="842" spans="2:65" s="1" customFormat="1" ht="22.5" customHeight="1">
      <c r="B842" s="42"/>
      <c r="C842" s="205" t="s">
        <v>1635</v>
      </c>
      <c r="D842" s="205" t="s">
        <v>185</v>
      </c>
      <c r="E842" s="206" t="s">
        <v>1636</v>
      </c>
      <c r="F842" s="207" t="s">
        <v>1637</v>
      </c>
      <c r="G842" s="208" t="s">
        <v>551</v>
      </c>
      <c r="H842" s="209">
        <v>8</v>
      </c>
      <c r="I842" s="210"/>
      <c r="J842" s="211">
        <f t="shared" si="10"/>
        <v>0</v>
      </c>
      <c r="K842" s="207" t="s">
        <v>21</v>
      </c>
      <c r="L842" s="62"/>
      <c r="M842" s="212" t="s">
        <v>21</v>
      </c>
      <c r="N842" s="213" t="s">
        <v>46</v>
      </c>
      <c r="O842" s="43"/>
      <c r="P842" s="214">
        <f t="shared" si="11"/>
        <v>0</v>
      </c>
      <c r="Q842" s="214">
        <v>0</v>
      </c>
      <c r="R842" s="214">
        <f t="shared" si="12"/>
        <v>0</v>
      </c>
      <c r="S842" s="214">
        <v>0</v>
      </c>
      <c r="T842" s="215">
        <f t="shared" si="13"/>
        <v>0</v>
      </c>
      <c r="AR842" s="25" t="s">
        <v>292</v>
      </c>
      <c r="AT842" s="25" t="s">
        <v>185</v>
      </c>
      <c r="AU842" s="25" t="s">
        <v>83</v>
      </c>
      <c r="AY842" s="25" t="s">
        <v>183</v>
      </c>
      <c r="BE842" s="216">
        <f t="shared" si="14"/>
        <v>0</v>
      </c>
      <c r="BF842" s="216">
        <f t="shared" si="15"/>
        <v>0</v>
      </c>
      <c r="BG842" s="216">
        <f t="shared" si="16"/>
        <v>0</v>
      </c>
      <c r="BH842" s="216">
        <f t="shared" si="17"/>
        <v>0</v>
      </c>
      <c r="BI842" s="216">
        <f t="shared" si="18"/>
        <v>0</v>
      </c>
      <c r="BJ842" s="25" t="s">
        <v>79</v>
      </c>
      <c r="BK842" s="216">
        <f t="shared" si="19"/>
        <v>0</v>
      </c>
      <c r="BL842" s="25" t="s">
        <v>292</v>
      </c>
      <c r="BM842" s="25" t="s">
        <v>1638</v>
      </c>
    </row>
    <row r="843" spans="2:65" s="1" customFormat="1" ht="22.5" customHeight="1">
      <c r="B843" s="42"/>
      <c r="C843" s="205" t="s">
        <v>1639</v>
      </c>
      <c r="D843" s="205" t="s">
        <v>185</v>
      </c>
      <c r="E843" s="206" t="s">
        <v>1640</v>
      </c>
      <c r="F843" s="207" t="s">
        <v>1641</v>
      </c>
      <c r="G843" s="208" t="s">
        <v>551</v>
      </c>
      <c r="H843" s="209">
        <v>2</v>
      </c>
      <c r="I843" s="210"/>
      <c r="J843" s="211">
        <f t="shared" si="10"/>
        <v>0</v>
      </c>
      <c r="K843" s="207" t="s">
        <v>21</v>
      </c>
      <c r="L843" s="62"/>
      <c r="M843" s="212" t="s">
        <v>21</v>
      </c>
      <c r="N843" s="213" t="s">
        <v>46</v>
      </c>
      <c r="O843" s="43"/>
      <c r="P843" s="214">
        <f t="shared" si="11"/>
        <v>0</v>
      </c>
      <c r="Q843" s="214">
        <v>0</v>
      </c>
      <c r="R843" s="214">
        <f t="shared" si="12"/>
        <v>0</v>
      </c>
      <c r="S843" s="214">
        <v>0</v>
      </c>
      <c r="T843" s="215">
        <f t="shared" si="13"/>
        <v>0</v>
      </c>
      <c r="AR843" s="25" t="s">
        <v>292</v>
      </c>
      <c r="AT843" s="25" t="s">
        <v>185</v>
      </c>
      <c r="AU843" s="25" t="s">
        <v>83</v>
      </c>
      <c r="AY843" s="25" t="s">
        <v>183</v>
      </c>
      <c r="BE843" s="216">
        <f t="shared" si="14"/>
        <v>0</v>
      </c>
      <c r="BF843" s="216">
        <f t="shared" si="15"/>
        <v>0</v>
      </c>
      <c r="BG843" s="216">
        <f t="shared" si="16"/>
        <v>0</v>
      </c>
      <c r="BH843" s="216">
        <f t="shared" si="17"/>
        <v>0</v>
      </c>
      <c r="BI843" s="216">
        <f t="shared" si="18"/>
        <v>0</v>
      </c>
      <c r="BJ843" s="25" t="s">
        <v>79</v>
      </c>
      <c r="BK843" s="216">
        <f t="shared" si="19"/>
        <v>0</v>
      </c>
      <c r="BL843" s="25" t="s">
        <v>292</v>
      </c>
      <c r="BM843" s="25" t="s">
        <v>1642</v>
      </c>
    </row>
    <row r="844" spans="2:65" s="1" customFormat="1" ht="31.5" customHeight="1">
      <c r="B844" s="42"/>
      <c r="C844" s="205" t="s">
        <v>1643</v>
      </c>
      <c r="D844" s="205" t="s">
        <v>185</v>
      </c>
      <c r="E844" s="206" t="s">
        <v>1644</v>
      </c>
      <c r="F844" s="207" t="s">
        <v>1645</v>
      </c>
      <c r="G844" s="208" t="s">
        <v>645</v>
      </c>
      <c r="H844" s="282"/>
      <c r="I844" s="210"/>
      <c r="J844" s="211">
        <f t="shared" si="10"/>
        <v>0</v>
      </c>
      <c r="K844" s="207" t="s">
        <v>200</v>
      </c>
      <c r="L844" s="62"/>
      <c r="M844" s="212" t="s">
        <v>21</v>
      </c>
      <c r="N844" s="213" t="s">
        <v>46</v>
      </c>
      <c r="O844" s="43"/>
      <c r="P844" s="214">
        <f t="shared" si="11"/>
        <v>0</v>
      </c>
      <c r="Q844" s="214">
        <v>0</v>
      </c>
      <c r="R844" s="214">
        <f t="shared" si="12"/>
        <v>0</v>
      </c>
      <c r="S844" s="214">
        <v>0</v>
      </c>
      <c r="T844" s="215">
        <f t="shared" si="13"/>
        <v>0</v>
      </c>
      <c r="AR844" s="25" t="s">
        <v>292</v>
      </c>
      <c r="AT844" s="25" t="s">
        <v>185</v>
      </c>
      <c r="AU844" s="25" t="s">
        <v>83</v>
      </c>
      <c r="AY844" s="25" t="s">
        <v>183</v>
      </c>
      <c r="BE844" s="216">
        <f t="shared" si="14"/>
        <v>0</v>
      </c>
      <c r="BF844" s="216">
        <f t="shared" si="15"/>
        <v>0</v>
      </c>
      <c r="BG844" s="216">
        <f t="shared" si="16"/>
        <v>0</v>
      </c>
      <c r="BH844" s="216">
        <f t="shared" si="17"/>
        <v>0</v>
      </c>
      <c r="BI844" s="216">
        <f t="shared" si="18"/>
        <v>0</v>
      </c>
      <c r="BJ844" s="25" t="s">
        <v>79</v>
      </c>
      <c r="BK844" s="216">
        <f t="shared" si="19"/>
        <v>0</v>
      </c>
      <c r="BL844" s="25" t="s">
        <v>292</v>
      </c>
      <c r="BM844" s="25" t="s">
        <v>1646</v>
      </c>
    </row>
    <row r="845" spans="2:65" s="1" customFormat="1" ht="121.5">
      <c r="B845" s="42"/>
      <c r="C845" s="64"/>
      <c r="D845" s="217" t="s">
        <v>191</v>
      </c>
      <c r="E845" s="64"/>
      <c r="F845" s="218" t="s">
        <v>647</v>
      </c>
      <c r="G845" s="64"/>
      <c r="H845" s="64"/>
      <c r="I845" s="173"/>
      <c r="J845" s="64"/>
      <c r="K845" s="64"/>
      <c r="L845" s="62"/>
      <c r="M845" s="287"/>
      <c r="N845" s="284"/>
      <c r="O845" s="284"/>
      <c r="P845" s="284"/>
      <c r="Q845" s="284"/>
      <c r="R845" s="284"/>
      <c r="S845" s="284"/>
      <c r="T845" s="288"/>
      <c r="AT845" s="25" t="s">
        <v>191</v>
      </c>
      <c r="AU845" s="25" t="s">
        <v>83</v>
      </c>
    </row>
    <row r="846" spans="2:65" s="1" customFormat="1" ht="6.95" customHeight="1">
      <c r="B846" s="57"/>
      <c r="C846" s="58"/>
      <c r="D846" s="58"/>
      <c r="E846" s="58"/>
      <c r="F846" s="58"/>
      <c r="G846" s="58"/>
      <c r="H846" s="58"/>
      <c r="I846" s="149"/>
      <c r="J846" s="58"/>
      <c r="K846" s="58"/>
      <c r="L846" s="62"/>
    </row>
  </sheetData>
  <sheetProtection password="CC35" sheet="1" objects="1" scenarios="1" formatCells="0" formatColumns="0" formatRows="0" sort="0" autoFilter="0"/>
  <autoFilter ref="C104:K845"/>
  <mergeCells count="15">
    <mergeCell ref="E95:H95"/>
    <mergeCell ref="E93:H93"/>
    <mergeCell ref="E97:H97"/>
    <mergeCell ref="G1:H1"/>
    <mergeCell ref="L2:V2"/>
    <mergeCell ref="E49:H49"/>
    <mergeCell ref="E53:H53"/>
    <mergeCell ref="E51:H51"/>
    <mergeCell ref="E55:H55"/>
    <mergeCell ref="E91:H91"/>
    <mergeCell ref="E7:H7"/>
    <mergeCell ref="E11:H11"/>
    <mergeCell ref="E9:H9"/>
    <mergeCell ref="E13:H13"/>
    <mergeCell ref="E28:H28"/>
  </mergeCells>
  <hyperlinks>
    <hyperlink ref="F1:G1" location="C2" display="1) Krycí list soupisu"/>
    <hyperlink ref="G1:H1" location="C62"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3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106</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1043</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1647</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ROUND(J101,2)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ROUND(SUM(BE101:BE433), 2)</f>
        <v>0</v>
      </c>
      <c r="G34" s="43"/>
      <c r="H34" s="43"/>
      <c r="I34" s="141">
        <v>0.21</v>
      </c>
      <c r="J34" s="140">
        <f>ROUND(ROUND((SUM(BE101:BE433)), 2)*I34, 2)</f>
        <v>0</v>
      </c>
      <c r="K34" s="46"/>
    </row>
    <row r="35" spans="2:11" s="1" customFormat="1" ht="14.45" customHeight="1">
      <c r="B35" s="42"/>
      <c r="C35" s="43"/>
      <c r="D35" s="43"/>
      <c r="E35" s="50" t="s">
        <v>47</v>
      </c>
      <c r="F35" s="140">
        <f>ROUND(SUM(BF101:BF433), 2)</f>
        <v>0</v>
      </c>
      <c r="G35" s="43"/>
      <c r="H35" s="43"/>
      <c r="I35" s="141">
        <v>0.15</v>
      </c>
      <c r="J35" s="140">
        <f>ROUND(ROUND((SUM(BF101:BF433)), 2)*I35, 2)</f>
        <v>0</v>
      </c>
      <c r="K35" s="46"/>
    </row>
    <row r="36" spans="2:11" s="1" customFormat="1" ht="14.45" hidden="1" customHeight="1">
      <c r="B36" s="42"/>
      <c r="C36" s="43"/>
      <c r="D36" s="43"/>
      <c r="E36" s="50" t="s">
        <v>48</v>
      </c>
      <c r="F36" s="140">
        <f>ROUND(SUM(BG101:BG433), 2)</f>
        <v>0</v>
      </c>
      <c r="G36" s="43"/>
      <c r="H36" s="43"/>
      <c r="I36" s="141">
        <v>0.21</v>
      </c>
      <c r="J36" s="140">
        <v>0</v>
      </c>
      <c r="K36" s="46"/>
    </row>
    <row r="37" spans="2:11" s="1" customFormat="1" ht="14.45" hidden="1" customHeight="1">
      <c r="B37" s="42"/>
      <c r="C37" s="43"/>
      <c r="D37" s="43"/>
      <c r="E37" s="50" t="s">
        <v>49</v>
      </c>
      <c r="F37" s="140">
        <f>ROUND(SUM(BH101:BH433), 2)</f>
        <v>0</v>
      </c>
      <c r="G37" s="43"/>
      <c r="H37" s="43"/>
      <c r="I37" s="141">
        <v>0.15</v>
      </c>
      <c r="J37" s="140">
        <v>0</v>
      </c>
      <c r="K37" s="46"/>
    </row>
    <row r="38" spans="2:11" s="1" customFormat="1" ht="14.45" hidden="1" customHeight="1">
      <c r="B38" s="42"/>
      <c r="C38" s="43"/>
      <c r="D38" s="43"/>
      <c r="E38" s="50" t="s">
        <v>50</v>
      </c>
      <c r="F38" s="140">
        <f>ROUND(SUM(BI101:BI433),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1043</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D.1-02.1.1b - Architektonicko stavební řešení - SÚ pro VZT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J101</f>
        <v>0</v>
      </c>
      <c r="K64" s="46"/>
      <c r="AU64" s="25" t="s">
        <v>152</v>
      </c>
    </row>
    <row r="65" spans="2:11" s="8" customFormat="1" ht="24.95" customHeight="1">
      <c r="B65" s="159"/>
      <c r="C65" s="160"/>
      <c r="D65" s="161" t="s">
        <v>153</v>
      </c>
      <c r="E65" s="162"/>
      <c r="F65" s="162"/>
      <c r="G65" s="162"/>
      <c r="H65" s="162"/>
      <c r="I65" s="163"/>
      <c r="J65" s="164">
        <f>J102</f>
        <v>0</v>
      </c>
      <c r="K65" s="165"/>
    </row>
    <row r="66" spans="2:11" s="9" customFormat="1" ht="19.899999999999999" customHeight="1">
      <c r="B66" s="166"/>
      <c r="C66" s="167"/>
      <c r="D66" s="168" t="s">
        <v>154</v>
      </c>
      <c r="E66" s="169"/>
      <c r="F66" s="169"/>
      <c r="G66" s="169"/>
      <c r="H66" s="169"/>
      <c r="I66" s="170"/>
      <c r="J66" s="171">
        <f>J103</f>
        <v>0</v>
      </c>
      <c r="K66" s="172"/>
    </row>
    <row r="67" spans="2:11" s="9" customFormat="1" ht="19.899999999999999" customHeight="1">
      <c r="B67" s="166"/>
      <c r="C67" s="167"/>
      <c r="D67" s="168" t="s">
        <v>1648</v>
      </c>
      <c r="E67" s="169"/>
      <c r="F67" s="169"/>
      <c r="G67" s="169"/>
      <c r="H67" s="169"/>
      <c r="I67" s="170"/>
      <c r="J67" s="171">
        <f>J130</f>
        <v>0</v>
      </c>
      <c r="K67" s="172"/>
    </row>
    <row r="68" spans="2:11" s="9" customFormat="1" ht="19.899999999999999" customHeight="1">
      <c r="B68" s="166"/>
      <c r="C68" s="167"/>
      <c r="D68" s="168" t="s">
        <v>155</v>
      </c>
      <c r="E68" s="169"/>
      <c r="F68" s="169"/>
      <c r="G68" s="169"/>
      <c r="H68" s="169"/>
      <c r="I68" s="170"/>
      <c r="J68" s="171">
        <f>J149</f>
        <v>0</v>
      </c>
      <c r="K68" s="172"/>
    </row>
    <row r="69" spans="2:11" s="9" customFormat="1" ht="19.899999999999999" customHeight="1">
      <c r="B69" s="166"/>
      <c r="C69" s="167"/>
      <c r="D69" s="168" t="s">
        <v>156</v>
      </c>
      <c r="E69" s="169"/>
      <c r="F69" s="169"/>
      <c r="G69" s="169"/>
      <c r="H69" s="169"/>
      <c r="I69" s="170"/>
      <c r="J69" s="171">
        <f>J202</f>
        <v>0</v>
      </c>
      <c r="K69" s="172"/>
    </row>
    <row r="70" spans="2:11" s="9" customFormat="1" ht="19.899999999999999" customHeight="1">
      <c r="B70" s="166"/>
      <c r="C70" s="167"/>
      <c r="D70" s="168" t="s">
        <v>157</v>
      </c>
      <c r="E70" s="169"/>
      <c r="F70" s="169"/>
      <c r="G70" s="169"/>
      <c r="H70" s="169"/>
      <c r="I70" s="170"/>
      <c r="J70" s="171">
        <f>J304</f>
        <v>0</v>
      </c>
      <c r="K70" s="172"/>
    </row>
    <row r="71" spans="2:11" s="9" customFormat="1" ht="19.899999999999999" customHeight="1">
      <c r="B71" s="166"/>
      <c r="C71" s="167"/>
      <c r="D71" s="168" t="s">
        <v>158</v>
      </c>
      <c r="E71" s="169"/>
      <c r="F71" s="169"/>
      <c r="G71" s="169"/>
      <c r="H71" s="169"/>
      <c r="I71" s="170"/>
      <c r="J71" s="171">
        <f>J321</f>
        <v>0</v>
      </c>
      <c r="K71" s="172"/>
    </row>
    <row r="72" spans="2:11" s="8" customFormat="1" ht="24.95" customHeight="1">
      <c r="B72" s="159"/>
      <c r="C72" s="160"/>
      <c r="D72" s="161" t="s">
        <v>159</v>
      </c>
      <c r="E72" s="162"/>
      <c r="F72" s="162"/>
      <c r="G72" s="162"/>
      <c r="H72" s="162"/>
      <c r="I72" s="163"/>
      <c r="J72" s="164">
        <f>J323</f>
        <v>0</v>
      </c>
      <c r="K72" s="165"/>
    </row>
    <row r="73" spans="2:11" s="9" customFormat="1" ht="19.899999999999999" customHeight="1">
      <c r="B73" s="166"/>
      <c r="C73" s="167"/>
      <c r="D73" s="168" t="s">
        <v>769</v>
      </c>
      <c r="E73" s="169"/>
      <c r="F73" s="169"/>
      <c r="G73" s="169"/>
      <c r="H73" s="169"/>
      <c r="I73" s="170"/>
      <c r="J73" s="171">
        <f>J324</f>
        <v>0</v>
      </c>
      <c r="K73" s="172"/>
    </row>
    <row r="74" spans="2:11" s="9" customFormat="1" ht="19.899999999999999" customHeight="1">
      <c r="B74" s="166"/>
      <c r="C74" s="167"/>
      <c r="D74" s="168" t="s">
        <v>770</v>
      </c>
      <c r="E74" s="169"/>
      <c r="F74" s="169"/>
      <c r="G74" s="169"/>
      <c r="H74" s="169"/>
      <c r="I74" s="170"/>
      <c r="J74" s="171">
        <f>J339</f>
        <v>0</v>
      </c>
      <c r="K74" s="172"/>
    </row>
    <row r="75" spans="2:11" s="9" customFormat="1" ht="19.899999999999999" customHeight="1">
      <c r="B75" s="166"/>
      <c r="C75" s="167"/>
      <c r="D75" s="168" t="s">
        <v>1649</v>
      </c>
      <c r="E75" s="169"/>
      <c r="F75" s="169"/>
      <c r="G75" s="169"/>
      <c r="H75" s="169"/>
      <c r="I75" s="170"/>
      <c r="J75" s="171">
        <f>J372</f>
        <v>0</v>
      </c>
      <c r="K75" s="172"/>
    </row>
    <row r="76" spans="2:11" s="9" customFormat="1" ht="19.899999999999999" customHeight="1">
      <c r="B76" s="166"/>
      <c r="C76" s="167"/>
      <c r="D76" s="168" t="s">
        <v>161</v>
      </c>
      <c r="E76" s="169"/>
      <c r="F76" s="169"/>
      <c r="G76" s="169"/>
      <c r="H76" s="169"/>
      <c r="I76" s="170"/>
      <c r="J76" s="171">
        <f>J408</f>
        <v>0</v>
      </c>
      <c r="K76" s="172"/>
    </row>
    <row r="77" spans="2:11" s="9" customFormat="1" ht="19.899999999999999" customHeight="1">
      <c r="B77" s="166"/>
      <c r="C77" s="167"/>
      <c r="D77" s="168" t="s">
        <v>1046</v>
      </c>
      <c r="E77" s="169"/>
      <c r="F77" s="169"/>
      <c r="G77" s="169"/>
      <c r="H77" s="169"/>
      <c r="I77" s="170"/>
      <c r="J77" s="171">
        <f>J414</f>
        <v>0</v>
      </c>
      <c r="K77" s="172"/>
    </row>
    <row r="78" spans="2:11" s="1" customFormat="1" ht="21.75" customHeight="1">
      <c r="B78" s="42"/>
      <c r="C78" s="43"/>
      <c r="D78" s="43"/>
      <c r="E78" s="43"/>
      <c r="F78" s="43"/>
      <c r="G78" s="43"/>
      <c r="H78" s="43"/>
      <c r="I78" s="128"/>
      <c r="J78" s="43"/>
      <c r="K78" s="46"/>
    </row>
    <row r="79" spans="2:11" s="1" customFormat="1" ht="6.95" customHeight="1">
      <c r="B79" s="57"/>
      <c r="C79" s="58"/>
      <c r="D79" s="58"/>
      <c r="E79" s="58"/>
      <c r="F79" s="58"/>
      <c r="G79" s="58"/>
      <c r="H79" s="58"/>
      <c r="I79" s="149"/>
      <c r="J79" s="58"/>
      <c r="K79" s="59"/>
    </row>
    <row r="83" spans="2:12" s="1" customFormat="1" ht="6.95" customHeight="1">
      <c r="B83" s="60"/>
      <c r="C83" s="61"/>
      <c r="D83" s="61"/>
      <c r="E83" s="61"/>
      <c r="F83" s="61"/>
      <c r="G83" s="61"/>
      <c r="H83" s="61"/>
      <c r="I83" s="152"/>
      <c r="J83" s="61"/>
      <c r="K83" s="61"/>
      <c r="L83" s="62"/>
    </row>
    <row r="84" spans="2:12" s="1" customFormat="1" ht="36.950000000000003" customHeight="1">
      <c r="B84" s="42"/>
      <c r="C84" s="63" t="s">
        <v>167</v>
      </c>
      <c r="D84" s="64"/>
      <c r="E84" s="64"/>
      <c r="F84" s="64"/>
      <c r="G84" s="64"/>
      <c r="H84" s="64"/>
      <c r="I84" s="173"/>
      <c r="J84" s="64"/>
      <c r="K84" s="64"/>
      <c r="L84" s="62"/>
    </row>
    <row r="85" spans="2:12" s="1" customFormat="1" ht="6.95" customHeight="1">
      <c r="B85" s="42"/>
      <c r="C85" s="64"/>
      <c r="D85" s="64"/>
      <c r="E85" s="64"/>
      <c r="F85" s="64"/>
      <c r="G85" s="64"/>
      <c r="H85" s="64"/>
      <c r="I85" s="173"/>
      <c r="J85" s="64"/>
      <c r="K85" s="64"/>
      <c r="L85" s="62"/>
    </row>
    <row r="86" spans="2:12" s="1" customFormat="1" ht="14.45" customHeight="1">
      <c r="B86" s="42"/>
      <c r="C86" s="66" t="s">
        <v>18</v>
      </c>
      <c r="D86" s="64"/>
      <c r="E86" s="64"/>
      <c r="F86" s="64"/>
      <c r="G86" s="64"/>
      <c r="H86" s="64"/>
      <c r="I86" s="173"/>
      <c r="J86" s="64"/>
      <c r="K86" s="64"/>
      <c r="L86" s="62"/>
    </row>
    <row r="87" spans="2:12" s="1" customFormat="1" ht="22.5" customHeight="1">
      <c r="B87" s="42"/>
      <c r="C87" s="64"/>
      <c r="D87" s="64"/>
      <c r="E87" s="418" t="str">
        <f>E7</f>
        <v>Beroun - MŠ Pod Homolkou - zateplení</v>
      </c>
      <c r="F87" s="419"/>
      <c r="G87" s="419"/>
      <c r="H87" s="419"/>
      <c r="I87" s="173"/>
      <c r="J87" s="64"/>
      <c r="K87" s="64"/>
      <c r="L87" s="62"/>
    </row>
    <row r="88" spans="2:12">
      <c r="B88" s="29"/>
      <c r="C88" s="66" t="s">
        <v>142</v>
      </c>
      <c r="D88" s="174"/>
      <c r="E88" s="174"/>
      <c r="F88" s="174"/>
      <c r="G88" s="174"/>
      <c r="H88" s="174"/>
      <c r="J88" s="174"/>
      <c r="K88" s="174"/>
      <c r="L88" s="175"/>
    </row>
    <row r="89" spans="2:12" ht="22.5" customHeight="1">
      <c r="B89" s="29"/>
      <c r="C89" s="174"/>
      <c r="D89" s="174"/>
      <c r="E89" s="418" t="s">
        <v>143</v>
      </c>
      <c r="F89" s="422"/>
      <c r="G89" s="422"/>
      <c r="H89" s="422"/>
      <c r="J89" s="174"/>
      <c r="K89" s="174"/>
      <c r="L89" s="175"/>
    </row>
    <row r="90" spans="2:12">
      <c r="B90" s="29"/>
      <c r="C90" s="66" t="s">
        <v>144</v>
      </c>
      <c r="D90" s="174"/>
      <c r="E90" s="174"/>
      <c r="F90" s="174"/>
      <c r="G90" s="174"/>
      <c r="H90" s="174"/>
      <c r="J90" s="174"/>
      <c r="K90" s="174"/>
      <c r="L90" s="175"/>
    </row>
    <row r="91" spans="2:12" s="1" customFormat="1" ht="22.5" customHeight="1">
      <c r="B91" s="42"/>
      <c r="C91" s="64"/>
      <c r="D91" s="64"/>
      <c r="E91" s="420" t="s">
        <v>1043</v>
      </c>
      <c r="F91" s="421"/>
      <c r="G91" s="421"/>
      <c r="H91" s="421"/>
      <c r="I91" s="173"/>
      <c r="J91" s="64"/>
      <c r="K91" s="64"/>
      <c r="L91" s="62"/>
    </row>
    <row r="92" spans="2:12" s="1" customFormat="1" ht="14.45" customHeight="1">
      <c r="B92" s="42"/>
      <c r="C92" s="66" t="s">
        <v>146</v>
      </c>
      <c r="D92" s="64"/>
      <c r="E92" s="64"/>
      <c r="F92" s="64"/>
      <c r="G92" s="64"/>
      <c r="H92" s="64"/>
      <c r="I92" s="173"/>
      <c r="J92" s="64"/>
      <c r="K92" s="64"/>
      <c r="L92" s="62"/>
    </row>
    <row r="93" spans="2:12" s="1" customFormat="1" ht="23.25" customHeight="1">
      <c r="B93" s="42"/>
      <c r="C93" s="64"/>
      <c r="D93" s="64"/>
      <c r="E93" s="389" t="str">
        <f>E13</f>
        <v>D.1-02.1.1b - Architektonicko stavební řešení - SÚ pro VZT - Doplněk 1</v>
      </c>
      <c r="F93" s="421"/>
      <c r="G93" s="421"/>
      <c r="H93" s="421"/>
      <c r="I93" s="173"/>
      <c r="J93" s="64"/>
      <c r="K93" s="64"/>
      <c r="L93" s="62"/>
    </row>
    <row r="94" spans="2:12" s="1" customFormat="1" ht="6.95" customHeight="1">
      <c r="B94" s="42"/>
      <c r="C94" s="64"/>
      <c r="D94" s="64"/>
      <c r="E94" s="64"/>
      <c r="F94" s="64"/>
      <c r="G94" s="64"/>
      <c r="H94" s="64"/>
      <c r="I94" s="173"/>
      <c r="J94" s="64"/>
      <c r="K94" s="64"/>
      <c r="L94" s="62"/>
    </row>
    <row r="95" spans="2:12" s="1" customFormat="1" ht="18" customHeight="1">
      <c r="B95" s="42"/>
      <c r="C95" s="66" t="s">
        <v>23</v>
      </c>
      <c r="D95" s="64"/>
      <c r="E95" s="64"/>
      <c r="F95" s="176" t="str">
        <f>F16</f>
        <v>Beroun</v>
      </c>
      <c r="G95" s="64"/>
      <c r="H95" s="64"/>
      <c r="I95" s="177" t="s">
        <v>25</v>
      </c>
      <c r="J95" s="74" t="str">
        <f>IF(J16="","",J16)</f>
        <v>11.09.2017</v>
      </c>
      <c r="K95" s="64"/>
      <c r="L95" s="62"/>
    </row>
    <row r="96" spans="2:12" s="1" customFormat="1" ht="6.95" customHeight="1">
      <c r="B96" s="42"/>
      <c r="C96" s="64"/>
      <c r="D96" s="64"/>
      <c r="E96" s="64"/>
      <c r="F96" s="64"/>
      <c r="G96" s="64"/>
      <c r="H96" s="64"/>
      <c r="I96" s="173"/>
      <c r="J96" s="64"/>
      <c r="K96" s="64"/>
      <c r="L96" s="62"/>
    </row>
    <row r="97" spans="2:65" s="1" customFormat="1">
      <c r="B97" s="42"/>
      <c r="C97" s="66" t="s">
        <v>27</v>
      </c>
      <c r="D97" s="64"/>
      <c r="E97" s="64"/>
      <c r="F97" s="176" t="str">
        <f>E19</f>
        <v>Město Beroun</v>
      </c>
      <c r="G97" s="64"/>
      <c r="H97" s="64"/>
      <c r="I97" s="177" t="s">
        <v>35</v>
      </c>
      <c r="J97" s="176" t="str">
        <f>E25</f>
        <v>SPECTA, s.r.o.</v>
      </c>
      <c r="K97" s="64"/>
      <c r="L97" s="62"/>
    </row>
    <row r="98" spans="2:65" s="1" customFormat="1" ht="14.45" customHeight="1">
      <c r="B98" s="42"/>
      <c r="C98" s="66" t="s">
        <v>33</v>
      </c>
      <c r="D98" s="64"/>
      <c r="E98" s="64"/>
      <c r="F98" s="176" t="str">
        <f>IF(E22="","",E22)</f>
        <v/>
      </c>
      <c r="G98" s="64"/>
      <c r="H98" s="64"/>
      <c r="I98" s="173"/>
      <c r="J98" s="64"/>
      <c r="K98" s="64"/>
      <c r="L98" s="62"/>
    </row>
    <row r="99" spans="2:65" s="1" customFormat="1" ht="10.35" customHeight="1">
      <c r="B99" s="42"/>
      <c r="C99" s="64"/>
      <c r="D99" s="64"/>
      <c r="E99" s="64"/>
      <c r="F99" s="64"/>
      <c r="G99" s="64"/>
      <c r="H99" s="64"/>
      <c r="I99" s="173"/>
      <c r="J99" s="64"/>
      <c r="K99" s="64"/>
      <c r="L99" s="62"/>
    </row>
    <row r="100" spans="2:65" s="10" customFormat="1" ht="29.25" customHeight="1">
      <c r="B100" s="178"/>
      <c r="C100" s="179" t="s">
        <v>168</v>
      </c>
      <c r="D100" s="180" t="s">
        <v>60</v>
      </c>
      <c r="E100" s="180" t="s">
        <v>56</v>
      </c>
      <c r="F100" s="180" t="s">
        <v>169</v>
      </c>
      <c r="G100" s="180" t="s">
        <v>170</v>
      </c>
      <c r="H100" s="180" t="s">
        <v>171</v>
      </c>
      <c r="I100" s="181" t="s">
        <v>172</v>
      </c>
      <c r="J100" s="180" t="s">
        <v>150</v>
      </c>
      <c r="K100" s="182" t="s">
        <v>173</v>
      </c>
      <c r="L100" s="183"/>
      <c r="M100" s="82" t="s">
        <v>174</v>
      </c>
      <c r="N100" s="83" t="s">
        <v>45</v>
      </c>
      <c r="O100" s="83" t="s">
        <v>175</v>
      </c>
      <c r="P100" s="83" t="s">
        <v>176</v>
      </c>
      <c r="Q100" s="83" t="s">
        <v>177</v>
      </c>
      <c r="R100" s="83" t="s">
        <v>178</v>
      </c>
      <c r="S100" s="83" t="s">
        <v>179</v>
      </c>
      <c r="T100" s="84" t="s">
        <v>180</v>
      </c>
    </row>
    <row r="101" spans="2:65" s="1" customFormat="1" ht="29.25" customHeight="1">
      <c r="B101" s="42"/>
      <c r="C101" s="88" t="s">
        <v>151</v>
      </c>
      <c r="D101" s="64"/>
      <c r="E101" s="64"/>
      <c r="F101" s="64"/>
      <c r="G101" s="64"/>
      <c r="H101" s="64"/>
      <c r="I101" s="173"/>
      <c r="J101" s="184">
        <f>BK101</f>
        <v>0</v>
      </c>
      <c r="K101" s="64"/>
      <c r="L101" s="62"/>
      <c r="M101" s="85"/>
      <c r="N101" s="86"/>
      <c r="O101" s="86"/>
      <c r="P101" s="185">
        <f>P102+P323</f>
        <v>0</v>
      </c>
      <c r="Q101" s="86"/>
      <c r="R101" s="185">
        <f>R102+R323</f>
        <v>9.6798708599999994</v>
      </c>
      <c r="S101" s="86"/>
      <c r="T101" s="186">
        <f>T102+T323</f>
        <v>7.6975380000000015</v>
      </c>
      <c r="AT101" s="25" t="s">
        <v>74</v>
      </c>
      <c r="AU101" s="25" t="s">
        <v>152</v>
      </c>
      <c r="BK101" s="187">
        <f>BK102+BK323</f>
        <v>0</v>
      </c>
    </row>
    <row r="102" spans="2:65" s="11" customFormat="1" ht="37.35" customHeight="1">
      <c r="B102" s="188"/>
      <c r="C102" s="189"/>
      <c r="D102" s="190" t="s">
        <v>74</v>
      </c>
      <c r="E102" s="191" t="s">
        <v>181</v>
      </c>
      <c r="F102" s="191" t="s">
        <v>182</v>
      </c>
      <c r="G102" s="189"/>
      <c r="H102" s="189"/>
      <c r="I102" s="192"/>
      <c r="J102" s="193">
        <f>BK102</f>
        <v>0</v>
      </c>
      <c r="K102" s="189"/>
      <c r="L102" s="194"/>
      <c r="M102" s="195"/>
      <c r="N102" s="196"/>
      <c r="O102" s="196"/>
      <c r="P102" s="197">
        <f>P103+P130+P149+P202+P304+P321</f>
        <v>0</v>
      </c>
      <c r="Q102" s="196"/>
      <c r="R102" s="197">
        <f>R103+R130+R149+R202+R304+R321</f>
        <v>6.6065461399999998</v>
      </c>
      <c r="S102" s="196"/>
      <c r="T102" s="198">
        <f>T103+T130+T149+T202+T304+T321</f>
        <v>6.124130000000001</v>
      </c>
      <c r="AR102" s="199" t="s">
        <v>79</v>
      </c>
      <c r="AT102" s="200" t="s">
        <v>74</v>
      </c>
      <c r="AU102" s="200" t="s">
        <v>75</v>
      </c>
      <c r="AY102" s="199" t="s">
        <v>183</v>
      </c>
      <c r="BK102" s="201">
        <f>BK103+BK130+BK149+BK202+BK304+BK321</f>
        <v>0</v>
      </c>
    </row>
    <row r="103" spans="2:65" s="11" customFormat="1" ht="19.899999999999999" customHeight="1">
      <c r="B103" s="188"/>
      <c r="C103" s="189"/>
      <c r="D103" s="202" t="s">
        <v>74</v>
      </c>
      <c r="E103" s="203" t="s">
        <v>91</v>
      </c>
      <c r="F103" s="203" t="s">
        <v>184</v>
      </c>
      <c r="G103" s="189"/>
      <c r="H103" s="189"/>
      <c r="I103" s="192"/>
      <c r="J103" s="204">
        <f>BK103</f>
        <v>0</v>
      </c>
      <c r="K103" s="189"/>
      <c r="L103" s="194"/>
      <c r="M103" s="195"/>
      <c r="N103" s="196"/>
      <c r="O103" s="196"/>
      <c r="P103" s="197">
        <f>SUM(P104:P129)</f>
        <v>0</v>
      </c>
      <c r="Q103" s="196"/>
      <c r="R103" s="197">
        <f>SUM(R104:R129)</f>
        <v>3.1607657600000003</v>
      </c>
      <c r="S103" s="196"/>
      <c r="T103" s="198">
        <f>SUM(T104:T129)</f>
        <v>0</v>
      </c>
      <c r="AR103" s="199" t="s">
        <v>79</v>
      </c>
      <c r="AT103" s="200" t="s">
        <v>74</v>
      </c>
      <c r="AU103" s="200" t="s">
        <v>79</v>
      </c>
      <c r="AY103" s="199" t="s">
        <v>183</v>
      </c>
      <c r="BK103" s="201">
        <f>SUM(BK104:BK129)</f>
        <v>0</v>
      </c>
    </row>
    <row r="104" spans="2:65" s="1" customFormat="1" ht="22.5" customHeight="1">
      <c r="B104" s="42"/>
      <c r="C104" s="205" t="s">
        <v>79</v>
      </c>
      <c r="D104" s="205" t="s">
        <v>185</v>
      </c>
      <c r="E104" s="206" t="s">
        <v>1650</v>
      </c>
      <c r="F104" s="207" t="s">
        <v>1651</v>
      </c>
      <c r="G104" s="208" t="s">
        <v>429</v>
      </c>
      <c r="H104" s="209">
        <v>0.09</v>
      </c>
      <c r="I104" s="210"/>
      <c r="J104" s="211">
        <f>ROUND(I104*H104,2)</f>
        <v>0</v>
      </c>
      <c r="K104" s="207" t="s">
        <v>200</v>
      </c>
      <c r="L104" s="62"/>
      <c r="M104" s="212" t="s">
        <v>21</v>
      </c>
      <c r="N104" s="213" t="s">
        <v>46</v>
      </c>
      <c r="O104" s="43"/>
      <c r="P104" s="214">
        <f>O104*H104</f>
        <v>0</v>
      </c>
      <c r="Q104" s="214">
        <v>1.94302</v>
      </c>
      <c r="R104" s="214">
        <f>Q104*H104</f>
        <v>0.17487179999999999</v>
      </c>
      <c r="S104" s="214">
        <v>0</v>
      </c>
      <c r="T104" s="215">
        <f>S104*H104</f>
        <v>0</v>
      </c>
      <c r="AR104" s="25" t="s">
        <v>189</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189</v>
      </c>
      <c r="BM104" s="25" t="s">
        <v>1652</v>
      </c>
    </row>
    <row r="105" spans="2:65" s="12" customFormat="1" ht="13.5">
      <c r="B105" s="220"/>
      <c r="C105" s="221"/>
      <c r="D105" s="217" t="s">
        <v>193</v>
      </c>
      <c r="E105" s="222" t="s">
        <v>21</v>
      </c>
      <c r="F105" s="223" t="s">
        <v>1653</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2" customFormat="1" ht="13.5">
      <c r="B106" s="220"/>
      <c r="C106" s="221"/>
      <c r="D106" s="217" t="s">
        <v>193</v>
      </c>
      <c r="E106" s="222" t="s">
        <v>21</v>
      </c>
      <c r="F106" s="223" t="s">
        <v>1654</v>
      </c>
      <c r="G106" s="221"/>
      <c r="H106" s="224" t="s">
        <v>21</v>
      </c>
      <c r="I106" s="225"/>
      <c r="J106" s="221"/>
      <c r="K106" s="221"/>
      <c r="L106" s="226"/>
      <c r="M106" s="227"/>
      <c r="N106" s="228"/>
      <c r="O106" s="228"/>
      <c r="P106" s="228"/>
      <c r="Q106" s="228"/>
      <c r="R106" s="228"/>
      <c r="S106" s="228"/>
      <c r="T106" s="229"/>
      <c r="AT106" s="230" t="s">
        <v>193</v>
      </c>
      <c r="AU106" s="230" t="s">
        <v>83</v>
      </c>
      <c r="AV106" s="12" t="s">
        <v>79</v>
      </c>
      <c r="AW106" s="12" t="s">
        <v>39</v>
      </c>
      <c r="AX106" s="12" t="s">
        <v>75</v>
      </c>
      <c r="AY106" s="230" t="s">
        <v>183</v>
      </c>
    </row>
    <row r="107" spans="2:65" s="13" customFormat="1" ht="13.5">
      <c r="B107" s="231"/>
      <c r="C107" s="232"/>
      <c r="D107" s="217" t="s">
        <v>193</v>
      </c>
      <c r="E107" s="233" t="s">
        <v>21</v>
      </c>
      <c r="F107" s="234" t="s">
        <v>1655</v>
      </c>
      <c r="G107" s="232"/>
      <c r="H107" s="235">
        <v>4.4999999999999998E-2</v>
      </c>
      <c r="I107" s="236"/>
      <c r="J107" s="232"/>
      <c r="K107" s="232"/>
      <c r="L107" s="237"/>
      <c r="M107" s="238"/>
      <c r="N107" s="239"/>
      <c r="O107" s="239"/>
      <c r="P107" s="239"/>
      <c r="Q107" s="239"/>
      <c r="R107" s="239"/>
      <c r="S107" s="239"/>
      <c r="T107" s="240"/>
      <c r="AT107" s="241" t="s">
        <v>193</v>
      </c>
      <c r="AU107" s="241" t="s">
        <v>83</v>
      </c>
      <c r="AV107" s="13" t="s">
        <v>83</v>
      </c>
      <c r="AW107" s="13" t="s">
        <v>39</v>
      </c>
      <c r="AX107" s="13" t="s">
        <v>75</v>
      </c>
      <c r="AY107" s="241" t="s">
        <v>183</v>
      </c>
    </row>
    <row r="108" spans="2:65" s="15" customFormat="1" ht="13.5">
      <c r="B108" s="268"/>
      <c r="C108" s="269"/>
      <c r="D108" s="217" t="s">
        <v>193</v>
      </c>
      <c r="E108" s="270" t="s">
        <v>21</v>
      </c>
      <c r="F108" s="271" t="s">
        <v>265</v>
      </c>
      <c r="G108" s="269"/>
      <c r="H108" s="272">
        <v>4.4999999999999998E-2</v>
      </c>
      <c r="I108" s="273"/>
      <c r="J108" s="269"/>
      <c r="K108" s="269"/>
      <c r="L108" s="274"/>
      <c r="M108" s="275"/>
      <c r="N108" s="276"/>
      <c r="O108" s="276"/>
      <c r="P108" s="276"/>
      <c r="Q108" s="276"/>
      <c r="R108" s="276"/>
      <c r="S108" s="276"/>
      <c r="T108" s="277"/>
      <c r="AT108" s="278" t="s">
        <v>193</v>
      </c>
      <c r="AU108" s="278" t="s">
        <v>83</v>
      </c>
      <c r="AV108" s="15" t="s">
        <v>91</v>
      </c>
      <c r="AW108" s="15" t="s">
        <v>39</v>
      </c>
      <c r="AX108" s="15" t="s">
        <v>75</v>
      </c>
      <c r="AY108" s="278" t="s">
        <v>183</v>
      </c>
    </row>
    <row r="109" spans="2:65" s="12" customFormat="1" ht="13.5">
      <c r="B109" s="220"/>
      <c r="C109" s="221"/>
      <c r="D109" s="217" t="s">
        <v>193</v>
      </c>
      <c r="E109" s="222" t="s">
        <v>21</v>
      </c>
      <c r="F109" s="223" t="s">
        <v>1656</v>
      </c>
      <c r="G109" s="221"/>
      <c r="H109" s="224" t="s">
        <v>21</v>
      </c>
      <c r="I109" s="225"/>
      <c r="J109" s="221"/>
      <c r="K109" s="221"/>
      <c r="L109" s="226"/>
      <c r="M109" s="227"/>
      <c r="N109" s="228"/>
      <c r="O109" s="228"/>
      <c r="P109" s="228"/>
      <c r="Q109" s="228"/>
      <c r="R109" s="228"/>
      <c r="S109" s="228"/>
      <c r="T109" s="229"/>
      <c r="AT109" s="230" t="s">
        <v>193</v>
      </c>
      <c r="AU109" s="230" t="s">
        <v>83</v>
      </c>
      <c r="AV109" s="12" t="s">
        <v>79</v>
      </c>
      <c r="AW109" s="12" t="s">
        <v>39</v>
      </c>
      <c r="AX109" s="12" t="s">
        <v>75</v>
      </c>
      <c r="AY109" s="230" t="s">
        <v>183</v>
      </c>
    </row>
    <row r="110" spans="2:65" s="13" customFormat="1" ht="13.5">
      <c r="B110" s="231"/>
      <c r="C110" s="232"/>
      <c r="D110" s="217" t="s">
        <v>193</v>
      </c>
      <c r="E110" s="233" t="s">
        <v>21</v>
      </c>
      <c r="F110" s="234" t="s">
        <v>1655</v>
      </c>
      <c r="G110" s="232"/>
      <c r="H110" s="235">
        <v>4.4999999999999998E-2</v>
      </c>
      <c r="I110" s="236"/>
      <c r="J110" s="232"/>
      <c r="K110" s="232"/>
      <c r="L110" s="237"/>
      <c r="M110" s="238"/>
      <c r="N110" s="239"/>
      <c r="O110" s="239"/>
      <c r="P110" s="239"/>
      <c r="Q110" s="239"/>
      <c r="R110" s="239"/>
      <c r="S110" s="239"/>
      <c r="T110" s="240"/>
      <c r="AT110" s="241" t="s">
        <v>193</v>
      </c>
      <c r="AU110" s="241" t="s">
        <v>83</v>
      </c>
      <c r="AV110" s="13" t="s">
        <v>83</v>
      </c>
      <c r="AW110" s="13" t="s">
        <v>39</v>
      </c>
      <c r="AX110" s="13" t="s">
        <v>75</v>
      </c>
      <c r="AY110" s="241" t="s">
        <v>183</v>
      </c>
    </row>
    <row r="111" spans="2:65" s="15" customFormat="1" ht="13.5">
      <c r="B111" s="268"/>
      <c r="C111" s="269"/>
      <c r="D111" s="217" t="s">
        <v>193</v>
      </c>
      <c r="E111" s="270" t="s">
        <v>21</v>
      </c>
      <c r="F111" s="271" t="s">
        <v>265</v>
      </c>
      <c r="G111" s="269"/>
      <c r="H111" s="272">
        <v>4.4999999999999998E-2</v>
      </c>
      <c r="I111" s="273"/>
      <c r="J111" s="269"/>
      <c r="K111" s="269"/>
      <c r="L111" s="274"/>
      <c r="M111" s="275"/>
      <c r="N111" s="276"/>
      <c r="O111" s="276"/>
      <c r="P111" s="276"/>
      <c r="Q111" s="276"/>
      <c r="R111" s="276"/>
      <c r="S111" s="276"/>
      <c r="T111" s="277"/>
      <c r="AT111" s="278" t="s">
        <v>193</v>
      </c>
      <c r="AU111" s="278" t="s">
        <v>83</v>
      </c>
      <c r="AV111" s="15" t="s">
        <v>91</v>
      </c>
      <c r="AW111" s="15" t="s">
        <v>39</v>
      </c>
      <c r="AX111" s="15" t="s">
        <v>75</v>
      </c>
      <c r="AY111" s="278" t="s">
        <v>183</v>
      </c>
    </row>
    <row r="112" spans="2:65" s="14" customFormat="1" ht="13.5">
      <c r="B112" s="242"/>
      <c r="C112" s="243"/>
      <c r="D112" s="244" t="s">
        <v>193</v>
      </c>
      <c r="E112" s="245" t="s">
        <v>21</v>
      </c>
      <c r="F112" s="246" t="s">
        <v>212</v>
      </c>
      <c r="G112" s="243"/>
      <c r="H112" s="247">
        <v>0.09</v>
      </c>
      <c r="I112" s="248"/>
      <c r="J112" s="243"/>
      <c r="K112" s="243"/>
      <c r="L112" s="249"/>
      <c r="M112" s="250"/>
      <c r="N112" s="251"/>
      <c r="O112" s="251"/>
      <c r="P112" s="251"/>
      <c r="Q112" s="251"/>
      <c r="R112" s="251"/>
      <c r="S112" s="251"/>
      <c r="T112" s="252"/>
      <c r="AT112" s="253" t="s">
        <v>193</v>
      </c>
      <c r="AU112" s="253" t="s">
        <v>83</v>
      </c>
      <c r="AV112" s="14" t="s">
        <v>189</v>
      </c>
      <c r="AW112" s="14" t="s">
        <v>39</v>
      </c>
      <c r="AX112" s="14" t="s">
        <v>79</v>
      </c>
      <c r="AY112" s="253" t="s">
        <v>183</v>
      </c>
    </row>
    <row r="113" spans="2:65" s="1" customFormat="1" ht="31.5" customHeight="1">
      <c r="B113" s="42"/>
      <c r="C113" s="205" t="s">
        <v>83</v>
      </c>
      <c r="D113" s="205" t="s">
        <v>185</v>
      </c>
      <c r="E113" s="206" t="s">
        <v>1657</v>
      </c>
      <c r="F113" s="207" t="s">
        <v>1658</v>
      </c>
      <c r="G113" s="208" t="s">
        <v>498</v>
      </c>
      <c r="H113" s="209">
        <v>3.7999999999999999E-2</v>
      </c>
      <c r="I113" s="210"/>
      <c r="J113" s="211">
        <f>ROUND(I113*H113,2)</f>
        <v>0</v>
      </c>
      <c r="K113" s="207" t="s">
        <v>200</v>
      </c>
      <c r="L113" s="62"/>
      <c r="M113" s="212" t="s">
        <v>21</v>
      </c>
      <c r="N113" s="213" t="s">
        <v>46</v>
      </c>
      <c r="O113" s="43"/>
      <c r="P113" s="214">
        <f>O113*H113</f>
        <v>0</v>
      </c>
      <c r="Q113" s="214">
        <v>1.0900000000000001</v>
      </c>
      <c r="R113" s="214">
        <f>Q113*H113</f>
        <v>4.1420000000000005E-2</v>
      </c>
      <c r="S113" s="214">
        <v>0</v>
      </c>
      <c r="T113" s="215">
        <f>S113*H113</f>
        <v>0</v>
      </c>
      <c r="AR113" s="25" t="s">
        <v>189</v>
      </c>
      <c r="AT113" s="25" t="s">
        <v>185</v>
      </c>
      <c r="AU113" s="25" t="s">
        <v>83</v>
      </c>
      <c r="AY113" s="25" t="s">
        <v>183</v>
      </c>
      <c r="BE113" s="216">
        <f>IF(N113="základní",J113,0)</f>
        <v>0</v>
      </c>
      <c r="BF113" s="216">
        <f>IF(N113="snížená",J113,0)</f>
        <v>0</v>
      </c>
      <c r="BG113" s="216">
        <f>IF(N113="zákl. přenesená",J113,0)</f>
        <v>0</v>
      </c>
      <c r="BH113" s="216">
        <f>IF(N113="sníž. přenesená",J113,0)</f>
        <v>0</v>
      </c>
      <c r="BI113" s="216">
        <f>IF(N113="nulová",J113,0)</f>
        <v>0</v>
      </c>
      <c r="BJ113" s="25" t="s">
        <v>79</v>
      </c>
      <c r="BK113" s="216">
        <f>ROUND(I113*H113,2)</f>
        <v>0</v>
      </c>
      <c r="BL113" s="25" t="s">
        <v>189</v>
      </c>
      <c r="BM113" s="25" t="s">
        <v>1659</v>
      </c>
    </row>
    <row r="114" spans="2:65" s="12" customFormat="1" ht="13.5">
      <c r="B114" s="220"/>
      <c r="C114" s="221"/>
      <c r="D114" s="217" t="s">
        <v>193</v>
      </c>
      <c r="E114" s="222" t="s">
        <v>21</v>
      </c>
      <c r="F114" s="223" t="s">
        <v>1653</v>
      </c>
      <c r="G114" s="221"/>
      <c r="H114" s="224" t="s">
        <v>21</v>
      </c>
      <c r="I114" s="225"/>
      <c r="J114" s="221"/>
      <c r="K114" s="221"/>
      <c r="L114" s="226"/>
      <c r="M114" s="227"/>
      <c r="N114" s="228"/>
      <c r="O114" s="228"/>
      <c r="P114" s="228"/>
      <c r="Q114" s="228"/>
      <c r="R114" s="228"/>
      <c r="S114" s="228"/>
      <c r="T114" s="229"/>
      <c r="AT114" s="230" t="s">
        <v>193</v>
      </c>
      <c r="AU114" s="230" t="s">
        <v>83</v>
      </c>
      <c r="AV114" s="12" t="s">
        <v>79</v>
      </c>
      <c r="AW114" s="12" t="s">
        <v>39</v>
      </c>
      <c r="AX114" s="12" t="s">
        <v>75</v>
      </c>
      <c r="AY114" s="230" t="s">
        <v>183</v>
      </c>
    </row>
    <row r="115" spans="2:65" s="12" customFormat="1" ht="13.5">
      <c r="B115" s="220"/>
      <c r="C115" s="221"/>
      <c r="D115" s="217" t="s">
        <v>193</v>
      </c>
      <c r="E115" s="222" t="s">
        <v>21</v>
      </c>
      <c r="F115" s="223" t="s">
        <v>1654</v>
      </c>
      <c r="G115" s="221"/>
      <c r="H115" s="224" t="s">
        <v>21</v>
      </c>
      <c r="I115" s="225"/>
      <c r="J115" s="221"/>
      <c r="K115" s="221"/>
      <c r="L115" s="226"/>
      <c r="M115" s="227"/>
      <c r="N115" s="228"/>
      <c r="O115" s="228"/>
      <c r="P115" s="228"/>
      <c r="Q115" s="228"/>
      <c r="R115" s="228"/>
      <c r="S115" s="228"/>
      <c r="T115" s="229"/>
      <c r="AT115" s="230" t="s">
        <v>193</v>
      </c>
      <c r="AU115" s="230" t="s">
        <v>83</v>
      </c>
      <c r="AV115" s="12" t="s">
        <v>79</v>
      </c>
      <c r="AW115" s="12" t="s">
        <v>39</v>
      </c>
      <c r="AX115" s="12" t="s">
        <v>75</v>
      </c>
      <c r="AY115" s="230" t="s">
        <v>183</v>
      </c>
    </row>
    <row r="116" spans="2:65" s="13" customFormat="1" ht="13.5">
      <c r="B116" s="231"/>
      <c r="C116" s="232"/>
      <c r="D116" s="217" t="s">
        <v>193</v>
      </c>
      <c r="E116" s="233" t="s">
        <v>21</v>
      </c>
      <c r="F116" s="234" t="s">
        <v>1660</v>
      </c>
      <c r="G116" s="232"/>
      <c r="H116" s="235">
        <v>1.9E-2</v>
      </c>
      <c r="I116" s="236"/>
      <c r="J116" s="232"/>
      <c r="K116" s="232"/>
      <c r="L116" s="237"/>
      <c r="M116" s="238"/>
      <c r="N116" s="239"/>
      <c r="O116" s="239"/>
      <c r="P116" s="239"/>
      <c r="Q116" s="239"/>
      <c r="R116" s="239"/>
      <c r="S116" s="239"/>
      <c r="T116" s="240"/>
      <c r="AT116" s="241" t="s">
        <v>193</v>
      </c>
      <c r="AU116" s="241" t="s">
        <v>83</v>
      </c>
      <c r="AV116" s="13" t="s">
        <v>83</v>
      </c>
      <c r="AW116" s="13" t="s">
        <v>39</v>
      </c>
      <c r="AX116" s="13" t="s">
        <v>75</v>
      </c>
      <c r="AY116" s="241" t="s">
        <v>183</v>
      </c>
    </row>
    <row r="117" spans="2:65" s="15" customFormat="1" ht="13.5">
      <c r="B117" s="268"/>
      <c r="C117" s="269"/>
      <c r="D117" s="217" t="s">
        <v>193</v>
      </c>
      <c r="E117" s="270" t="s">
        <v>21</v>
      </c>
      <c r="F117" s="271" t="s">
        <v>265</v>
      </c>
      <c r="G117" s="269"/>
      <c r="H117" s="272">
        <v>1.9E-2</v>
      </c>
      <c r="I117" s="273"/>
      <c r="J117" s="269"/>
      <c r="K117" s="269"/>
      <c r="L117" s="274"/>
      <c r="M117" s="275"/>
      <c r="N117" s="276"/>
      <c r="O117" s="276"/>
      <c r="P117" s="276"/>
      <c r="Q117" s="276"/>
      <c r="R117" s="276"/>
      <c r="S117" s="276"/>
      <c r="T117" s="277"/>
      <c r="AT117" s="278" t="s">
        <v>193</v>
      </c>
      <c r="AU117" s="278" t="s">
        <v>83</v>
      </c>
      <c r="AV117" s="15" t="s">
        <v>91</v>
      </c>
      <c r="AW117" s="15" t="s">
        <v>39</v>
      </c>
      <c r="AX117" s="15" t="s">
        <v>75</v>
      </c>
      <c r="AY117" s="278" t="s">
        <v>183</v>
      </c>
    </row>
    <row r="118" spans="2:65" s="12" customFormat="1" ht="13.5">
      <c r="B118" s="220"/>
      <c r="C118" s="221"/>
      <c r="D118" s="217" t="s">
        <v>193</v>
      </c>
      <c r="E118" s="222" t="s">
        <v>21</v>
      </c>
      <c r="F118" s="223" t="s">
        <v>1656</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1660</v>
      </c>
      <c r="G119" s="232"/>
      <c r="H119" s="235">
        <v>1.9E-2</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5" customFormat="1" ht="13.5">
      <c r="B120" s="268"/>
      <c r="C120" s="269"/>
      <c r="D120" s="217" t="s">
        <v>193</v>
      </c>
      <c r="E120" s="270" t="s">
        <v>21</v>
      </c>
      <c r="F120" s="271" t="s">
        <v>265</v>
      </c>
      <c r="G120" s="269"/>
      <c r="H120" s="272">
        <v>1.9E-2</v>
      </c>
      <c r="I120" s="273"/>
      <c r="J120" s="269"/>
      <c r="K120" s="269"/>
      <c r="L120" s="274"/>
      <c r="M120" s="275"/>
      <c r="N120" s="276"/>
      <c r="O120" s="276"/>
      <c r="P120" s="276"/>
      <c r="Q120" s="276"/>
      <c r="R120" s="276"/>
      <c r="S120" s="276"/>
      <c r="T120" s="277"/>
      <c r="AT120" s="278" t="s">
        <v>193</v>
      </c>
      <c r="AU120" s="278" t="s">
        <v>83</v>
      </c>
      <c r="AV120" s="15" t="s">
        <v>91</v>
      </c>
      <c r="AW120" s="15" t="s">
        <v>39</v>
      </c>
      <c r="AX120" s="15" t="s">
        <v>75</v>
      </c>
      <c r="AY120" s="278" t="s">
        <v>183</v>
      </c>
    </row>
    <row r="121" spans="2:65" s="14" customFormat="1" ht="13.5">
      <c r="B121" s="242"/>
      <c r="C121" s="243"/>
      <c r="D121" s="244" t="s">
        <v>193</v>
      </c>
      <c r="E121" s="245" t="s">
        <v>21</v>
      </c>
      <c r="F121" s="246" t="s">
        <v>212</v>
      </c>
      <c r="G121" s="243"/>
      <c r="H121" s="247">
        <v>3.7999999999999999E-2</v>
      </c>
      <c r="I121" s="248"/>
      <c r="J121" s="243"/>
      <c r="K121" s="243"/>
      <c r="L121" s="249"/>
      <c r="M121" s="250"/>
      <c r="N121" s="251"/>
      <c r="O121" s="251"/>
      <c r="P121" s="251"/>
      <c r="Q121" s="251"/>
      <c r="R121" s="251"/>
      <c r="S121" s="251"/>
      <c r="T121" s="252"/>
      <c r="AT121" s="253" t="s">
        <v>193</v>
      </c>
      <c r="AU121" s="253" t="s">
        <v>83</v>
      </c>
      <c r="AV121" s="14" t="s">
        <v>189</v>
      </c>
      <c r="AW121" s="14" t="s">
        <v>39</v>
      </c>
      <c r="AX121" s="14" t="s">
        <v>79</v>
      </c>
      <c r="AY121" s="253" t="s">
        <v>183</v>
      </c>
    </row>
    <row r="122" spans="2:65" s="1" customFormat="1" ht="31.5" customHeight="1">
      <c r="B122" s="42"/>
      <c r="C122" s="205" t="s">
        <v>91</v>
      </c>
      <c r="D122" s="205" t="s">
        <v>185</v>
      </c>
      <c r="E122" s="206" t="s">
        <v>1661</v>
      </c>
      <c r="F122" s="207" t="s">
        <v>1662</v>
      </c>
      <c r="G122" s="208" t="s">
        <v>199</v>
      </c>
      <c r="H122" s="209">
        <v>15.269</v>
      </c>
      <c r="I122" s="210"/>
      <c r="J122" s="211">
        <f>ROUND(I122*H122,2)</f>
        <v>0</v>
      </c>
      <c r="K122" s="207" t="s">
        <v>200</v>
      </c>
      <c r="L122" s="62"/>
      <c r="M122" s="212" t="s">
        <v>21</v>
      </c>
      <c r="N122" s="213" t="s">
        <v>46</v>
      </c>
      <c r="O122" s="43"/>
      <c r="P122" s="214">
        <f>O122*H122</f>
        <v>0</v>
      </c>
      <c r="Q122" s="214">
        <v>0.19284000000000001</v>
      </c>
      <c r="R122" s="214">
        <f>Q122*H122</f>
        <v>2.9444739600000003</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1663</v>
      </c>
    </row>
    <row r="123" spans="2:65" s="12" customFormat="1" ht="13.5">
      <c r="B123" s="220"/>
      <c r="C123" s="221"/>
      <c r="D123" s="217" t="s">
        <v>193</v>
      </c>
      <c r="E123" s="222" t="s">
        <v>21</v>
      </c>
      <c r="F123" s="223" t="s">
        <v>1664</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1665</v>
      </c>
      <c r="G124" s="232"/>
      <c r="H124" s="235">
        <v>6.3</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5" customFormat="1" ht="13.5">
      <c r="B125" s="268"/>
      <c r="C125" s="269"/>
      <c r="D125" s="217" t="s">
        <v>193</v>
      </c>
      <c r="E125" s="270" t="s">
        <v>21</v>
      </c>
      <c r="F125" s="271" t="s">
        <v>265</v>
      </c>
      <c r="G125" s="269"/>
      <c r="H125" s="272">
        <v>6.3</v>
      </c>
      <c r="I125" s="273"/>
      <c r="J125" s="269"/>
      <c r="K125" s="269"/>
      <c r="L125" s="274"/>
      <c r="M125" s="275"/>
      <c r="N125" s="276"/>
      <c r="O125" s="276"/>
      <c r="P125" s="276"/>
      <c r="Q125" s="276"/>
      <c r="R125" s="276"/>
      <c r="S125" s="276"/>
      <c r="T125" s="277"/>
      <c r="AT125" s="278" t="s">
        <v>193</v>
      </c>
      <c r="AU125" s="278" t="s">
        <v>83</v>
      </c>
      <c r="AV125" s="15" t="s">
        <v>91</v>
      </c>
      <c r="AW125" s="15" t="s">
        <v>39</v>
      </c>
      <c r="AX125" s="15" t="s">
        <v>75</v>
      </c>
      <c r="AY125" s="278" t="s">
        <v>183</v>
      </c>
    </row>
    <row r="126" spans="2:65" s="12" customFormat="1" ht="13.5">
      <c r="B126" s="220"/>
      <c r="C126" s="221"/>
      <c r="D126" s="217" t="s">
        <v>193</v>
      </c>
      <c r="E126" s="222" t="s">
        <v>21</v>
      </c>
      <c r="F126" s="223" t="s">
        <v>1666</v>
      </c>
      <c r="G126" s="221"/>
      <c r="H126" s="224" t="s">
        <v>21</v>
      </c>
      <c r="I126" s="225"/>
      <c r="J126" s="221"/>
      <c r="K126" s="221"/>
      <c r="L126" s="226"/>
      <c r="M126" s="227"/>
      <c r="N126" s="228"/>
      <c r="O126" s="228"/>
      <c r="P126" s="228"/>
      <c r="Q126" s="228"/>
      <c r="R126" s="228"/>
      <c r="S126" s="228"/>
      <c r="T126" s="229"/>
      <c r="AT126" s="230" t="s">
        <v>193</v>
      </c>
      <c r="AU126" s="230" t="s">
        <v>83</v>
      </c>
      <c r="AV126" s="12" t="s">
        <v>79</v>
      </c>
      <c r="AW126" s="12" t="s">
        <v>39</v>
      </c>
      <c r="AX126" s="12" t="s">
        <v>75</v>
      </c>
      <c r="AY126" s="230" t="s">
        <v>183</v>
      </c>
    </row>
    <row r="127" spans="2:65" s="13" customFormat="1" ht="13.5">
      <c r="B127" s="231"/>
      <c r="C127" s="232"/>
      <c r="D127" s="217" t="s">
        <v>193</v>
      </c>
      <c r="E127" s="233" t="s">
        <v>21</v>
      </c>
      <c r="F127" s="234" t="s">
        <v>1667</v>
      </c>
      <c r="G127" s="232"/>
      <c r="H127" s="235">
        <v>8.9689999999999994</v>
      </c>
      <c r="I127" s="236"/>
      <c r="J127" s="232"/>
      <c r="K127" s="232"/>
      <c r="L127" s="237"/>
      <c r="M127" s="238"/>
      <c r="N127" s="239"/>
      <c r="O127" s="239"/>
      <c r="P127" s="239"/>
      <c r="Q127" s="239"/>
      <c r="R127" s="239"/>
      <c r="S127" s="239"/>
      <c r="T127" s="240"/>
      <c r="AT127" s="241" t="s">
        <v>193</v>
      </c>
      <c r="AU127" s="241" t="s">
        <v>83</v>
      </c>
      <c r="AV127" s="13" t="s">
        <v>83</v>
      </c>
      <c r="AW127" s="13" t="s">
        <v>39</v>
      </c>
      <c r="AX127" s="13" t="s">
        <v>75</v>
      </c>
      <c r="AY127" s="241" t="s">
        <v>183</v>
      </c>
    </row>
    <row r="128" spans="2:65" s="15" customFormat="1" ht="13.5">
      <c r="B128" s="268"/>
      <c r="C128" s="269"/>
      <c r="D128" s="217" t="s">
        <v>193</v>
      </c>
      <c r="E128" s="270" t="s">
        <v>21</v>
      </c>
      <c r="F128" s="271" t="s">
        <v>265</v>
      </c>
      <c r="G128" s="269"/>
      <c r="H128" s="272">
        <v>8.9689999999999994</v>
      </c>
      <c r="I128" s="273"/>
      <c r="J128" s="269"/>
      <c r="K128" s="269"/>
      <c r="L128" s="274"/>
      <c r="M128" s="275"/>
      <c r="N128" s="276"/>
      <c r="O128" s="276"/>
      <c r="P128" s="276"/>
      <c r="Q128" s="276"/>
      <c r="R128" s="276"/>
      <c r="S128" s="276"/>
      <c r="T128" s="277"/>
      <c r="AT128" s="278" t="s">
        <v>193</v>
      </c>
      <c r="AU128" s="278" t="s">
        <v>83</v>
      </c>
      <c r="AV128" s="15" t="s">
        <v>91</v>
      </c>
      <c r="AW128" s="15" t="s">
        <v>39</v>
      </c>
      <c r="AX128" s="15" t="s">
        <v>75</v>
      </c>
      <c r="AY128" s="278" t="s">
        <v>183</v>
      </c>
    </row>
    <row r="129" spans="2:65" s="14" customFormat="1" ht="13.5">
      <c r="B129" s="242"/>
      <c r="C129" s="243"/>
      <c r="D129" s="217" t="s">
        <v>193</v>
      </c>
      <c r="E129" s="279" t="s">
        <v>21</v>
      </c>
      <c r="F129" s="280" t="s">
        <v>212</v>
      </c>
      <c r="G129" s="243"/>
      <c r="H129" s="281">
        <v>15.269</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1" customFormat="1" ht="29.85" customHeight="1">
      <c r="B130" s="188"/>
      <c r="C130" s="189"/>
      <c r="D130" s="202" t="s">
        <v>74</v>
      </c>
      <c r="E130" s="203" t="s">
        <v>189</v>
      </c>
      <c r="F130" s="203" t="s">
        <v>1668</v>
      </c>
      <c r="G130" s="189"/>
      <c r="H130" s="189"/>
      <c r="I130" s="192"/>
      <c r="J130" s="204">
        <f>BK130</f>
        <v>0</v>
      </c>
      <c r="K130" s="189"/>
      <c r="L130" s="194"/>
      <c r="M130" s="195"/>
      <c r="N130" s="196"/>
      <c r="O130" s="196"/>
      <c r="P130" s="197">
        <f>SUM(P131:P148)</f>
        <v>0</v>
      </c>
      <c r="Q130" s="196"/>
      <c r="R130" s="197">
        <f>SUM(R131:R148)</f>
        <v>0.17262932</v>
      </c>
      <c r="S130" s="196"/>
      <c r="T130" s="198">
        <f>SUM(T131:T148)</f>
        <v>0</v>
      </c>
      <c r="AR130" s="199" t="s">
        <v>79</v>
      </c>
      <c r="AT130" s="200" t="s">
        <v>74</v>
      </c>
      <c r="AU130" s="200" t="s">
        <v>79</v>
      </c>
      <c r="AY130" s="199" t="s">
        <v>183</v>
      </c>
      <c r="BK130" s="201">
        <f>SUM(BK131:BK148)</f>
        <v>0</v>
      </c>
    </row>
    <row r="131" spans="2:65" s="1" customFormat="1" ht="69.75" customHeight="1">
      <c r="B131" s="42"/>
      <c r="C131" s="205" t="s">
        <v>189</v>
      </c>
      <c r="D131" s="205" t="s">
        <v>185</v>
      </c>
      <c r="E131" s="206" t="s">
        <v>1669</v>
      </c>
      <c r="F131" s="207" t="s">
        <v>1670</v>
      </c>
      <c r="G131" s="208" t="s">
        <v>199</v>
      </c>
      <c r="H131" s="209">
        <v>3.5539999999999998</v>
      </c>
      <c r="I131" s="210"/>
      <c r="J131" s="211">
        <f>ROUND(I131*H131,2)</f>
        <v>0</v>
      </c>
      <c r="K131" s="207" t="s">
        <v>200</v>
      </c>
      <c r="L131" s="62"/>
      <c r="M131" s="212" t="s">
        <v>21</v>
      </c>
      <c r="N131" s="213" t="s">
        <v>46</v>
      </c>
      <c r="O131" s="43"/>
      <c r="P131" s="214">
        <f>O131*H131</f>
        <v>0</v>
      </c>
      <c r="Q131" s="214">
        <v>1.128E-2</v>
      </c>
      <c r="R131" s="214">
        <f>Q131*H131</f>
        <v>4.0089119999999999E-2</v>
      </c>
      <c r="S131" s="214">
        <v>0</v>
      </c>
      <c r="T131" s="215">
        <f>S131*H131</f>
        <v>0</v>
      </c>
      <c r="AR131" s="25" t="s">
        <v>189</v>
      </c>
      <c r="AT131" s="25" t="s">
        <v>185</v>
      </c>
      <c r="AU131" s="25" t="s">
        <v>83</v>
      </c>
      <c r="AY131" s="25" t="s">
        <v>183</v>
      </c>
      <c r="BE131" s="216">
        <f>IF(N131="základní",J131,0)</f>
        <v>0</v>
      </c>
      <c r="BF131" s="216">
        <f>IF(N131="snížená",J131,0)</f>
        <v>0</v>
      </c>
      <c r="BG131" s="216">
        <f>IF(N131="zákl. přenesená",J131,0)</f>
        <v>0</v>
      </c>
      <c r="BH131" s="216">
        <f>IF(N131="sníž. přenesená",J131,0)</f>
        <v>0</v>
      </c>
      <c r="BI131" s="216">
        <f>IF(N131="nulová",J131,0)</f>
        <v>0</v>
      </c>
      <c r="BJ131" s="25" t="s">
        <v>79</v>
      </c>
      <c r="BK131" s="216">
        <f>ROUND(I131*H131,2)</f>
        <v>0</v>
      </c>
      <c r="BL131" s="25" t="s">
        <v>189</v>
      </c>
      <c r="BM131" s="25" t="s">
        <v>1671</v>
      </c>
    </row>
    <row r="132" spans="2:65" s="12" customFormat="1" ht="13.5">
      <c r="B132" s="220"/>
      <c r="C132" s="221"/>
      <c r="D132" s="217" t="s">
        <v>193</v>
      </c>
      <c r="E132" s="222" t="s">
        <v>21</v>
      </c>
      <c r="F132" s="223" t="s">
        <v>1664</v>
      </c>
      <c r="G132" s="221"/>
      <c r="H132" s="224" t="s">
        <v>21</v>
      </c>
      <c r="I132" s="225"/>
      <c r="J132" s="221"/>
      <c r="K132" s="221"/>
      <c r="L132" s="226"/>
      <c r="M132" s="227"/>
      <c r="N132" s="228"/>
      <c r="O132" s="228"/>
      <c r="P132" s="228"/>
      <c r="Q132" s="228"/>
      <c r="R132" s="228"/>
      <c r="S132" s="228"/>
      <c r="T132" s="229"/>
      <c r="AT132" s="230" t="s">
        <v>193</v>
      </c>
      <c r="AU132" s="230" t="s">
        <v>83</v>
      </c>
      <c r="AV132" s="12" t="s">
        <v>79</v>
      </c>
      <c r="AW132" s="12" t="s">
        <v>39</v>
      </c>
      <c r="AX132" s="12" t="s">
        <v>75</v>
      </c>
      <c r="AY132" s="230" t="s">
        <v>183</v>
      </c>
    </row>
    <row r="133" spans="2:65" s="13" customFormat="1" ht="13.5">
      <c r="B133" s="231"/>
      <c r="C133" s="232"/>
      <c r="D133" s="217" t="s">
        <v>193</v>
      </c>
      <c r="E133" s="233" t="s">
        <v>21</v>
      </c>
      <c r="F133" s="234" t="s">
        <v>1672</v>
      </c>
      <c r="G133" s="232"/>
      <c r="H133" s="235">
        <v>3.5539999999999998</v>
      </c>
      <c r="I133" s="236"/>
      <c r="J133" s="232"/>
      <c r="K133" s="232"/>
      <c r="L133" s="237"/>
      <c r="M133" s="238"/>
      <c r="N133" s="239"/>
      <c r="O133" s="239"/>
      <c r="P133" s="239"/>
      <c r="Q133" s="239"/>
      <c r="R133" s="239"/>
      <c r="S133" s="239"/>
      <c r="T133" s="240"/>
      <c r="AT133" s="241" t="s">
        <v>193</v>
      </c>
      <c r="AU133" s="241" t="s">
        <v>83</v>
      </c>
      <c r="AV133" s="13" t="s">
        <v>83</v>
      </c>
      <c r="AW133" s="13" t="s">
        <v>39</v>
      </c>
      <c r="AX133" s="13" t="s">
        <v>75</v>
      </c>
      <c r="AY133" s="241" t="s">
        <v>183</v>
      </c>
    </row>
    <row r="134" spans="2:65" s="14" customFormat="1" ht="13.5">
      <c r="B134" s="242"/>
      <c r="C134" s="243"/>
      <c r="D134" s="244" t="s">
        <v>193</v>
      </c>
      <c r="E134" s="245" t="s">
        <v>21</v>
      </c>
      <c r="F134" s="246" t="s">
        <v>212</v>
      </c>
      <c r="G134" s="243"/>
      <c r="H134" s="247">
        <v>3.5539999999999998</v>
      </c>
      <c r="I134" s="248"/>
      <c r="J134" s="243"/>
      <c r="K134" s="243"/>
      <c r="L134" s="249"/>
      <c r="M134" s="250"/>
      <c r="N134" s="251"/>
      <c r="O134" s="251"/>
      <c r="P134" s="251"/>
      <c r="Q134" s="251"/>
      <c r="R134" s="251"/>
      <c r="S134" s="251"/>
      <c r="T134" s="252"/>
      <c r="AT134" s="253" t="s">
        <v>193</v>
      </c>
      <c r="AU134" s="253" t="s">
        <v>83</v>
      </c>
      <c r="AV134" s="14" t="s">
        <v>189</v>
      </c>
      <c r="AW134" s="14" t="s">
        <v>39</v>
      </c>
      <c r="AX134" s="14" t="s">
        <v>79</v>
      </c>
      <c r="AY134" s="253" t="s">
        <v>183</v>
      </c>
    </row>
    <row r="135" spans="2:65" s="1" customFormat="1" ht="31.5" customHeight="1">
      <c r="B135" s="42"/>
      <c r="C135" s="205" t="s">
        <v>222</v>
      </c>
      <c r="D135" s="205" t="s">
        <v>185</v>
      </c>
      <c r="E135" s="206" t="s">
        <v>1673</v>
      </c>
      <c r="F135" s="207" t="s">
        <v>1674</v>
      </c>
      <c r="G135" s="208" t="s">
        <v>498</v>
      </c>
      <c r="H135" s="209">
        <v>0.13</v>
      </c>
      <c r="I135" s="210"/>
      <c r="J135" s="211">
        <f>ROUND(I135*H135,2)</f>
        <v>0</v>
      </c>
      <c r="K135" s="207" t="s">
        <v>200</v>
      </c>
      <c r="L135" s="62"/>
      <c r="M135" s="212" t="s">
        <v>21</v>
      </c>
      <c r="N135" s="213" t="s">
        <v>46</v>
      </c>
      <c r="O135" s="43"/>
      <c r="P135" s="214">
        <f>O135*H135</f>
        <v>0</v>
      </c>
      <c r="Q135" s="214">
        <v>1.9539999999999998E-2</v>
      </c>
      <c r="R135" s="214">
        <f>Q135*H135</f>
        <v>2.5401999999999998E-3</v>
      </c>
      <c r="S135" s="214">
        <v>0</v>
      </c>
      <c r="T135" s="215">
        <f>S135*H135</f>
        <v>0</v>
      </c>
      <c r="AR135" s="25" t="s">
        <v>189</v>
      </c>
      <c r="AT135" s="25" t="s">
        <v>185</v>
      </c>
      <c r="AU135" s="25" t="s">
        <v>83</v>
      </c>
      <c r="AY135" s="25" t="s">
        <v>183</v>
      </c>
      <c r="BE135" s="216">
        <f>IF(N135="základní",J135,0)</f>
        <v>0</v>
      </c>
      <c r="BF135" s="216">
        <f>IF(N135="snížená",J135,0)</f>
        <v>0</v>
      </c>
      <c r="BG135" s="216">
        <f>IF(N135="zákl. přenesená",J135,0)</f>
        <v>0</v>
      </c>
      <c r="BH135" s="216">
        <f>IF(N135="sníž. přenesená",J135,0)</f>
        <v>0</v>
      </c>
      <c r="BI135" s="216">
        <f>IF(N135="nulová",J135,0)</f>
        <v>0</v>
      </c>
      <c r="BJ135" s="25" t="s">
        <v>79</v>
      </c>
      <c r="BK135" s="216">
        <f>ROUND(I135*H135,2)</f>
        <v>0</v>
      </c>
      <c r="BL135" s="25" t="s">
        <v>189</v>
      </c>
      <c r="BM135" s="25" t="s">
        <v>1675</v>
      </c>
    </row>
    <row r="136" spans="2:65" s="13" customFormat="1" ht="13.5">
      <c r="B136" s="231"/>
      <c r="C136" s="232"/>
      <c r="D136" s="217" t="s">
        <v>193</v>
      </c>
      <c r="E136" s="233" t="s">
        <v>21</v>
      </c>
      <c r="F136" s="234" t="s">
        <v>1676</v>
      </c>
      <c r="G136" s="232"/>
      <c r="H136" s="235">
        <v>0.13</v>
      </c>
      <c r="I136" s="236"/>
      <c r="J136" s="232"/>
      <c r="K136" s="232"/>
      <c r="L136" s="237"/>
      <c r="M136" s="238"/>
      <c r="N136" s="239"/>
      <c r="O136" s="239"/>
      <c r="P136" s="239"/>
      <c r="Q136" s="239"/>
      <c r="R136" s="239"/>
      <c r="S136" s="239"/>
      <c r="T136" s="240"/>
      <c r="AT136" s="241" t="s">
        <v>193</v>
      </c>
      <c r="AU136" s="241" t="s">
        <v>83</v>
      </c>
      <c r="AV136" s="13" t="s">
        <v>83</v>
      </c>
      <c r="AW136" s="13" t="s">
        <v>39</v>
      </c>
      <c r="AX136" s="13" t="s">
        <v>75</v>
      </c>
      <c r="AY136" s="241" t="s">
        <v>183</v>
      </c>
    </row>
    <row r="137" spans="2:65" s="14" customFormat="1" ht="13.5">
      <c r="B137" s="242"/>
      <c r="C137" s="243"/>
      <c r="D137" s="244" t="s">
        <v>193</v>
      </c>
      <c r="E137" s="245" t="s">
        <v>21</v>
      </c>
      <c r="F137" s="246" t="s">
        <v>212</v>
      </c>
      <c r="G137" s="243"/>
      <c r="H137" s="247">
        <v>0.13</v>
      </c>
      <c r="I137" s="248"/>
      <c r="J137" s="243"/>
      <c r="K137" s="243"/>
      <c r="L137" s="249"/>
      <c r="M137" s="250"/>
      <c r="N137" s="251"/>
      <c r="O137" s="251"/>
      <c r="P137" s="251"/>
      <c r="Q137" s="251"/>
      <c r="R137" s="251"/>
      <c r="S137" s="251"/>
      <c r="T137" s="252"/>
      <c r="AT137" s="253" t="s">
        <v>193</v>
      </c>
      <c r="AU137" s="253" t="s">
        <v>83</v>
      </c>
      <c r="AV137" s="14" t="s">
        <v>189</v>
      </c>
      <c r="AW137" s="14" t="s">
        <v>39</v>
      </c>
      <c r="AX137" s="14" t="s">
        <v>79</v>
      </c>
      <c r="AY137" s="253" t="s">
        <v>183</v>
      </c>
    </row>
    <row r="138" spans="2:65" s="1" customFormat="1" ht="22.5" customHeight="1">
      <c r="B138" s="42"/>
      <c r="C138" s="257" t="s">
        <v>195</v>
      </c>
      <c r="D138" s="257" t="s">
        <v>223</v>
      </c>
      <c r="E138" s="258" t="s">
        <v>1677</v>
      </c>
      <c r="F138" s="259" t="s">
        <v>1678</v>
      </c>
      <c r="G138" s="260" t="s">
        <v>498</v>
      </c>
      <c r="H138" s="261">
        <v>0.107</v>
      </c>
      <c r="I138" s="262"/>
      <c r="J138" s="263">
        <f>ROUND(I138*H138,2)</f>
        <v>0</v>
      </c>
      <c r="K138" s="259" t="s">
        <v>21</v>
      </c>
      <c r="L138" s="264"/>
      <c r="M138" s="265" t="s">
        <v>21</v>
      </c>
      <c r="N138" s="266" t="s">
        <v>46</v>
      </c>
      <c r="O138" s="43"/>
      <c r="P138" s="214">
        <f>O138*H138</f>
        <v>0</v>
      </c>
      <c r="Q138" s="214">
        <v>1</v>
      </c>
      <c r="R138" s="214">
        <f>Q138*H138</f>
        <v>0.107</v>
      </c>
      <c r="S138" s="214">
        <v>0</v>
      </c>
      <c r="T138" s="215">
        <f>S138*H138</f>
        <v>0</v>
      </c>
      <c r="AR138" s="25" t="s">
        <v>226</v>
      </c>
      <c r="AT138" s="25" t="s">
        <v>223</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1679</v>
      </c>
    </row>
    <row r="139" spans="2:65" s="1" customFormat="1" ht="27">
      <c r="B139" s="42"/>
      <c r="C139" s="64"/>
      <c r="D139" s="217" t="s">
        <v>540</v>
      </c>
      <c r="E139" s="64"/>
      <c r="F139" s="218" t="s">
        <v>1680</v>
      </c>
      <c r="G139" s="64"/>
      <c r="H139" s="64"/>
      <c r="I139" s="173"/>
      <c r="J139" s="64"/>
      <c r="K139" s="64"/>
      <c r="L139" s="62"/>
      <c r="M139" s="219"/>
      <c r="N139" s="43"/>
      <c r="O139" s="43"/>
      <c r="P139" s="43"/>
      <c r="Q139" s="43"/>
      <c r="R139" s="43"/>
      <c r="S139" s="43"/>
      <c r="T139" s="79"/>
      <c r="AT139" s="25" t="s">
        <v>540</v>
      </c>
      <c r="AU139" s="25" t="s">
        <v>83</v>
      </c>
    </row>
    <row r="140" spans="2:65" s="12" customFormat="1" ht="13.5">
      <c r="B140" s="220"/>
      <c r="C140" s="221"/>
      <c r="D140" s="217" t="s">
        <v>193</v>
      </c>
      <c r="E140" s="222" t="s">
        <v>21</v>
      </c>
      <c r="F140" s="223" t="s">
        <v>1664</v>
      </c>
      <c r="G140" s="221"/>
      <c r="H140" s="224" t="s">
        <v>21</v>
      </c>
      <c r="I140" s="225"/>
      <c r="J140" s="221"/>
      <c r="K140" s="221"/>
      <c r="L140" s="226"/>
      <c r="M140" s="227"/>
      <c r="N140" s="228"/>
      <c r="O140" s="228"/>
      <c r="P140" s="228"/>
      <c r="Q140" s="228"/>
      <c r="R140" s="228"/>
      <c r="S140" s="228"/>
      <c r="T140" s="229"/>
      <c r="AT140" s="230" t="s">
        <v>193</v>
      </c>
      <c r="AU140" s="230" t="s">
        <v>83</v>
      </c>
      <c r="AV140" s="12" t="s">
        <v>79</v>
      </c>
      <c r="AW140" s="12" t="s">
        <v>39</v>
      </c>
      <c r="AX140" s="12" t="s">
        <v>75</v>
      </c>
      <c r="AY140" s="230" t="s">
        <v>183</v>
      </c>
    </row>
    <row r="141" spans="2:65" s="13" customFormat="1" ht="13.5">
      <c r="B141" s="231"/>
      <c r="C141" s="232"/>
      <c r="D141" s="217" t="s">
        <v>193</v>
      </c>
      <c r="E141" s="233" t="s">
        <v>21</v>
      </c>
      <c r="F141" s="234" t="s">
        <v>1681</v>
      </c>
      <c r="G141" s="232"/>
      <c r="H141" s="235">
        <v>2.5000000000000001E-2</v>
      </c>
      <c r="I141" s="236"/>
      <c r="J141" s="232"/>
      <c r="K141" s="232"/>
      <c r="L141" s="237"/>
      <c r="M141" s="238"/>
      <c r="N141" s="239"/>
      <c r="O141" s="239"/>
      <c r="P141" s="239"/>
      <c r="Q141" s="239"/>
      <c r="R141" s="239"/>
      <c r="S141" s="239"/>
      <c r="T141" s="240"/>
      <c r="AT141" s="241" t="s">
        <v>193</v>
      </c>
      <c r="AU141" s="241" t="s">
        <v>83</v>
      </c>
      <c r="AV141" s="13" t="s">
        <v>83</v>
      </c>
      <c r="AW141" s="13" t="s">
        <v>39</v>
      </c>
      <c r="AX141" s="13" t="s">
        <v>75</v>
      </c>
      <c r="AY141" s="241" t="s">
        <v>183</v>
      </c>
    </row>
    <row r="142" spans="2:65" s="13" customFormat="1" ht="13.5">
      <c r="B142" s="231"/>
      <c r="C142" s="232"/>
      <c r="D142" s="217" t="s">
        <v>193</v>
      </c>
      <c r="E142" s="233" t="s">
        <v>21</v>
      </c>
      <c r="F142" s="234" t="s">
        <v>1682</v>
      </c>
      <c r="G142" s="232"/>
      <c r="H142" s="235">
        <v>8.2000000000000003E-2</v>
      </c>
      <c r="I142" s="236"/>
      <c r="J142" s="232"/>
      <c r="K142" s="232"/>
      <c r="L142" s="237"/>
      <c r="M142" s="238"/>
      <c r="N142" s="239"/>
      <c r="O142" s="239"/>
      <c r="P142" s="239"/>
      <c r="Q142" s="239"/>
      <c r="R142" s="239"/>
      <c r="S142" s="239"/>
      <c r="T142" s="240"/>
      <c r="AT142" s="241" t="s">
        <v>193</v>
      </c>
      <c r="AU142" s="241" t="s">
        <v>83</v>
      </c>
      <c r="AV142" s="13" t="s">
        <v>83</v>
      </c>
      <c r="AW142" s="13" t="s">
        <v>39</v>
      </c>
      <c r="AX142" s="13" t="s">
        <v>75</v>
      </c>
      <c r="AY142" s="241" t="s">
        <v>183</v>
      </c>
    </row>
    <row r="143" spans="2:65" s="14" customFormat="1" ht="13.5">
      <c r="B143" s="242"/>
      <c r="C143" s="243"/>
      <c r="D143" s="244" t="s">
        <v>193</v>
      </c>
      <c r="E143" s="245" t="s">
        <v>21</v>
      </c>
      <c r="F143" s="246" t="s">
        <v>212</v>
      </c>
      <c r="G143" s="243"/>
      <c r="H143" s="247">
        <v>0.107</v>
      </c>
      <c r="I143" s="248"/>
      <c r="J143" s="243"/>
      <c r="K143" s="243"/>
      <c r="L143" s="249"/>
      <c r="M143" s="250"/>
      <c r="N143" s="251"/>
      <c r="O143" s="251"/>
      <c r="P143" s="251"/>
      <c r="Q143" s="251"/>
      <c r="R143" s="251"/>
      <c r="S143" s="251"/>
      <c r="T143" s="252"/>
      <c r="AT143" s="253" t="s">
        <v>193</v>
      </c>
      <c r="AU143" s="253" t="s">
        <v>83</v>
      </c>
      <c r="AV143" s="14" t="s">
        <v>189</v>
      </c>
      <c r="AW143" s="14" t="s">
        <v>39</v>
      </c>
      <c r="AX143" s="14" t="s">
        <v>79</v>
      </c>
      <c r="AY143" s="253" t="s">
        <v>183</v>
      </c>
    </row>
    <row r="144" spans="2:65" s="1" customFormat="1" ht="22.5" customHeight="1">
      <c r="B144" s="42"/>
      <c r="C144" s="257" t="s">
        <v>233</v>
      </c>
      <c r="D144" s="257" t="s">
        <v>223</v>
      </c>
      <c r="E144" s="258" t="s">
        <v>1683</v>
      </c>
      <c r="F144" s="259" t="s">
        <v>1684</v>
      </c>
      <c r="G144" s="260" t="s">
        <v>498</v>
      </c>
      <c r="H144" s="261">
        <v>2.3E-2</v>
      </c>
      <c r="I144" s="262"/>
      <c r="J144" s="263">
        <f>ROUND(I144*H144,2)</f>
        <v>0</v>
      </c>
      <c r="K144" s="259" t="s">
        <v>200</v>
      </c>
      <c r="L144" s="264"/>
      <c r="M144" s="265" t="s">
        <v>21</v>
      </c>
      <c r="N144" s="266" t="s">
        <v>46</v>
      </c>
      <c r="O144" s="43"/>
      <c r="P144" s="214">
        <f>O144*H144</f>
        <v>0</v>
      </c>
      <c r="Q144" s="214">
        <v>1</v>
      </c>
      <c r="R144" s="214">
        <f>Q144*H144</f>
        <v>2.3E-2</v>
      </c>
      <c r="S144" s="214">
        <v>0</v>
      </c>
      <c r="T144" s="215">
        <f>S144*H144</f>
        <v>0</v>
      </c>
      <c r="AR144" s="25" t="s">
        <v>226</v>
      </c>
      <c r="AT144" s="25" t="s">
        <v>223</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189</v>
      </c>
      <c r="BM144" s="25" t="s">
        <v>1685</v>
      </c>
    </row>
    <row r="145" spans="2:65" s="1" customFormat="1" ht="27">
      <c r="B145" s="42"/>
      <c r="C145" s="64"/>
      <c r="D145" s="217" t="s">
        <v>540</v>
      </c>
      <c r="E145" s="64"/>
      <c r="F145" s="218" t="s">
        <v>1686</v>
      </c>
      <c r="G145" s="64"/>
      <c r="H145" s="64"/>
      <c r="I145" s="173"/>
      <c r="J145" s="64"/>
      <c r="K145" s="64"/>
      <c r="L145" s="62"/>
      <c r="M145" s="219"/>
      <c r="N145" s="43"/>
      <c r="O145" s="43"/>
      <c r="P145" s="43"/>
      <c r="Q145" s="43"/>
      <c r="R145" s="43"/>
      <c r="S145" s="43"/>
      <c r="T145" s="79"/>
      <c r="AT145" s="25" t="s">
        <v>540</v>
      </c>
      <c r="AU145" s="25" t="s">
        <v>83</v>
      </c>
    </row>
    <row r="146" spans="2:65" s="12" customFormat="1" ht="13.5">
      <c r="B146" s="220"/>
      <c r="C146" s="221"/>
      <c r="D146" s="217" t="s">
        <v>193</v>
      </c>
      <c r="E146" s="222" t="s">
        <v>21</v>
      </c>
      <c r="F146" s="223" t="s">
        <v>1664</v>
      </c>
      <c r="G146" s="221"/>
      <c r="H146" s="224" t="s">
        <v>21</v>
      </c>
      <c r="I146" s="225"/>
      <c r="J146" s="221"/>
      <c r="K146" s="221"/>
      <c r="L146" s="226"/>
      <c r="M146" s="227"/>
      <c r="N146" s="228"/>
      <c r="O146" s="228"/>
      <c r="P146" s="228"/>
      <c r="Q146" s="228"/>
      <c r="R146" s="228"/>
      <c r="S146" s="228"/>
      <c r="T146" s="229"/>
      <c r="AT146" s="230" t="s">
        <v>193</v>
      </c>
      <c r="AU146" s="230" t="s">
        <v>83</v>
      </c>
      <c r="AV146" s="12" t="s">
        <v>79</v>
      </c>
      <c r="AW146" s="12" t="s">
        <v>39</v>
      </c>
      <c r="AX146" s="12" t="s">
        <v>75</v>
      </c>
      <c r="AY146" s="230" t="s">
        <v>183</v>
      </c>
    </row>
    <row r="147" spans="2:65" s="13" customFormat="1" ht="13.5">
      <c r="B147" s="231"/>
      <c r="C147" s="232"/>
      <c r="D147" s="217" t="s">
        <v>193</v>
      </c>
      <c r="E147" s="233" t="s">
        <v>21</v>
      </c>
      <c r="F147" s="234" t="s">
        <v>1687</v>
      </c>
      <c r="G147" s="232"/>
      <c r="H147" s="235">
        <v>2.3E-2</v>
      </c>
      <c r="I147" s="236"/>
      <c r="J147" s="232"/>
      <c r="K147" s="232"/>
      <c r="L147" s="237"/>
      <c r="M147" s="238"/>
      <c r="N147" s="239"/>
      <c r="O147" s="239"/>
      <c r="P147" s="239"/>
      <c r="Q147" s="239"/>
      <c r="R147" s="239"/>
      <c r="S147" s="239"/>
      <c r="T147" s="240"/>
      <c r="AT147" s="241" t="s">
        <v>193</v>
      </c>
      <c r="AU147" s="241" t="s">
        <v>83</v>
      </c>
      <c r="AV147" s="13" t="s">
        <v>83</v>
      </c>
      <c r="AW147" s="13" t="s">
        <v>39</v>
      </c>
      <c r="AX147" s="13" t="s">
        <v>75</v>
      </c>
      <c r="AY147" s="241" t="s">
        <v>183</v>
      </c>
    </row>
    <row r="148" spans="2:65" s="14" customFormat="1" ht="13.5">
      <c r="B148" s="242"/>
      <c r="C148" s="243"/>
      <c r="D148" s="217" t="s">
        <v>193</v>
      </c>
      <c r="E148" s="279" t="s">
        <v>21</v>
      </c>
      <c r="F148" s="280" t="s">
        <v>212</v>
      </c>
      <c r="G148" s="243"/>
      <c r="H148" s="281">
        <v>2.3E-2</v>
      </c>
      <c r="I148" s="248"/>
      <c r="J148" s="243"/>
      <c r="K148" s="243"/>
      <c r="L148" s="249"/>
      <c r="M148" s="250"/>
      <c r="N148" s="251"/>
      <c r="O148" s="251"/>
      <c r="P148" s="251"/>
      <c r="Q148" s="251"/>
      <c r="R148" s="251"/>
      <c r="S148" s="251"/>
      <c r="T148" s="252"/>
      <c r="AT148" s="253" t="s">
        <v>193</v>
      </c>
      <c r="AU148" s="253" t="s">
        <v>83</v>
      </c>
      <c r="AV148" s="14" t="s">
        <v>189</v>
      </c>
      <c r="AW148" s="14" t="s">
        <v>39</v>
      </c>
      <c r="AX148" s="14" t="s">
        <v>79</v>
      </c>
      <c r="AY148" s="253" t="s">
        <v>183</v>
      </c>
    </row>
    <row r="149" spans="2:65" s="11" customFormat="1" ht="29.85" customHeight="1">
      <c r="B149" s="188"/>
      <c r="C149" s="189"/>
      <c r="D149" s="202" t="s">
        <v>74</v>
      </c>
      <c r="E149" s="203" t="s">
        <v>195</v>
      </c>
      <c r="F149" s="203" t="s">
        <v>196</v>
      </c>
      <c r="G149" s="189"/>
      <c r="H149" s="189"/>
      <c r="I149" s="192"/>
      <c r="J149" s="204">
        <f>BK149</f>
        <v>0</v>
      </c>
      <c r="K149" s="189"/>
      <c r="L149" s="194"/>
      <c r="M149" s="195"/>
      <c r="N149" s="196"/>
      <c r="O149" s="196"/>
      <c r="P149" s="197">
        <f>SUM(P150:P201)</f>
        <v>0</v>
      </c>
      <c r="Q149" s="196"/>
      <c r="R149" s="197">
        <f>SUM(R150:R201)</f>
        <v>3.0088462599999999</v>
      </c>
      <c r="S149" s="196"/>
      <c r="T149" s="198">
        <f>SUM(T150:T201)</f>
        <v>0</v>
      </c>
      <c r="AR149" s="199" t="s">
        <v>79</v>
      </c>
      <c r="AT149" s="200" t="s">
        <v>74</v>
      </c>
      <c r="AU149" s="200" t="s">
        <v>79</v>
      </c>
      <c r="AY149" s="199" t="s">
        <v>183</v>
      </c>
      <c r="BK149" s="201">
        <f>SUM(BK150:BK201)</f>
        <v>0</v>
      </c>
    </row>
    <row r="150" spans="2:65" s="1" customFormat="1" ht="31.5" customHeight="1">
      <c r="B150" s="42"/>
      <c r="C150" s="205" t="s">
        <v>226</v>
      </c>
      <c r="D150" s="205" t="s">
        <v>185</v>
      </c>
      <c r="E150" s="206" t="s">
        <v>1688</v>
      </c>
      <c r="F150" s="207" t="s">
        <v>1689</v>
      </c>
      <c r="G150" s="208" t="s">
        <v>199</v>
      </c>
      <c r="H150" s="209">
        <v>8.9689999999999994</v>
      </c>
      <c r="I150" s="210"/>
      <c r="J150" s="211">
        <f>ROUND(I150*H150,2)</f>
        <v>0</v>
      </c>
      <c r="K150" s="207" t="s">
        <v>200</v>
      </c>
      <c r="L150" s="62"/>
      <c r="M150" s="212" t="s">
        <v>21</v>
      </c>
      <c r="N150" s="213" t="s">
        <v>46</v>
      </c>
      <c r="O150" s="43"/>
      <c r="P150" s="214">
        <f>O150*H150</f>
        <v>0</v>
      </c>
      <c r="Q150" s="214">
        <v>1.8380000000000001E-2</v>
      </c>
      <c r="R150" s="214">
        <f>Q150*H150</f>
        <v>0.16485021999999999</v>
      </c>
      <c r="S150" s="214">
        <v>0</v>
      </c>
      <c r="T150" s="215">
        <f>S150*H150</f>
        <v>0</v>
      </c>
      <c r="AR150" s="25" t="s">
        <v>189</v>
      </c>
      <c r="AT150" s="25" t="s">
        <v>185</v>
      </c>
      <c r="AU150" s="25" t="s">
        <v>83</v>
      </c>
      <c r="AY150" s="25" t="s">
        <v>183</v>
      </c>
      <c r="BE150" s="216">
        <f>IF(N150="základní",J150,0)</f>
        <v>0</v>
      </c>
      <c r="BF150" s="216">
        <f>IF(N150="snížená",J150,0)</f>
        <v>0</v>
      </c>
      <c r="BG150" s="216">
        <f>IF(N150="zákl. přenesená",J150,0)</f>
        <v>0</v>
      </c>
      <c r="BH150" s="216">
        <f>IF(N150="sníž. přenesená",J150,0)</f>
        <v>0</v>
      </c>
      <c r="BI150" s="216">
        <f>IF(N150="nulová",J150,0)</f>
        <v>0</v>
      </c>
      <c r="BJ150" s="25" t="s">
        <v>79</v>
      </c>
      <c r="BK150" s="216">
        <f>ROUND(I150*H150,2)</f>
        <v>0</v>
      </c>
      <c r="BL150" s="25" t="s">
        <v>189</v>
      </c>
      <c r="BM150" s="25" t="s">
        <v>1690</v>
      </c>
    </row>
    <row r="151" spans="2:65" s="12" customFormat="1" ht="13.5">
      <c r="B151" s="220"/>
      <c r="C151" s="221"/>
      <c r="D151" s="217" t="s">
        <v>193</v>
      </c>
      <c r="E151" s="222" t="s">
        <v>21</v>
      </c>
      <c r="F151" s="223" t="s">
        <v>1666</v>
      </c>
      <c r="G151" s="221"/>
      <c r="H151" s="224" t="s">
        <v>21</v>
      </c>
      <c r="I151" s="225"/>
      <c r="J151" s="221"/>
      <c r="K151" s="221"/>
      <c r="L151" s="226"/>
      <c r="M151" s="227"/>
      <c r="N151" s="228"/>
      <c r="O151" s="228"/>
      <c r="P151" s="228"/>
      <c r="Q151" s="228"/>
      <c r="R151" s="228"/>
      <c r="S151" s="228"/>
      <c r="T151" s="229"/>
      <c r="AT151" s="230" t="s">
        <v>193</v>
      </c>
      <c r="AU151" s="230" t="s">
        <v>83</v>
      </c>
      <c r="AV151" s="12" t="s">
        <v>79</v>
      </c>
      <c r="AW151" s="12" t="s">
        <v>39</v>
      </c>
      <c r="AX151" s="12" t="s">
        <v>75</v>
      </c>
      <c r="AY151" s="230" t="s">
        <v>183</v>
      </c>
    </row>
    <row r="152" spans="2:65" s="13" customFormat="1" ht="13.5">
      <c r="B152" s="231"/>
      <c r="C152" s="232"/>
      <c r="D152" s="217" t="s">
        <v>193</v>
      </c>
      <c r="E152" s="233" t="s">
        <v>21</v>
      </c>
      <c r="F152" s="234" t="s">
        <v>1667</v>
      </c>
      <c r="G152" s="232"/>
      <c r="H152" s="235">
        <v>8.9689999999999994</v>
      </c>
      <c r="I152" s="236"/>
      <c r="J152" s="232"/>
      <c r="K152" s="232"/>
      <c r="L152" s="237"/>
      <c r="M152" s="238"/>
      <c r="N152" s="239"/>
      <c r="O152" s="239"/>
      <c r="P152" s="239"/>
      <c r="Q152" s="239"/>
      <c r="R152" s="239"/>
      <c r="S152" s="239"/>
      <c r="T152" s="240"/>
      <c r="AT152" s="241" t="s">
        <v>193</v>
      </c>
      <c r="AU152" s="241" t="s">
        <v>83</v>
      </c>
      <c r="AV152" s="13" t="s">
        <v>83</v>
      </c>
      <c r="AW152" s="13" t="s">
        <v>39</v>
      </c>
      <c r="AX152" s="13" t="s">
        <v>75</v>
      </c>
      <c r="AY152" s="241" t="s">
        <v>183</v>
      </c>
    </row>
    <row r="153" spans="2:65" s="14" customFormat="1" ht="13.5">
      <c r="B153" s="242"/>
      <c r="C153" s="243"/>
      <c r="D153" s="244" t="s">
        <v>193</v>
      </c>
      <c r="E153" s="245" t="s">
        <v>21</v>
      </c>
      <c r="F153" s="246" t="s">
        <v>212</v>
      </c>
      <c r="G153" s="243"/>
      <c r="H153" s="247">
        <v>8.9689999999999994</v>
      </c>
      <c r="I153" s="248"/>
      <c r="J153" s="243"/>
      <c r="K153" s="243"/>
      <c r="L153" s="249"/>
      <c r="M153" s="250"/>
      <c r="N153" s="251"/>
      <c r="O153" s="251"/>
      <c r="P153" s="251"/>
      <c r="Q153" s="251"/>
      <c r="R153" s="251"/>
      <c r="S153" s="251"/>
      <c r="T153" s="252"/>
      <c r="AT153" s="253" t="s">
        <v>193</v>
      </c>
      <c r="AU153" s="253" t="s">
        <v>83</v>
      </c>
      <c r="AV153" s="14" t="s">
        <v>189</v>
      </c>
      <c r="AW153" s="14" t="s">
        <v>39</v>
      </c>
      <c r="AX153" s="14" t="s">
        <v>79</v>
      </c>
      <c r="AY153" s="253" t="s">
        <v>183</v>
      </c>
    </row>
    <row r="154" spans="2:65" s="1" customFormat="1" ht="31.5" customHeight="1">
      <c r="B154" s="42"/>
      <c r="C154" s="205" t="s">
        <v>240</v>
      </c>
      <c r="D154" s="205" t="s">
        <v>185</v>
      </c>
      <c r="E154" s="206" t="s">
        <v>1691</v>
      </c>
      <c r="F154" s="207" t="s">
        <v>1692</v>
      </c>
      <c r="G154" s="208" t="s">
        <v>199</v>
      </c>
      <c r="H154" s="209">
        <v>529.51</v>
      </c>
      <c r="I154" s="210"/>
      <c r="J154" s="211">
        <f>ROUND(I154*H154,2)</f>
        <v>0</v>
      </c>
      <c r="K154" s="207" t="s">
        <v>200</v>
      </c>
      <c r="L154" s="62"/>
      <c r="M154" s="212" t="s">
        <v>21</v>
      </c>
      <c r="N154" s="213" t="s">
        <v>46</v>
      </c>
      <c r="O154" s="43"/>
      <c r="P154" s="214">
        <f>O154*H154</f>
        <v>0</v>
      </c>
      <c r="Q154" s="214">
        <v>1.2E-4</v>
      </c>
      <c r="R154" s="214">
        <f>Q154*H154</f>
        <v>6.3541200000000006E-2</v>
      </c>
      <c r="S154" s="214">
        <v>0</v>
      </c>
      <c r="T154" s="215">
        <f>S154*H154</f>
        <v>0</v>
      </c>
      <c r="AR154" s="25" t="s">
        <v>189</v>
      </c>
      <c r="AT154" s="25" t="s">
        <v>185</v>
      </c>
      <c r="AU154" s="25" t="s">
        <v>83</v>
      </c>
      <c r="AY154" s="25" t="s">
        <v>183</v>
      </c>
      <c r="BE154" s="216">
        <f>IF(N154="základní",J154,0)</f>
        <v>0</v>
      </c>
      <c r="BF154" s="216">
        <f>IF(N154="snížená",J154,0)</f>
        <v>0</v>
      </c>
      <c r="BG154" s="216">
        <f>IF(N154="zákl. přenesená",J154,0)</f>
        <v>0</v>
      </c>
      <c r="BH154" s="216">
        <f>IF(N154="sníž. přenesená",J154,0)</f>
        <v>0</v>
      </c>
      <c r="BI154" s="216">
        <f>IF(N154="nulová",J154,0)</f>
        <v>0</v>
      </c>
      <c r="BJ154" s="25" t="s">
        <v>79</v>
      </c>
      <c r="BK154" s="216">
        <f>ROUND(I154*H154,2)</f>
        <v>0</v>
      </c>
      <c r="BL154" s="25" t="s">
        <v>189</v>
      </c>
      <c r="BM154" s="25" t="s">
        <v>1693</v>
      </c>
    </row>
    <row r="155" spans="2:65" s="12" customFormat="1" ht="13.5">
      <c r="B155" s="220"/>
      <c r="C155" s="221"/>
      <c r="D155" s="217" t="s">
        <v>193</v>
      </c>
      <c r="E155" s="222" t="s">
        <v>21</v>
      </c>
      <c r="F155" s="223" t="s">
        <v>1654</v>
      </c>
      <c r="G155" s="221"/>
      <c r="H155" s="224" t="s">
        <v>21</v>
      </c>
      <c r="I155" s="225"/>
      <c r="J155" s="221"/>
      <c r="K155" s="221"/>
      <c r="L155" s="226"/>
      <c r="M155" s="227"/>
      <c r="N155" s="228"/>
      <c r="O155" s="228"/>
      <c r="P155" s="228"/>
      <c r="Q155" s="228"/>
      <c r="R155" s="228"/>
      <c r="S155" s="228"/>
      <c r="T155" s="229"/>
      <c r="AT155" s="230" t="s">
        <v>193</v>
      </c>
      <c r="AU155" s="230" t="s">
        <v>83</v>
      </c>
      <c r="AV155" s="12" t="s">
        <v>79</v>
      </c>
      <c r="AW155" s="12" t="s">
        <v>39</v>
      </c>
      <c r="AX155" s="12" t="s">
        <v>75</v>
      </c>
      <c r="AY155" s="230" t="s">
        <v>183</v>
      </c>
    </row>
    <row r="156" spans="2:65" s="13" customFormat="1" ht="13.5">
      <c r="B156" s="231"/>
      <c r="C156" s="232"/>
      <c r="D156" s="217" t="s">
        <v>193</v>
      </c>
      <c r="E156" s="233" t="s">
        <v>21</v>
      </c>
      <c r="F156" s="234" t="s">
        <v>1694</v>
      </c>
      <c r="G156" s="232"/>
      <c r="H156" s="235">
        <v>8.5</v>
      </c>
      <c r="I156" s="236"/>
      <c r="J156" s="232"/>
      <c r="K156" s="232"/>
      <c r="L156" s="237"/>
      <c r="M156" s="238"/>
      <c r="N156" s="239"/>
      <c r="O156" s="239"/>
      <c r="P156" s="239"/>
      <c r="Q156" s="239"/>
      <c r="R156" s="239"/>
      <c r="S156" s="239"/>
      <c r="T156" s="240"/>
      <c r="AT156" s="241" t="s">
        <v>193</v>
      </c>
      <c r="AU156" s="241" t="s">
        <v>83</v>
      </c>
      <c r="AV156" s="13" t="s">
        <v>83</v>
      </c>
      <c r="AW156" s="13" t="s">
        <v>39</v>
      </c>
      <c r="AX156" s="13" t="s">
        <v>75</v>
      </c>
      <c r="AY156" s="241" t="s">
        <v>183</v>
      </c>
    </row>
    <row r="157" spans="2:65" s="13" customFormat="1" ht="13.5">
      <c r="B157" s="231"/>
      <c r="C157" s="232"/>
      <c r="D157" s="217" t="s">
        <v>193</v>
      </c>
      <c r="E157" s="233" t="s">
        <v>21</v>
      </c>
      <c r="F157" s="234" t="s">
        <v>1695</v>
      </c>
      <c r="G157" s="232"/>
      <c r="H157" s="235">
        <v>16.989999999999998</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3" customFormat="1" ht="13.5">
      <c r="B158" s="231"/>
      <c r="C158" s="232"/>
      <c r="D158" s="217" t="s">
        <v>193</v>
      </c>
      <c r="E158" s="233" t="s">
        <v>21</v>
      </c>
      <c r="F158" s="234" t="s">
        <v>1696</v>
      </c>
      <c r="G158" s="232"/>
      <c r="H158" s="235">
        <v>11.09</v>
      </c>
      <c r="I158" s="236"/>
      <c r="J158" s="232"/>
      <c r="K158" s="232"/>
      <c r="L158" s="237"/>
      <c r="M158" s="238"/>
      <c r="N158" s="239"/>
      <c r="O158" s="239"/>
      <c r="P158" s="239"/>
      <c r="Q158" s="239"/>
      <c r="R158" s="239"/>
      <c r="S158" s="239"/>
      <c r="T158" s="240"/>
      <c r="AT158" s="241" t="s">
        <v>193</v>
      </c>
      <c r="AU158" s="241" t="s">
        <v>83</v>
      </c>
      <c r="AV158" s="13" t="s">
        <v>83</v>
      </c>
      <c r="AW158" s="13" t="s">
        <v>39</v>
      </c>
      <c r="AX158" s="13" t="s">
        <v>75</v>
      </c>
      <c r="AY158" s="241" t="s">
        <v>183</v>
      </c>
    </row>
    <row r="159" spans="2:65" s="13" customFormat="1" ht="13.5">
      <c r="B159" s="231"/>
      <c r="C159" s="232"/>
      <c r="D159" s="217" t="s">
        <v>193</v>
      </c>
      <c r="E159" s="233" t="s">
        <v>21</v>
      </c>
      <c r="F159" s="234" t="s">
        <v>1697</v>
      </c>
      <c r="G159" s="232"/>
      <c r="H159" s="235">
        <v>96.39</v>
      </c>
      <c r="I159" s="236"/>
      <c r="J159" s="232"/>
      <c r="K159" s="232"/>
      <c r="L159" s="237"/>
      <c r="M159" s="238"/>
      <c r="N159" s="239"/>
      <c r="O159" s="239"/>
      <c r="P159" s="239"/>
      <c r="Q159" s="239"/>
      <c r="R159" s="239"/>
      <c r="S159" s="239"/>
      <c r="T159" s="240"/>
      <c r="AT159" s="241" t="s">
        <v>193</v>
      </c>
      <c r="AU159" s="241" t="s">
        <v>83</v>
      </c>
      <c r="AV159" s="13" t="s">
        <v>83</v>
      </c>
      <c r="AW159" s="13" t="s">
        <v>39</v>
      </c>
      <c r="AX159" s="13" t="s">
        <v>75</v>
      </c>
      <c r="AY159" s="241" t="s">
        <v>183</v>
      </c>
    </row>
    <row r="160" spans="2:65" s="13" customFormat="1" ht="13.5">
      <c r="B160" s="231"/>
      <c r="C160" s="232"/>
      <c r="D160" s="217" t="s">
        <v>193</v>
      </c>
      <c r="E160" s="233" t="s">
        <v>21</v>
      </c>
      <c r="F160" s="234" t="s">
        <v>1698</v>
      </c>
      <c r="G160" s="232"/>
      <c r="H160" s="235">
        <v>8.3699999999999992</v>
      </c>
      <c r="I160" s="236"/>
      <c r="J160" s="232"/>
      <c r="K160" s="232"/>
      <c r="L160" s="237"/>
      <c r="M160" s="238"/>
      <c r="N160" s="239"/>
      <c r="O160" s="239"/>
      <c r="P160" s="239"/>
      <c r="Q160" s="239"/>
      <c r="R160" s="239"/>
      <c r="S160" s="239"/>
      <c r="T160" s="240"/>
      <c r="AT160" s="241" t="s">
        <v>193</v>
      </c>
      <c r="AU160" s="241" t="s">
        <v>83</v>
      </c>
      <c r="AV160" s="13" t="s">
        <v>83</v>
      </c>
      <c r="AW160" s="13" t="s">
        <v>39</v>
      </c>
      <c r="AX160" s="13" t="s">
        <v>75</v>
      </c>
      <c r="AY160" s="241" t="s">
        <v>183</v>
      </c>
    </row>
    <row r="161" spans="2:65" s="13" customFormat="1" ht="13.5">
      <c r="B161" s="231"/>
      <c r="C161" s="232"/>
      <c r="D161" s="217" t="s">
        <v>193</v>
      </c>
      <c r="E161" s="233" t="s">
        <v>21</v>
      </c>
      <c r="F161" s="234" t="s">
        <v>1699</v>
      </c>
      <c r="G161" s="232"/>
      <c r="H161" s="235">
        <v>16.989999999999998</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3" customFormat="1" ht="13.5">
      <c r="B162" s="231"/>
      <c r="C162" s="232"/>
      <c r="D162" s="217" t="s">
        <v>193</v>
      </c>
      <c r="E162" s="233" t="s">
        <v>21</v>
      </c>
      <c r="F162" s="234" t="s">
        <v>1700</v>
      </c>
      <c r="G162" s="232"/>
      <c r="H162" s="235">
        <v>11.09</v>
      </c>
      <c r="I162" s="236"/>
      <c r="J162" s="232"/>
      <c r="K162" s="232"/>
      <c r="L162" s="237"/>
      <c r="M162" s="238"/>
      <c r="N162" s="239"/>
      <c r="O162" s="239"/>
      <c r="P162" s="239"/>
      <c r="Q162" s="239"/>
      <c r="R162" s="239"/>
      <c r="S162" s="239"/>
      <c r="T162" s="240"/>
      <c r="AT162" s="241" t="s">
        <v>193</v>
      </c>
      <c r="AU162" s="241" t="s">
        <v>83</v>
      </c>
      <c r="AV162" s="13" t="s">
        <v>83</v>
      </c>
      <c r="AW162" s="13" t="s">
        <v>39</v>
      </c>
      <c r="AX162" s="13" t="s">
        <v>75</v>
      </c>
      <c r="AY162" s="241" t="s">
        <v>183</v>
      </c>
    </row>
    <row r="163" spans="2:65" s="13" customFormat="1" ht="13.5">
      <c r="B163" s="231"/>
      <c r="C163" s="232"/>
      <c r="D163" s="217" t="s">
        <v>193</v>
      </c>
      <c r="E163" s="233" t="s">
        <v>21</v>
      </c>
      <c r="F163" s="234" t="s">
        <v>1701</v>
      </c>
      <c r="G163" s="232"/>
      <c r="H163" s="235">
        <v>96.39</v>
      </c>
      <c r="I163" s="236"/>
      <c r="J163" s="232"/>
      <c r="K163" s="232"/>
      <c r="L163" s="237"/>
      <c r="M163" s="238"/>
      <c r="N163" s="239"/>
      <c r="O163" s="239"/>
      <c r="P163" s="239"/>
      <c r="Q163" s="239"/>
      <c r="R163" s="239"/>
      <c r="S163" s="239"/>
      <c r="T163" s="240"/>
      <c r="AT163" s="241" t="s">
        <v>193</v>
      </c>
      <c r="AU163" s="241" t="s">
        <v>83</v>
      </c>
      <c r="AV163" s="13" t="s">
        <v>83</v>
      </c>
      <c r="AW163" s="13" t="s">
        <v>39</v>
      </c>
      <c r="AX163" s="13" t="s">
        <v>75</v>
      </c>
      <c r="AY163" s="241" t="s">
        <v>183</v>
      </c>
    </row>
    <row r="164" spans="2:65" s="15" customFormat="1" ht="13.5">
      <c r="B164" s="268"/>
      <c r="C164" s="269"/>
      <c r="D164" s="217" t="s">
        <v>193</v>
      </c>
      <c r="E164" s="270" t="s">
        <v>21</v>
      </c>
      <c r="F164" s="271" t="s">
        <v>265</v>
      </c>
      <c r="G164" s="269"/>
      <c r="H164" s="272">
        <v>265.81</v>
      </c>
      <c r="I164" s="273"/>
      <c r="J164" s="269"/>
      <c r="K164" s="269"/>
      <c r="L164" s="274"/>
      <c r="M164" s="275"/>
      <c r="N164" s="276"/>
      <c r="O164" s="276"/>
      <c r="P164" s="276"/>
      <c r="Q164" s="276"/>
      <c r="R164" s="276"/>
      <c r="S164" s="276"/>
      <c r="T164" s="277"/>
      <c r="AT164" s="278" t="s">
        <v>193</v>
      </c>
      <c r="AU164" s="278" t="s">
        <v>83</v>
      </c>
      <c r="AV164" s="15" t="s">
        <v>91</v>
      </c>
      <c r="AW164" s="15" t="s">
        <v>39</v>
      </c>
      <c r="AX164" s="15" t="s">
        <v>75</v>
      </c>
      <c r="AY164" s="278" t="s">
        <v>183</v>
      </c>
    </row>
    <row r="165" spans="2:65" s="12" customFormat="1" ht="13.5">
      <c r="B165" s="220"/>
      <c r="C165" s="221"/>
      <c r="D165" s="217" t="s">
        <v>193</v>
      </c>
      <c r="E165" s="222" t="s">
        <v>21</v>
      </c>
      <c r="F165" s="223" t="s">
        <v>1656</v>
      </c>
      <c r="G165" s="221"/>
      <c r="H165" s="224" t="s">
        <v>21</v>
      </c>
      <c r="I165" s="225"/>
      <c r="J165" s="221"/>
      <c r="K165" s="221"/>
      <c r="L165" s="226"/>
      <c r="M165" s="227"/>
      <c r="N165" s="228"/>
      <c r="O165" s="228"/>
      <c r="P165" s="228"/>
      <c r="Q165" s="228"/>
      <c r="R165" s="228"/>
      <c r="S165" s="228"/>
      <c r="T165" s="229"/>
      <c r="AT165" s="230" t="s">
        <v>193</v>
      </c>
      <c r="AU165" s="230" t="s">
        <v>83</v>
      </c>
      <c r="AV165" s="12" t="s">
        <v>79</v>
      </c>
      <c r="AW165" s="12" t="s">
        <v>39</v>
      </c>
      <c r="AX165" s="12" t="s">
        <v>75</v>
      </c>
      <c r="AY165" s="230" t="s">
        <v>183</v>
      </c>
    </row>
    <row r="166" spans="2:65" s="13" customFormat="1" ht="13.5">
      <c r="B166" s="231"/>
      <c r="C166" s="232"/>
      <c r="D166" s="217" t="s">
        <v>193</v>
      </c>
      <c r="E166" s="233" t="s">
        <v>21</v>
      </c>
      <c r="F166" s="234" t="s">
        <v>1702</v>
      </c>
      <c r="G166" s="232"/>
      <c r="H166" s="235">
        <v>8.3699999999999992</v>
      </c>
      <c r="I166" s="236"/>
      <c r="J166" s="232"/>
      <c r="K166" s="232"/>
      <c r="L166" s="237"/>
      <c r="M166" s="238"/>
      <c r="N166" s="239"/>
      <c r="O166" s="239"/>
      <c r="P166" s="239"/>
      <c r="Q166" s="239"/>
      <c r="R166" s="239"/>
      <c r="S166" s="239"/>
      <c r="T166" s="240"/>
      <c r="AT166" s="241" t="s">
        <v>193</v>
      </c>
      <c r="AU166" s="241" t="s">
        <v>83</v>
      </c>
      <c r="AV166" s="13" t="s">
        <v>83</v>
      </c>
      <c r="AW166" s="13" t="s">
        <v>39</v>
      </c>
      <c r="AX166" s="13" t="s">
        <v>75</v>
      </c>
      <c r="AY166" s="241" t="s">
        <v>183</v>
      </c>
    </row>
    <row r="167" spans="2:65" s="13" customFormat="1" ht="13.5">
      <c r="B167" s="231"/>
      <c r="C167" s="232"/>
      <c r="D167" s="217" t="s">
        <v>193</v>
      </c>
      <c r="E167" s="233" t="s">
        <v>21</v>
      </c>
      <c r="F167" s="234" t="s">
        <v>1703</v>
      </c>
      <c r="G167" s="232"/>
      <c r="H167" s="235">
        <v>16.989999999999998</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3" customFormat="1" ht="13.5">
      <c r="B168" s="231"/>
      <c r="C168" s="232"/>
      <c r="D168" s="217" t="s">
        <v>193</v>
      </c>
      <c r="E168" s="233" t="s">
        <v>21</v>
      </c>
      <c r="F168" s="234" t="s">
        <v>1704</v>
      </c>
      <c r="G168" s="232"/>
      <c r="H168" s="235">
        <v>11.09</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3" customFormat="1" ht="13.5">
      <c r="B169" s="231"/>
      <c r="C169" s="232"/>
      <c r="D169" s="217" t="s">
        <v>193</v>
      </c>
      <c r="E169" s="233" t="s">
        <v>21</v>
      </c>
      <c r="F169" s="234" t="s">
        <v>1705</v>
      </c>
      <c r="G169" s="232"/>
      <c r="H169" s="235">
        <v>95.4</v>
      </c>
      <c r="I169" s="236"/>
      <c r="J169" s="232"/>
      <c r="K169" s="232"/>
      <c r="L169" s="237"/>
      <c r="M169" s="238"/>
      <c r="N169" s="239"/>
      <c r="O169" s="239"/>
      <c r="P169" s="239"/>
      <c r="Q169" s="239"/>
      <c r="R169" s="239"/>
      <c r="S169" s="239"/>
      <c r="T169" s="240"/>
      <c r="AT169" s="241" t="s">
        <v>193</v>
      </c>
      <c r="AU169" s="241" t="s">
        <v>83</v>
      </c>
      <c r="AV169" s="13" t="s">
        <v>83</v>
      </c>
      <c r="AW169" s="13" t="s">
        <v>39</v>
      </c>
      <c r="AX169" s="13" t="s">
        <v>75</v>
      </c>
      <c r="AY169" s="241" t="s">
        <v>183</v>
      </c>
    </row>
    <row r="170" spans="2:65" s="13" customFormat="1" ht="13.5">
      <c r="B170" s="231"/>
      <c r="C170" s="232"/>
      <c r="D170" s="217" t="s">
        <v>193</v>
      </c>
      <c r="E170" s="233" t="s">
        <v>21</v>
      </c>
      <c r="F170" s="234" t="s">
        <v>1706</v>
      </c>
      <c r="G170" s="232"/>
      <c r="H170" s="235">
        <v>8.3699999999999992</v>
      </c>
      <c r="I170" s="236"/>
      <c r="J170" s="232"/>
      <c r="K170" s="232"/>
      <c r="L170" s="237"/>
      <c r="M170" s="238"/>
      <c r="N170" s="239"/>
      <c r="O170" s="239"/>
      <c r="P170" s="239"/>
      <c r="Q170" s="239"/>
      <c r="R170" s="239"/>
      <c r="S170" s="239"/>
      <c r="T170" s="240"/>
      <c r="AT170" s="241" t="s">
        <v>193</v>
      </c>
      <c r="AU170" s="241" t="s">
        <v>83</v>
      </c>
      <c r="AV170" s="13" t="s">
        <v>83</v>
      </c>
      <c r="AW170" s="13" t="s">
        <v>39</v>
      </c>
      <c r="AX170" s="13" t="s">
        <v>75</v>
      </c>
      <c r="AY170" s="241" t="s">
        <v>183</v>
      </c>
    </row>
    <row r="171" spans="2:65" s="13" customFormat="1" ht="13.5">
      <c r="B171" s="231"/>
      <c r="C171" s="232"/>
      <c r="D171" s="217" t="s">
        <v>193</v>
      </c>
      <c r="E171" s="233" t="s">
        <v>21</v>
      </c>
      <c r="F171" s="234" t="s">
        <v>1707</v>
      </c>
      <c r="G171" s="232"/>
      <c r="H171" s="235">
        <v>16.989999999999998</v>
      </c>
      <c r="I171" s="236"/>
      <c r="J171" s="232"/>
      <c r="K171" s="232"/>
      <c r="L171" s="237"/>
      <c r="M171" s="238"/>
      <c r="N171" s="239"/>
      <c r="O171" s="239"/>
      <c r="P171" s="239"/>
      <c r="Q171" s="239"/>
      <c r="R171" s="239"/>
      <c r="S171" s="239"/>
      <c r="T171" s="240"/>
      <c r="AT171" s="241" t="s">
        <v>193</v>
      </c>
      <c r="AU171" s="241" t="s">
        <v>83</v>
      </c>
      <c r="AV171" s="13" t="s">
        <v>83</v>
      </c>
      <c r="AW171" s="13" t="s">
        <v>39</v>
      </c>
      <c r="AX171" s="13" t="s">
        <v>75</v>
      </c>
      <c r="AY171" s="241" t="s">
        <v>183</v>
      </c>
    </row>
    <row r="172" spans="2:65" s="13" customFormat="1" ht="13.5">
      <c r="B172" s="231"/>
      <c r="C172" s="232"/>
      <c r="D172" s="217" t="s">
        <v>193</v>
      </c>
      <c r="E172" s="233" t="s">
        <v>21</v>
      </c>
      <c r="F172" s="234" t="s">
        <v>1708</v>
      </c>
      <c r="G172" s="232"/>
      <c r="H172" s="235">
        <v>11.09</v>
      </c>
      <c r="I172" s="236"/>
      <c r="J172" s="232"/>
      <c r="K172" s="232"/>
      <c r="L172" s="237"/>
      <c r="M172" s="238"/>
      <c r="N172" s="239"/>
      <c r="O172" s="239"/>
      <c r="P172" s="239"/>
      <c r="Q172" s="239"/>
      <c r="R172" s="239"/>
      <c r="S172" s="239"/>
      <c r="T172" s="240"/>
      <c r="AT172" s="241" t="s">
        <v>193</v>
      </c>
      <c r="AU172" s="241" t="s">
        <v>83</v>
      </c>
      <c r="AV172" s="13" t="s">
        <v>83</v>
      </c>
      <c r="AW172" s="13" t="s">
        <v>39</v>
      </c>
      <c r="AX172" s="13" t="s">
        <v>75</v>
      </c>
      <c r="AY172" s="241" t="s">
        <v>183</v>
      </c>
    </row>
    <row r="173" spans="2:65" s="13" customFormat="1" ht="13.5">
      <c r="B173" s="231"/>
      <c r="C173" s="232"/>
      <c r="D173" s="217" t="s">
        <v>193</v>
      </c>
      <c r="E173" s="233" t="s">
        <v>21</v>
      </c>
      <c r="F173" s="234" t="s">
        <v>1709</v>
      </c>
      <c r="G173" s="232"/>
      <c r="H173" s="235">
        <v>95.4</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5" customFormat="1" ht="13.5">
      <c r="B174" s="268"/>
      <c r="C174" s="269"/>
      <c r="D174" s="217" t="s">
        <v>193</v>
      </c>
      <c r="E174" s="270" t="s">
        <v>21</v>
      </c>
      <c r="F174" s="271" t="s">
        <v>265</v>
      </c>
      <c r="G174" s="269"/>
      <c r="H174" s="272">
        <v>263.7</v>
      </c>
      <c r="I174" s="273"/>
      <c r="J174" s="269"/>
      <c r="K174" s="269"/>
      <c r="L174" s="274"/>
      <c r="M174" s="275"/>
      <c r="N174" s="276"/>
      <c r="O174" s="276"/>
      <c r="P174" s="276"/>
      <c r="Q174" s="276"/>
      <c r="R174" s="276"/>
      <c r="S174" s="276"/>
      <c r="T174" s="277"/>
      <c r="AT174" s="278" t="s">
        <v>193</v>
      </c>
      <c r="AU174" s="278" t="s">
        <v>83</v>
      </c>
      <c r="AV174" s="15" t="s">
        <v>91</v>
      </c>
      <c r="AW174" s="15" t="s">
        <v>39</v>
      </c>
      <c r="AX174" s="15" t="s">
        <v>75</v>
      </c>
      <c r="AY174" s="278" t="s">
        <v>183</v>
      </c>
    </row>
    <row r="175" spans="2:65" s="14" customFormat="1" ht="13.5">
      <c r="B175" s="242"/>
      <c r="C175" s="243"/>
      <c r="D175" s="244" t="s">
        <v>193</v>
      </c>
      <c r="E175" s="245" t="s">
        <v>21</v>
      </c>
      <c r="F175" s="246" t="s">
        <v>212</v>
      </c>
      <c r="G175" s="243"/>
      <c r="H175" s="247">
        <v>529.51</v>
      </c>
      <c r="I175" s="248"/>
      <c r="J175" s="243"/>
      <c r="K175" s="243"/>
      <c r="L175" s="249"/>
      <c r="M175" s="250"/>
      <c r="N175" s="251"/>
      <c r="O175" s="251"/>
      <c r="P175" s="251"/>
      <c r="Q175" s="251"/>
      <c r="R175" s="251"/>
      <c r="S175" s="251"/>
      <c r="T175" s="252"/>
      <c r="AT175" s="253" t="s">
        <v>193</v>
      </c>
      <c r="AU175" s="253" t="s">
        <v>83</v>
      </c>
      <c r="AV175" s="14" t="s">
        <v>189</v>
      </c>
      <c r="AW175" s="14" t="s">
        <v>39</v>
      </c>
      <c r="AX175" s="14" t="s">
        <v>79</v>
      </c>
      <c r="AY175" s="253" t="s">
        <v>183</v>
      </c>
    </row>
    <row r="176" spans="2:65" s="1" customFormat="1" ht="22.5" customHeight="1">
      <c r="B176" s="42"/>
      <c r="C176" s="205" t="s">
        <v>246</v>
      </c>
      <c r="D176" s="205" t="s">
        <v>185</v>
      </c>
      <c r="E176" s="206" t="s">
        <v>1069</v>
      </c>
      <c r="F176" s="207" t="s">
        <v>1070</v>
      </c>
      <c r="G176" s="208" t="s">
        <v>188</v>
      </c>
      <c r="H176" s="209">
        <v>49.08</v>
      </c>
      <c r="I176" s="210"/>
      <c r="J176" s="211">
        <f>ROUND(I176*H176,2)</f>
        <v>0</v>
      </c>
      <c r="K176" s="207" t="s">
        <v>200</v>
      </c>
      <c r="L176" s="62"/>
      <c r="M176" s="212" t="s">
        <v>21</v>
      </c>
      <c r="N176" s="213" t="s">
        <v>46</v>
      </c>
      <c r="O176" s="43"/>
      <c r="P176" s="214">
        <f>O176*H176</f>
        <v>0</v>
      </c>
      <c r="Q176" s="214">
        <v>1.5E-3</v>
      </c>
      <c r="R176" s="214">
        <f>Q176*H176</f>
        <v>7.3620000000000005E-2</v>
      </c>
      <c r="S176" s="214">
        <v>0</v>
      </c>
      <c r="T176" s="215">
        <f>S176*H176</f>
        <v>0</v>
      </c>
      <c r="AR176" s="25" t="s">
        <v>189</v>
      </c>
      <c r="AT176" s="25" t="s">
        <v>185</v>
      </c>
      <c r="AU176" s="25" t="s">
        <v>83</v>
      </c>
      <c r="AY176" s="25" t="s">
        <v>183</v>
      </c>
      <c r="BE176" s="216">
        <f>IF(N176="základní",J176,0)</f>
        <v>0</v>
      </c>
      <c r="BF176" s="216">
        <f>IF(N176="snížená",J176,0)</f>
        <v>0</v>
      </c>
      <c r="BG176" s="216">
        <f>IF(N176="zákl. přenesená",J176,0)</f>
        <v>0</v>
      </c>
      <c r="BH176" s="216">
        <f>IF(N176="sníž. přenesená",J176,0)</f>
        <v>0</v>
      </c>
      <c r="BI176" s="216">
        <f>IF(N176="nulová",J176,0)</f>
        <v>0</v>
      </c>
      <c r="BJ176" s="25" t="s">
        <v>79</v>
      </c>
      <c r="BK176" s="216">
        <f>ROUND(I176*H176,2)</f>
        <v>0</v>
      </c>
      <c r="BL176" s="25" t="s">
        <v>189</v>
      </c>
      <c r="BM176" s="25" t="s">
        <v>1710</v>
      </c>
    </row>
    <row r="177" spans="2:65" s="12" customFormat="1" ht="13.5">
      <c r="B177" s="220"/>
      <c r="C177" s="221"/>
      <c r="D177" s="217" t="s">
        <v>193</v>
      </c>
      <c r="E177" s="222" t="s">
        <v>21</v>
      </c>
      <c r="F177" s="223" t="s">
        <v>1711</v>
      </c>
      <c r="G177" s="221"/>
      <c r="H177" s="224" t="s">
        <v>21</v>
      </c>
      <c r="I177" s="225"/>
      <c r="J177" s="221"/>
      <c r="K177" s="221"/>
      <c r="L177" s="226"/>
      <c r="M177" s="227"/>
      <c r="N177" s="228"/>
      <c r="O177" s="228"/>
      <c r="P177" s="228"/>
      <c r="Q177" s="228"/>
      <c r="R177" s="228"/>
      <c r="S177" s="228"/>
      <c r="T177" s="229"/>
      <c r="AT177" s="230" t="s">
        <v>193</v>
      </c>
      <c r="AU177" s="230" t="s">
        <v>83</v>
      </c>
      <c r="AV177" s="12" t="s">
        <v>79</v>
      </c>
      <c r="AW177" s="12" t="s">
        <v>39</v>
      </c>
      <c r="AX177" s="12" t="s">
        <v>75</v>
      </c>
      <c r="AY177" s="230" t="s">
        <v>183</v>
      </c>
    </row>
    <row r="178" spans="2:65" s="13" customFormat="1" ht="13.5">
      <c r="B178" s="231"/>
      <c r="C178" s="232"/>
      <c r="D178" s="217" t="s">
        <v>193</v>
      </c>
      <c r="E178" s="233" t="s">
        <v>21</v>
      </c>
      <c r="F178" s="234" t="s">
        <v>1712</v>
      </c>
      <c r="G178" s="232"/>
      <c r="H178" s="235">
        <v>18.84</v>
      </c>
      <c r="I178" s="236"/>
      <c r="J178" s="232"/>
      <c r="K178" s="232"/>
      <c r="L178" s="237"/>
      <c r="M178" s="238"/>
      <c r="N178" s="239"/>
      <c r="O178" s="239"/>
      <c r="P178" s="239"/>
      <c r="Q178" s="239"/>
      <c r="R178" s="239"/>
      <c r="S178" s="239"/>
      <c r="T178" s="240"/>
      <c r="AT178" s="241" t="s">
        <v>193</v>
      </c>
      <c r="AU178" s="241" t="s">
        <v>83</v>
      </c>
      <c r="AV178" s="13" t="s">
        <v>83</v>
      </c>
      <c r="AW178" s="13" t="s">
        <v>39</v>
      </c>
      <c r="AX178" s="13" t="s">
        <v>75</v>
      </c>
      <c r="AY178" s="241" t="s">
        <v>183</v>
      </c>
    </row>
    <row r="179" spans="2:65" s="13" customFormat="1" ht="13.5">
      <c r="B179" s="231"/>
      <c r="C179" s="232"/>
      <c r="D179" s="217" t="s">
        <v>193</v>
      </c>
      <c r="E179" s="233" t="s">
        <v>21</v>
      </c>
      <c r="F179" s="234" t="s">
        <v>1713</v>
      </c>
      <c r="G179" s="232"/>
      <c r="H179" s="235">
        <v>18.84</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5" customFormat="1" ht="13.5">
      <c r="B180" s="268"/>
      <c r="C180" s="269"/>
      <c r="D180" s="217" t="s">
        <v>193</v>
      </c>
      <c r="E180" s="270" t="s">
        <v>21</v>
      </c>
      <c r="F180" s="271" t="s">
        <v>265</v>
      </c>
      <c r="G180" s="269"/>
      <c r="H180" s="272">
        <v>37.68</v>
      </c>
      <c r="I180" s="273"/>
      <c r="J180" s="269"/>
      <c r="K180" s="269"/>
      <c r="L180" s="274"/>
      <c r="M180" s="275"/>
      <c r="N180" s="276"/>
      <c r="O180" s="276"/>
      <c r="P180" s="276"/>
      <c r="Q180" s="276"/>
      <c r="R180" s="276"/>
      <c r="S180" s="276"/>
      <c r="T180" s="277"/>
      <c r="AT180" s="278" t="s">
        <v>193</v>
      </c>
      <c r="AU180" s="278" t="s">
        <v>83</v>
      </c>
      <c r="AV180" s="15" t="s">
        <v>91</v>
      </c>
      <c r="AW180" s="15" t="s">
        <v>39</v>
      </c>
      <c r="AX180" s="15" t="s">
        <v>75</v>
      </c>
      <c r="AY180" s="278" t="s">
        <v>183</v>
      </c>
    </row>
    <row r="181" spans="2:65" s="12" customFormat="1" ht="13.5">
      <c r="B181" s="220"/>
      <c r="C181" s="221"/>
      <c r="D181" s="217" t="s">
        <v>193</v>
      </c>
      <c r="E181" s="222" t="s">
        <v>21</v>
      </c>
      <c r="F181" s="223" t="s">
        <v>1653</v>
      </c>
      <c r="G181" s="221"/>
      <c r="H181" s="224" t="s">
        <v>21</v>
      </c>
      <c r="I181" s="225"/>
      <c r="J181" s="221"/>
      <c r="K181" s="221"/>
      <c r="L181" s="226"/>
      <c r="M181" s="227"/>
      <c r="N181" s="228"/>
      <c r="O181" s="228"/>
      <c r="P181" s="228"/>
      <c r="Q181" s="228"/>
      <c r="R181" s="228"/>
      <c r="S181" s="228"/>
      <c r="T181" s="229"/>
      <c r="AT181" s="230" t="s">
        <v>193</v>
      </c>
      <c r="AU181" s="230" t="s">
        <v>83</v>
      </c>
      <c r="AV181" s="12" t="s">
        <v>79</v>
      </c>
      <c r="AW181" s="12" t="s">
        <v>39</v>
      </c>
      <c r="AX181" s="12" t="s">
        <v>75</v>
      </c>
      <c r="AY181" s="230" t="s">
        <v>183</v>
      </c>
    </row>
    <row r="182" spans="2:65" s="13" customFormat="1" ht="13.5">
      <c r="B182" s="231"/>
      <c r="C182" s="232"/>
      <c r="D182" s="217" t="s">
        <v>193</v>
      </c>
      <c r="E182" s="233" t="s">
        <v>21</v>
      </c>
      <c r="F182" s="234" t="s">
        <v>1714</v>
      </c>
      <c r="G182" s="232"/>
      <c r="H182" s="235">
        <v>5.7</v>
      </c>
      <c r="I182" s="236"/>
      <c r="J182" s="232"/>
      <c r="K182" s="232"/>
      <c r="L182" s="237"/>
      <c r="M182" s="238"/>
      <c r="N182" s="239"/>
      <c r="O182" s="239"/>
      <c r="P182" s="239"/>
      <c r="Q182" s="239"/>
      <c r="R182" s="239"/>
      <c r="S182" s="239"/>
      <c r="T182" s="240"/>
      <c r="AT182" s="241" t="s">
        <v>193</v>
      </c>
      <c r="AU182" s="241" t="s">
        <v>83</v>
      </c>
      <c r="AV182" s="13" t="s">
        <v>83</v>
      </c>
      <c r="AW182" s="13" t="s">
        <v>39</v>
      </c>
      <c r="AX182" s="13" t="s">
        <v>75</v>
      </c>
      <c r="AY182" s="241" t="s">
        <v>183</v>
      </c>
    </row>
    <row r="183" spans="2:65" s="13" customFormat="1" ht="13.5">
      <c r="B183" s="231"/>
      <c r="C183" s="232"/>
      <c r="D183" s="217" t="s">
        <v>193</v>
      </c>
      <c r="E183" s="233" t="s">
        <v>21</v>
      </c>
      <c r="F183" s="234" t="s">
        <v>1715</v>
      </c>
      <c r="G183" s="232"/>
      <c r="H183" s="235">
        <v>5.7</v>
      </c>
      <c r="I183" s="236"/>
      <c r="J183" s="232"/>
      <c r="K183" s="232"/>
      <c r="L183" s="237"/>
      <c r="M183" s="238"/>
      <c r="N183" s="239"/>
      <c r="O183" s="239"/>
      <c r="P183" s="239"/>
      <c r="Q183" s="239"/>
      <c r="R183" s="239"/>
      <c r="S183" s="239"/>
      <c r="T183" s="240"/>
      <c r="AT183" s="241" t="s">
        <v>193</v>
      </c>
      <c r="AU183" s="241" t="s">
        <v>83</v>
      </c>
      <c r="AV183" s="13" t="s">
        <v>83</v>
      </c>
      <c r="AW183" s="13" t="s">
        <v>39</v>
      </c>
      <c r="AX183" s="13" t="s">
        <v>75</v>
      </c>
      <c r="AY183" s="241" t="s">
        <v>183</v>
      </c>
    </row>
    <row r="184" spans="2:65" s="15" customFormat="1" ht="13.5">
      <c r="B184" s="268"/>
      <c r="C184" s="269"/>
      <c r="D184" s="217" t="s">
        <v>193</v>
      </c>
      <c r="E184" s="270" t="s">
        <v>21</v>
      </c>
      <c r="F184" s="271" t="s">
        <v>265</v>
      </c>
      <c r="G184" s="269"/>
      <c r="H184" s="272">
        <v>11.4</v>
      </c>
      <c r="I184" s="273"/>
      <c r="J184" s="269"/>
      <c r="K184" s="269"/>
      <c r="L184" s="274"/>
      <c r="M184" s="275"/>
      <c r="N184" s="276"/>
      <c r="O184" s="276"/>
      <c r="P184" s="276"/>
      <c r="Q184" s="276"/>
      <c r="R184" s="276"/>
      <c r="S184" s="276"/>
      <c r="T184" s="277"/>
      <c r="AT184" s="278" t="s">
        <v>193</v>
      </c>
      <c r="AU184" s="278" t="s">
        <v>83</v>
      </c>
      <c r="AV184" s="15" t="s">
        <v>91</v>
      </c>
      <c r="AW184" s="15" t="s">
        <v>39</v>
      </c>
      <c r="AX184" s="15" t="s">
        <v>75</v>
      </c>
      <c r="AY184" s="278" t="s">
        <v>183</v>
      </c>
    </row>
    <row r="185" spans="2:65" s="14" customFormat="1" ht="13.5">
      <c r="B185" s="242"/>
      <c r="C185" s="243"/>
      <c r="D185" s="244" t="s">
        <v>193</v>
      </c>
      <c r="E185" s="245" t="s">
        <v>21</v>
      </c>
      <c r="F185" s="246" t="s">
        <v>212</v>
      </c>
      <c r="G185" s="243"/>
      <c r="H185" s="247">
        <v>49.08</v>
      </c>
      <c r="I185" s="248"/>
      <c r="J185" s="243"/>
      <c r="K185" s="243"/>
      <c r="L185" s="249"/>
      <c r="M185" s="250"/>
      <c r="N185" s="251"/>
      <c r="O185" s="251"/>
      <c r="P185" s="251"/>
      <c r="Q185" s="251"/>
      <c r="R185" s="251"/>
      <c r="S185" s="251"/>
      <c r="T185" s="252"/>
      <c r="AT185" s="253" t="s">
        <v>193</v>
      </c>
      <c r="AU185" s="253" t="s">
        <v>83</v>
      </c>
      <c r="AV185" s="14" t="s">
        <v>189</v>
      </c>
      <c r="AW185" s="14" t="s">
        <v>39</v>
      </c>
      <c r="AX185" s="14" t="s">
        <v>79</v>
      </c>
      <c r="AY185" s="253" t="s">
        <v>183</v>
      </c>
    </row>
    <row r="186" spans="2:65" s="1" customFormat="1" ht="31.5" customHeight="1">
      <c r="B186" s="42"/>
      <c r="C186" s="205" t="s">
        <v>251</v>
      </c>
      <c r="D186" s="205" t="s">
        <v>185</v>
      </c>
      <c r="E186" s="206" t="s">
        <v>1716</v>
      </c>
      <c r="F186" s="207" t="s">
        <v>1717</v>
      </c>
      <c r="G186" s="208" t="s">
        <v>199</v>
      </c>
      <c r="H186" s="209">
        <v>12.6</v>
      </c>
      <c r="I186" s="210"/>
      <c r="J186" s="211">
        <f>ROUND(I186*H186,2)</f>
        <v>0</v>
      </c>
      <c r="K186" s="207" t="s">
        <v>200</v>
      </c>
      <c r="L186" s="62"/>
      <c r="M186" s="212" t="s">
        <v>21</v>
      </c>
      <c r="N186" s="213" t="s">
        <v>46</v>
      </c>
      <c r="O186" s="43"/>
      <c r="P186" s="214">
        <f>O186*H186</f>
        <v>0</v>
      </c>
      <c r="Q186" s="214">
        <v>6.5599999999999999E-3</v>
      </c>
      <c r="R186" s="214">
        <f>Q186*H186</f>
        <v>8.2655999999999993E-2</v>
      </c>
      <c r="S186" s="214">
        <v>0</v>
      </c>
      <c r="T186" s="215">
        <f>S186*H186</f>
        <v>0</v>
      </c>
      <c r="AR186" s="25" t="s">
        <v>189</v>
      </c>
      <c r="AT186" s="25" t="s">
        <v>185</v>
      </c>
      <c r="AU186" s="25" t="s">
        <v>83</v>
      </c>
      <c r="AY186" s="25" t="s">
        <v>183</v>
      </c>
      <c r="BE186" s="216">
        <f>IF(N186="základní",J186,0)</f>
        <v>0</v>
      </c>
      <c r="BF186" s="216">
        <f>IF(N186="snížená",J186,0)</f>
        <v>0</v>
      </c>
      <c r="BG186" s="216">
        <f>IF(N186="zákl. přenesená",J186,0)</f>
        <v>0</v>
      </c>
      <c r="BH186" s="216">
        <f>IF(N186="sníž. přenesená",J186,0)</f>
        <v>0</v>
      </c>
      <c r="BI186" s="216">
        <f>IF(N186="nulová",J186,0)</f>
        <v>0</v>
      </c>
      <c r="BJ186" s="25" t="s">
        <v>79</v>
      </c>
      <c r="BK186" s="216">
        <f>ROUND(I186*H186,2)</f>
        <v>0</v>
      </c>
      <c r="BL186" s="25" t="s">
        <v>189</v>
      </c>
      <c r="BM186" s="25" t="s">
        <v>1718</v>
      </c>
    </row>
    <row r="187" spans="2:65" s="12" customFormat="1" ht="13.5">
      <c r="B187" s="220"/>
      <c r="C187" s="221"/>
      <c r="D187" s="217" t="s">
        <v>193</v>
      </c>
      <c r="E187" s="222" t="s">
        <v>21</v>
      </c>
      <c r="F187" s="223" t="s">
        <v>1664</v>
      </c>
      <c r="G187" s="221"/>
      <c r="H187" s="224" t="s">
        <v>21</v>
      </c>
      <c r="I187" s="225"/>
      <c r="J187" s="221"/>
      <c r="K187" s="221"/>
      <c r="L187" s="226"/>
      <c r="M187" s="227"/>
      <c r="N187" s="228"/>
      <c r="O187" s="228"/>
      <c r="P187" s="228"/>
      <c r="Q187" s="228"/>
      <c r="R187" s="228"/>
      <c r="S187" s="228"/>
      <c r="T187" s="229"/>
      <c r="AT187" s="230" t="s">
        <v>193</v>
      </c>
      <c r="AU187" s="230" t="s">
        <v>83</v>
      </c>
      <c r="AV187" s="12" t="s">
        <v>79</v>
      </c>
      <c r="AW187" s="12" t="s">
        <v>39</v>
      </c>
      <c r="AX187" s="12" t="s">
        <v>75</v>
      </c>
      <c r="AY187" s="230" t="s">
        <v>183</v>
      </c>
    </row>
    <row r="188" spans="2:65" s="13" customFormat="1" ht="13.5">
      <c r="B188" s="231"/>
      <c r="C188" s="232"/>
      <c r="D188" s="217" t="s">
        <v>193</v>
      </c>
      <c r="E188" s="233" t="s">
        <v>21</v>
      </c>
      <c r="F188" s="234" t="s">
        <v>1719</v>
      </c>
      <c r="G188" s="232"/>
      <c r="H188" s="235">
        <v>12.6</v>
      </c>
      <c r="I188" s="236"/>
      <c r="J188" s="232"/>
      <c r="K188" s="232"/>
      <c r="L188" s="237"/>
      <c r="M188" s="238"/>
      <c r="N188" s="239"/>
      <c r="O188" s="239"/>
      <c r="P188" s="239"/>
      <c r="Q188" s="239"/>
      <c r="R188" s="239"/>
      <c r="S188" s="239"/>
      <c r="T188" s="240"/>
      <c r="AT188" s="241" t="s">
        <v>193</v>
      </c>
      <c r="AU188" s="241" t="s">
        <v>83</v>
      </c>
      <c r="AV188" s="13" t="s">
        <v>83</v>
      </c>
      <c r="AW188" s="13" t="s">
        <v>39</v>
      </c>
      <c r="AX188" s="13" t="s">
        <v>75</v>
      </c>
      <c r="AY188" s="241" t="s">
        <v>183</v>
      </c>
    </row>
    <row r="189" spans="2:65" s="14" customFormat="1" ht="13.5">
      <c r="B189" s="242"/>
      <c r="C189" s="243"/>
      <c r="D189" s="244" t="s">
        <v>193</v>
      </c>
      <c r="E189" s="245" t="s">
        <v>21</v>
      </c>
      <c r="F189" s="246" t="s">
        <v>212</v>
      </c>
      <c r="G189" s="243"/>
      <c r="H189" s="247">
        <v>12.6</v>
      </c>
      <c r="I189" s="248"/>
      <c r="J189" s="243"/>
      <c r="K189" s="243"/>
      <c r="L189" s="249"/>
      <c r="M189" s="250"/>
      <c r="N189" s="251"/>
      <c r="O189" s="251"/>
      <c r="P189" s="251"/>
      <c r="Q189" s="251"/>
      <c r="R189" s="251"/>
      <c r="S189" s="251"/>
      <c r="T189" s="252"/>
      <c r="AT189" s="253" t="s">
        <v>193</v>
      </c>
      <c r="AU189" s="253" t="s">
        <v>83</v>
      </c>
      <c r="AV189" s="14" t="s">
        <v>189</v>
      </c>
      <c r="AW189" s="14" t="s">
        <v>39</v>
      </c>
      <c r="AX189" s="14" t="s">
        <v>79</v>
      </c>
      <c r="AY189" s="253" t="s">
        <v>183</v>
      </c>
    </row>
    <row r="190" spans="2:65" s="1" customFormat="1" ht="31.5" customHeight="1">
      <c r="B190" s="42"/>
      <c r="C190" s="205" t="s">
        <v>271</v>
      </c>
      <c r="D190" s="205" t="s">
        <v>185</v>
      </c>
      <c r="E190" s="206" t="s">
        <v>1720</v>
      </c>
      <c r="F190" s="207" t="s">
        <v>1721</v>
      </c>
      <c r="G190" s="208" t="s">
        <v>429</v>
      </c>
      <c r="H190" s="209">
        <v>0.26700000000000002</v>
      </c>
      <c r="I190" s="210"/>
      <c r="J190" s="211">
        <f>ROUND(I190*H190,2)</f>
        <v>0</v>
      </c>
      <c r="K190" s="207" t="s">
        <v>200</v>
      </c>
      <c r="L190" s="62"/>
      <c r="M190" s="212" t="s">
        <v>21</v>
      </c>
      <c r="N190" s="213" t="s">
        <v>46</v>
      </c>
      <c r="O190" s="43"/>
      <c r="P190" s="214">
        <f>O190*H190</f>
        <v>0</v>
      </c>
      <c r="Q190" s="214">
        <v>1.4</v>
      </c>
      <c r="R190" s="214">
        <f>Q190*H190</f>
        <v>0.37380000000000002</v>
      </c>
      <c r="S190" s="214">
        <v>0</v>
      </c>
      <c r="T190" s="215">
        <f>S190*H190</f>
        <v>0</v>
      </c>
      <c r="AR190" s="25" t="s">
        <v>189</v>
      </c>
      <c r="AT190" s="25" t="s">
        <v>185</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189</v>
      </c>
      <c r="BM190" s="25" t="s">
        <v>1722</v>
      </c>
    </row>
    <row r="191" spans="2:65" s="12" customFormat="1" ht="13.5">
      <c r="B191" s="220"/>
      <c r="C191" s="221"/>
      <c r="D191" s="217" t="s">
        <v>193</v>
      </c>
      <c r="E191" s="222" t="s">
        <v>21</v>
      </c>
      <c r="F191" s="223" t="s">
        <v>1664</v>
      </c>
      <c r="G191" s="221"/>
      <c r="H191" s="224" t="s">
        <v>21</v>
      </c>
      <c r="I191" s="225"/>
      <c r="J191" s="221"/>
      <c r="K191" s="221"/>
      <c r="L191" s="226"/>
      <c r="M191" s="227"/>
      <c r="N191" s="228"/>
      <c r="O191" s="228"/>
      <c r="P191" s="228"/>
      <c r="Q191" s="228"/>
      <c r="R191" s="228"/>
      <c r="S191" s="228"/>
      <c r="T191" s="229"/>
      <c r="AT191" s="230" t="s">
        <v>193</v>
      </c>
      <c r="AU191" s="230" t="s">
        <v>83</v>
      </c>
      <c r="AV191" s="12" t="s">
        <v>79</v>
      </c>
      <c r="AW191" s="12" t="s">
        <v>39</v>
      </c>
      <c r="AX191" s="12" t="s">
        <v>75</v>
      </c>
      <c r="AY191" s="230" t="s">
        <v>183</v>
      </c>
    </row>
    <row r="192" spans="2:65" s="13" customFormat="1" ht="13.5">
      <c r="B192" s="231"/>
      <c r="C192" s="232"/>
      <c r="D192" s="217" t="s">
        <v>193</v>
      </c>
      <c r="E192" s="233" t="s">
        <v>21</v>
      </c>
      <c r="F192" s="234" t="s">
        <v>1723</v>
      </c>
      <c r="G192" s="232"/>
      <c r="H192" s="235">
        <v>0.26700000000000002</v>
      </c>
      <c r="I192" s="236"/>
      <c r="J192" s="232"/>
      <c r="K192" s="232"/>
      <c r="L192" s="237"/>
      <c r="M192" s="238"/>
      <c r="N192" s="239"/>
      <c r="O192" s="239"/>
      <c r="P192" s="239"/>
      <c r="Q192" s="239"/>
      <c r="R192" s="239"/>
      <c r="S192" s="239"/>
      <c r="T192" s="240"/>
      <c r="AT192" s="241" t="s">
        <v>193</v>
      </c>
      <c r="AU192" s="241" t="s">
        <v>83</v>
      </c>
      <c r="AV192" s="13" t="s">
        <v>83</v>
      </c>
      <c r="AW192" s="13" t="s">
        <v>39</v>
      </c>
      <c r="AX192" s="13" t="s">
        <v>75</v>
      </c>
      <c r="AY192" s="241" t="s">
        <v>183</v>
      </c>
    </row>
    <row r="193" spans="2:65" s="14" customFormat="1" ht="13.5">
      <c r="B193" s="242"/>
      <c r="C193" s="243"/>
      <c r="D193" s="244" t="s">
        <v>193</v>
      </c>
      <c r="E193" s="245" t="s">
        <v>21</v>
      </c>
      <c r="F193" s="246" t="s">
        <v>212</v>
      </c>
      <c r="G193" s="243"/>
      <c r="H193" s="247">
        <v>0.26700000000000002</v>
      </c>
      <c r="I193" s="248"/>
      <c r="J193" s="243"/>
      <c r="K193" s="243"/>
      <c r="L193" s="249"/>
      <c r="M193" s="250"/>
      <c r="N193" s="251"/>
      <c r="O193" s="251"/>
      <c r="P193" s="251"/>
      <c r="Q193" s="251"/>
      <c r="R193" s="251"/>
      <c r="S193" s="251"/>
      <c r="T193" s="252"/>
      <c r="AT193" s="253" t="s">
        <v>193</v>
      </c>
      <c r="AU193" s="253" t="s">
        <v>83</v>
      </c>
      <c r="AV193" s="14" t="s">
        <v>189</v>
      </c>
      <c r="AW193" s="14" t="s">
        <v>39</v>
      </c>
      <c r="AX193" s="14" t="s">
        <v>79</v>
      </c>
      <c r="AY193" s="253" t="s">
        <v>183</v>
      </c>
    </row>
    <row r="194" spans="2:65" s="1" customFormat="1" ht="44.25" customHeight="1">
      <c r="B194" s="42"/>
      <c r="C194" s="205" t="s">
        <v>274</v>
      </c>
      <c r="D194" s="205" t="s">
        <v>185</v>
      </c>
      <c r="E194" s="206" t="s">
        <v>1724</v>
      </c>
      <c r="F194" s="207" t="s">
        <v>1725</v>
      </c>
      <c r="G194" s="208" t="s">
        <v>199</v>
      </c>
      <c r="H194" s="209">
        <v>7.8419999999999996</v>
      </c>
      <c r="I194" s="210"/>
      <c r="J194" s="211">
        <f>ROUND(I194*H194,2)</f>
        <v>0</v>
      </c>
      <c r="K194" s="207" t="s">
        <v>200</v>
      </c>
      <c r="L194" s="62"/>
      <c r="M194" s="212" t="s">
        <v>21</v>
      </c>
      <c r="N194" s="213" t="s">
        <v>46</v>
      </c>
      <c r="O194" s="43"/>
      <c r="P194" s="214">
        <f>O194*H194</f>
        <v>0</v>
      </c>
      <c r="Q194" s="214">
        <v>7.102E-2</v>
      </c>
      <c r="R194" s="214">
        <f>Q194*H194</f>
        <v>0.55693883999999994</v>
      </c>
      <c r="S194" s="214">
        <v>0</v>
      </c>
      <c r="T194" s="215">
        <f>S194*H194</f>
        <v>0</v>
      </c>
      <c r="AR194" s="25" t="s">
        <v>189</v>
      </c>
      <c r="AT194" s="25" t="s">
        <v>185</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189</v>
      </c>
      <c r="BM194" s="25" t="s">
        <v>1726</v>
      </c>
    </row>
    <row r="195" spans="2:65" s="12" customFormat="1" ht="13.5">
      <c r="B195" s="220"/>
      <c r="C195" s="221"/>
      <c r="D195" s="217" t="s">
        <v>193</v>
      </c>
      <c r="E195" s="222" t="s">
        <v>21</v>
      </c>
      <c r="F195" s="223" t="s">
        <v>1664</v>
      </c>
      <c r="G195" s="221"/>
      <c r="H195" s="224" t="s">
        <v>21</v>
      </c>
      <c r="I195" s="225"/>
      <c r="J195" s="221"/>
      <c r="K195" s="221"/>
      <c r="L195" s="226"/>
      <c r="M195" s="227"/>
      <c r="N195" s="228"/>
      <c r="O195" s="228"/>
      <c r="P195" s="228"/>
      <c r="Q195" s="228"/>
      <c r="R195" s="228"/>
      <c r="S195" s="228"/>
      <c r="T195" s="229"/>
      <c r="AT195" s="230" t="s">
        <v>193</v>
      </c>
      <c r="AU195" s="230" t="s">
        <v>83</v>
      </c>
      <c r="AV195" s="12" t="s">
        <v>79</v>
      </c>
      <c r="AW195" s="12" t="s">
        <v>39</v>
      </c>
      <c r="AX195" s="12" t="s">
        <v>75</v>
      </c>
      <c r="AY195" s="230" t="s">
        <v>183</v>
      </c>
    </row>
    <row r="196" spans="2:65" s="13" customFormat="1" ht="13.5">
      <c r="B196" s="231"/>
      <c r="C196" s="232"/>
      <c r="D196" s="217" t="s">
        <v>193</v>
      </c>
      <c r="E196" s="233" t="s">
        <v>21</v>
      </c>
      <c r="F196" s="234" t="s">
        <v>1727</v>
      </c>
      <c r="G196" s="232"/>
      <c r="H196" s="235">
        <v>7.8419999999999996</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4" customFormat="1" ht="13.5">
      <c r="B197" s="242"/>
      <c r="C197" s="243"/>
      <c r="D197" s="244" t="s">
        <v>193</v>
      </c>
      <c r="E197" s="245" t="s">
        <v>21</v>
      </c>
      <c r="F197" s="246" t="s">
        <v>212</v>
      </c>
      <c r="G197" s="243"/>
      <c r="H197" s="247">
        <v>7.8419999999999996</v>
      </c>
      <c r="I197" s="248"/>
      <c r="J197" s="243"/>
      <c r="K197" s="243"/>
      <c r="L197" s="249"/>
      <c r="M197" s="250"/>
      <c r="N197" s="251"/>
      <c r="O197" s="251"/>
      <c r="P197" s="251"/>
      <c r="Q197" s="251"/>
      <c r="R197" s="251"/>
      <c r="S197" s="251"/>
      <c r="T197" s="252"/>
      <c r="AT197" s="253" t="s">
        <v>193</v>
      </c>
      <c r="AU197" s="253" t="s">
        <v>83</v>
      </c>
      <c r="AV197" s="14" t="s">
        <v>189</v>
      </c>
      <c r="AW197" s="14" t="s">
        <v>39</v>
      </c>
      <c r="AX197" s="14" t="s">
        <v>79</v>
      </c>
      <c r="AY197" s="253" t="s">
        <v>183</v>
      </c>
    </row>
    <row r="198" spans="2:65" s="1" customFormat="1" ht="31.5" customHeight="1">
      <c r="B198" s="42"/>
      <c r="C198" s="205" t="s">
        <v>279</v>
      </c>
      <c r="D198" s="205" t="s">
        <v>185</v>
      </c>
      <c r="E198" s="206" t="s">
        <v>1728</v>
      </c>
      <c r="F198" s="207" t="s">
        <v>1729</v>
      </c>
      <c r="G198" s="208" t="s">
        <v>429</v>
      </c>
      <c r="H198" s="209">
        <v>1.1759999999999999</v>
      </c>
      <c r="I198" s="210"/>
      <c r="J198" s="211">
        <f>ROUND(I198*H198,2)</f>
        <v>0</v>
      </c>
      <c r="K198" s="207" t="s">
        <v>200</v>
      </c>
      <c r="L198" s="62"/>
      <c r="M198" s="212" t="s">
        <v>21</v>
      </c>
      <c r="N198" s="213" t="s">
        <v>46</v>
      </c>
      <c r="O198" s="43"/>
      <c r="P198" s="214">
        <f>O198*H198</f>
        <v>0</v>
      </c>
      <c r="Q198" s="214">
        <v>1.44</v>
      </c>
      <c r="R198" s="214">
        <f>Q198*H198</f>
        <v>1.6934399999999998</v>
      </c>
      <c r="S198" s="214">
        <v>0</v>
      </c>
      <c r="T198" s="215">
        <f>S198*H198</f>
        <v>0</v>
      </c>
      <c r="AR198" s="25" t="s">
        <v>189</v>
      </c>
      <c r="AT198" s="25" t="s">
        <v>185</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189</v>
      </c>
      <c r="BM198" s="25" t="s">
        <v>1730</v>
      </c>
    </row>
    <row r="199" spans="2:65" s="12" customFormat="1" ht="13.5">
      <c r="B199" s="220"/>
      <c r="C199" s="221"/>
      <c r="D199" s="217" t="s">
        <v>193</v>
      </c>
      <c r="E199" s="222" t="s">
        <v>21</v>
      </c>
      <c r="F199" s="223" t="s">
        <v>1664</v>
      </c>
      <c r="G199" s="221"/>
      <c r="H199" s="224" t="s">
        <v>21</v>
      </c>
      <c r="I199" s="225"/>
      <c r="J199" s="221"/>
      <c r="K199" s="221"/>
      <c r="L199" s="226"/>
      <c r="M199" s="227"/>
      <c r="N199" s="228"/>
      <c r="O199" s="228"/>
      <c r="P199" s="228"/>
      <c r="Q199" s="228"/>
      <c r="R199" s="228"/>
      <c r="S199" s="228"/>
      <c r="T199" s="229"/>
      <c r="AT199" s="230" t="s">
        <v>193</v>
      </c>
      <c r="AU199" s="230" t="s">
        <v>83</v>
      </c>
      <c r="AV199" s="12" t="s">
        <v>79</v>
      </c>
      <c r="AW199" s="12" t="s">
        <v>39</v>
      </c>
      <c r="AX199" s="12" t="s">
        <v>75</v>
      </c>
      <c r="AY199" s="230" t="s">
        <v>183</v>
      </c>
    </row>
    <row r="200" spans="2:65" s="13" customFormat="1" ht="13.5">
      <c r="B200" s="231"/>
      <c r="C200" s="232"/>
      <c r="D200" s="217" t="s">
        <v>193</v>
      </c>
      <c r="E200" s="233" t="s">
        <v>21</v>
      </c>
      <c r="F200" s="234" t="s">
        <v>1731</v>
      </c>
      <c r="G200" s="232"/>
      <c r="H200" s="235">
        <v>1.1759999999999999</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4" customFormat="1" ht="13.5">
      <c r="B201" s="242"/>
      <c r="C201" s="243"/>
      <c r="D201" s="217" t="s">
        <v>193</v>
      </c>
      <c r="E201" s="279" t="s">
        <v>21</v>
      </c>
      <c r="F201" s="280" t="s">
        <v>212</v>
      </c>
      <c r="G201" s="243"/>
      <c r="H201" s="281">
        <v>1.1759999999999999</v>
      </c>
      <c r="I201" s="248"/>
      <c r="J201" s="243"/>
      <c r="K201" s="243"/>
      <c r="L201" s="249"/>
      <c r="M201" s="250"/>
      <c r="N201" s="251"/>
      <c r="O201" s="251"/>
      <c r="P201" s="251"/>
      <c r="Q201" s="251"/>
      <c r="R201" s="251"/>
      <c r="S201" s="251"/>
      <c r="T201" s="252"/>
      <c r="AT201" s="253" t="s">
        <v>193</v>
      </c>
      <c r="AU201" s="253" t="s">
        <v>83</v>
      </c>
      <c r="AV201" s="14" t="s">
        <v>189</v>
      </c>
      <c r="AW201" s="14" t="s">
        <v>39</v>
      </c>
      <c r="AX201" s="14" t="s">
        <v>79</v>
      </c>
      <c r="AY201" s="253" t="s">
        <v>183</v>
      </c>
    </row>
    <row r="202" spans="2:65" s="11" customFormat="1" ht="29.85" customHeight="1">
      <c r="B202" s="188"/>
      <c r="C202" s="189"/>
      <c r="D202" s="202" t="s">
        <v>74</v>
      </c>
      <c r="E202" s="203" t="s">
        <v>240</v>
      </c>
      <c r="F202" s="203" t="s">
        <v>402</v>
      </c>
      <c r="G202" s="189"/>
      <c r="H202" s="189"/>
      <c r="I202" s="192"/>
      <c r="J202" s="204">
        <f>BK202</f>
        <v>0</v>
      </c>
      <c r="K202" s="189"/>
      <c r="L202" s="194"/>
      <c r="M202" s="195"/>
      <c r="N202" s="196"/>
      <c r="O202" s="196"/>
      <c r="P202" s="197">
        <f>SUM(P203:P303)</f>
        <v>0</v>
      </c>
      <c r="Q202" s="196"/>
      <c r="R202" s="197">
        <f>SUM(R203:R303)</f>
        <v>0.26430480000000001</v>
      </c>
      <c r="S202" s="196"/>
      <c r="T202" s="198">
        <f>SUM(T203:T303)</f>
        <v>6.124130000000001</v>
      </c>
      <c r="AR202" s="199" t="s">
        <v>79</v>
      </c>
      <c r="AT202" s="200" t="s">
        <v>74</v>
      </c>
      <c r="AU202" s="200" t="s">
        <v>79</v>
      </c>
      <c r="AY202" s="199" t="s">
        <v>183</v>
      </c>
      <c r="BK202" s="201">
        <f>SUM(BK203:BK303)</f>
        <v>0</v>
      </c>
    </row>
    <row r="203" spans="2:65" s="1" customFormat="1" ht="31.5" customHeight="1">
      <c r="B203" s="42"/>
      <c r="C203" s="205" t="s">
        <v>10</v>
      </c>
      <c r="D203" s="205" t="s">
        <v>185</v>
      </c>
      <c r="E203" s="206" t="s">
        <v>1732</v>
      </c>
      <c r="F203" s="207" t="s">
        <v>1733</v>
      </c>
      <c r="G203" s="208" t="s">
        <v>199</v>
      </c>
      <c r="H203" s="209">
        <v>183.96</v>
      </c>
      <c r="I203" s="210"/>
      <c r="J203" s="211">
        <f>ROUND(I203*H203,2)</f>
        <v>0</v>
      </c>
      <c r="K203" s="207" t="s">
        <v>200</v>
      </c>
      <c r="L203" s="62"/>
      <c r="M203" s="212" t="s">
        <v>21</v>
      </c>
      <c r="N203" s="213" t="s">
        <v>46</v>
      </c>
      <c r="O203" s="43"/>
      <c r="P203" s="214">
        <f>O203*H203</f>
        <v>0</v>
      </c>
      <c r="Q203" s="214">
        <v>1.2999999999999999E-4</v>
      </c>
      <c r="R203" s="214">
        <f>Q203*H203</f>
        <v>2.39148E-2</v>
      </c>
      <c r="S203" s="214">
        <v>0</v>
      </c>
      <c r="T203" s="215">
        <f>S203*H203</f>
        <v>0</v>
      </c>
      <c r="AR203" s="25" t="s">
        <v>189</v>
      </c>
      <c r="AT203" s="25" t="s">
        <v>185</v>
      </c>
      <c r="AU203" s="25" t="s">
        <v>83</v>
      </c>
      <c r="AY203" s="25" t="s">
        <v>183</v>
      </c>
      <c r="BE203" s="216">
        <f>IF(N203="základní",J203,0)</f>
        <v>0</v>
      </c>
      <c r="BF203" s="216">
        <f>IF(N203="snížená",J203,0)</f>
        <v>0</v>
      </c>
      <c r="BG203" s="216">
        <f>IF(N203="zákl. přenesená",J203,0)</f>
        <v>0</v>
      </c>
      <c r="BH203" s="216">
        <f>IF(N203="sníž. přenesená",J203,0)</f>
        <v>0</v>
      </c>
      <c r="BI203" s="216">
        <f>IF(N203="nulová",J203,0)</f>
        <v>0</v>
      </c>
      <c r="BJ203" s="25" t="s">
        <v>79</v>
      </c>
      <c r="BK203" s="216">
        <f>ROUND(I203*H203,2)</f>
        <v>0</v>
      </c>
      <c r="BL203" s="25" t="s">
        <v>189</v>
      </c>
      <c r="BM203" s="25" t="s">
        <v>1734</v>
      </c>
    </row>
    <row r="204" spans="2:65" s="12" customFormat="1" ht="13.5">
      <c r="B204" s="220"/>
      <c r="C204" s="221"/>
      <c r="D204" s="217" t="s">
        <v>193</v>
      </c>
      <c r="E204" s="222" t="s">
        <v>21</v>
      </c>
      <c r="F204" s="223" t="s">
        <v>1654</v>
      </c>
      <c r="G204" s="221"/>
      <c r="H204" s="224" t="s">
        <v>21</v>
      </c>
      <c r="I204" s="225"/>
      <c r="J204" s="221"/>
      <c r="K204" s="221"/>
      <c r="L204" s="226"/>
      <c r="M204" s="227"/>
      <c r="N204" s="228"/>
      <c r="O204" s="228"/>
      <c r="P204" s="228"/>
      <c r="Q204" s="228"/>
      <c r="R204" s="228"/>
      <c r="S204" s="228"/>
      <c r="T204" s="229"/>
      <c r="AT204" s="230" t="s">
        <v>193</v>
      </c>
      <c r="AU204" s="230" t="s">
        <v>83</v>
      </c>
      <c r="AV204" s="12" t="s">
        <v>79</v>
      </c>
      <c r="AW204" s="12" t="s">
        <v>39</v>
      </c>
      <c r="AX204" s="12" t="s">
        <v>75</v>
      </c>
      <c r="AY204" s="230" t="s">
        <v>183</v>
      </c>
    </row>
    <row r="205" spans="2:65" s="13" customFormat="1" ht="13.5">
      <c r="B205" s="231"/>
      <c r="C205" s="232"/>
      <c r="D205" s="217" t="s">
        <v>193</v>
      </c>
      <c r="E205" s="233" t="s">
        <v>21</v>
      </c>
      <c r="F205" s="234" t="s">
        <v>1695</v>
      </c>
      <c r="G205" s="232"/>
      <c r="H205" s="235">
        <v>16.989999999999998</v>
      </c>
      <c r="I205" s="236"/>
      <c r="J205" s="232"/>
      <c r="K205" s="232"/>
      <c r="L205" s="237"/>
      <c r="M205" s="238"/>
      <c r="N205" s="239"/>
      <c r="O205" s="239"/>
      <c r="P205" s="239"/>
      <c r="Q205" s="239"/>
      <c r="R205" s="239"/>
      <c r="S205" s="239"/>
      <c r="T205" s="240"/>
      <c r="AT205" s="241" t="s">
        <v>193</v>
      </c>
      <c r="AU205" s="241" t="s">
        <v>83</v>
      </c>
      <c r="AV205" s="13" t="s">
        <v>83</v>
      </c>
      <c r="AW205" s="13" t="s">
        <v>39</v>
      </c>
      <c r="AX205" s="13" t="s">
        <v>75</v>
      </c>
      <c r="AY205" s="241" t="s">
        <v>183</v>
      </c>
    </row>
    <row r="206" spans="2:65" s="13" customFormat="1" ht="13.5">
      <c r="B206" s="231"/>
      <c r="C206" s="232"/>
      <c r="D206" s="217" t="s">
        <v>193</v>
      </c>
      <c r="E206" s="233" t="s">
        <v>21</v>
      </c>
      <c r="F206" s="234" t="s">
        <v>1735</v>
      </c>
      <c r="G206" s="232"/>
      <c r="H206" s="235">
        <v>4</v>
      </c>
      <c r="I206" s="236"/>
      <c r="J206" s="232"/>
      <c r="K206" s="232"/>
      <c r="L206" s="237"/>
      <c r="M206" s="238"/>
      <c r="N206" s="239"/>
      <c r="O206" s="239"/>
      <c r="P206" s="239"/>
      <c r="Q206" s="239"/>
      <c r="R206" s="239"/>
      <c r="S206" s="239"/>
      <c r="T206" s="240"/>
      <c r="AT206" s="241" t="s">
        <v>193</v>
      </c>
      <c r="AU206" s="241" t="s">
        <v>83</v>
      </c>
      <c r="AV206" s="13" t="s">
        <v>83</v>
      </c>
      <c r="AW206" s="13" t="s">
        <v>39</v>
      </c>
      <c r="AX206" s="13" t="s">
        <v>75</v>
      </c>
      <c r="AY206" s="241" t="s">
        <v>183</v>
      </c>
    </row>
    <row r="207" spans="2:65" s="13" customFormat="1" ht="13.5">
      <c r="B207" s="231"/>
      <c r="C207" s="232"/>
      <c r="D207" s="217" t="s">
        <v>193</v>
      </c>
      <c r="E207" s="233" t="s">
        <v>21</v>
      </c>
      <c r="F207" s="234" t="s">
        <v>1736</v>
      </c>
      <c r="G207" s="232"/>
      <c r="H207" s="235">
        <v>24</v>
      </c>
      <c r="I207" s="236"/>
      <c r="J207" s="232"/>
      <c r="K207" s="232"/>
      <c r="L207" s="237"/>
      <c r="M207" s="238"/>
      <c r="N207" s="239"/>
      <c r="O207" s="239"/>
      <c r="P207" s="239"/>
      <c r="Q207" s="239"/>
      <c r="R207" s="239"/>
      <c r="S207" s="239"/>
      <c r="T207" s="240"/>
      <c r="AT207" s="241" t="s">
        <v>193</v>
      </c>
      <c r="AU207" s="241" t="s">
        <v>83</v>
      </c>
      <c r="AV207" s="13" t="s">
        <v>83</v>
      </c>
      <c r="AW207" s="13" t="s">
        <v>39</v>
      </c>
      <c r="AX207" s="13" t="s">
        <v>75</v>
      </c>
      <c r="AY207" s="241" t="s">
        <v>183</v>
      </c>
    </row>
    <row r="208" spans="2:65" s="13" customFormat="1" ht="13.5">
      <c r="B208" s="231"/>
      <c r="C208" s="232"/>
      <c r="D208" s="217" t="s">
        <v>193</v>
      </c>
      <c r="E208" s="233" t="s">
        <v>21</v>
      </c>
      <c r="F208" s="234" t="s">
        <v>1737</v>
      </c>
      <c r="G208" s="232"/>
      <c r="H208" s="235">
        <v>4</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3" customFormat="1" ht="13.5">
      <c r="B209" s="231"/>
      <c r="C209" s="232"/>
      <c r="D209" s="217" t="s">
        <v>193</v>
      </c>
      <c r="E209" s="233" t="s">
        <v>21</v>
      </c>
      <c r="F209" s="234" t="s">
        <v>1699</v>
      </c>
      <c r="G209" s="232"/>
      <c r="H209" s="235">
        <v>16.989999999999998</v>
      </c>
      <c r="I209" s="236"/>
      <c r="J209" s="232"/>
      <c r="K209" s="232"/>
      <c r="L209" s="237"/>
      <c r="M209" s="238"/>
      <c r="N209" s="239"/>
      <c r="O209" s="239"/>
      <c r="P209" s="239"/>
      <c r="Q209" s="239"/>
      <c r="R209" s="239"/>
      <c r="S209" s="239"/>
      <c r="T209" s="240"/>
      <c r="AT209" s="241" t="s">
        <v>193</v>
      </c>
      <c r="AU209" s="241" t="s">
        <v>83</v>
      </c>
      <c r="AV209" s="13" t="s">
        <v>83</v>
      </c>
      <c r="AW209" s="13" t="s">
        <v>39</v>
      </c>
      <c r="AX209" s="13" t="s">
        <v>75</v>
      </c>
      <c r="AY209" s="241" t="s">
        <v>183</v>
      </c>
    </row>
    <row r="210" spans="2:65" s="13" customFormat="1" ht="13.5">
      <c r="B210" s="231"/>
      <c r="C210" s="232"/>
      <c r="D210" s="217" t="s">
        <v>193</v>
      </c>
      <c r="E210" s="233" t="s">
        <v>21</v>
      </c>
      <c r="F210" s="234" t="s">
        <v>1738</v>
      </c>
      <c r="G210" s="232"/>
      <c r="H210" s="235">
        <v>24</v>
      </c>
      <c r="I210" s="236"/>
      <c r="J210" s="232"/>
      <c r="K210" s="232"/>
      <c r="L210" s="237"/>
      <c r="M210" s="238"/>
      <c r="N210" s="239"/>
      <c r="O210" s="239"/>
      <c r="P210" s="239"/>
      <c r="Q210" s="239"/>
      <c r="R210" s="239"/>
      <c r="S210" s="239"/>
      <c r="T210" s="240"/>
      <c r="AT210" s="241" t="s">
        <v>193</v>
      </c>
      <c r="AU210" s="241" t="s">
        <v>83</v>
      </c>
      <c r="AV210" s="13" t="s">
        <v>83</v>
      </c>
      <c r="AW210" s="13" t="s">
        <v>39</v>
      </c>
      <c r="AX210" s="13" t="s">
        <v>75</v>
      </c>
      <c r="AY210" s="241" t="s">
        <v>183</v>
      </c>
    </row>
    <row r="211" spans="2:65" s="15" customFormat="1" ht="13.5">
      <c r="B211" s="268"/>
      <c r="C211" s="269"/>
      <c r="D211" s="217" t="s">
        <v>193</v>
      </c>
      <c r="E211" s="270" t="s">
        <v>21</v>
      </c>
      <c r="F211" s="271" t="s">
        <v>265</v>
      </c>
      <c r="G211" s="269"/>
      <c r="H211" s="272">
        <v>89.98</v>
      </c>
      <c r="I211" s="273"/>
      <c r="J211" s="269"/>
      <c r="K211" s="269"/>
      <c r="L211" s="274"/>
      <c r="M211" s="275"/>
      <c r="N211" s="276"/>
      <c r="O211" s="276"/>
      <c r="P211" s="276"/>
      <c r="Q211" s="276"/>
      <c r="R211" s="276"/>
      <c r="S211" s="276"/>
      <c r="T211" s="277"/>
      <c r="AT211" s="278" t="s">
        <v>193</v>
      </c>
      <c r="AU211" s="278" t="s">
        <v>83</v>
      </c>
      <c r="AV211" s="15" t="s">
        <v>91</v>
      </c>
      <c r="AW211" s="15" t="s">
        <v>39</v>
      </c>
      <c r="AX211" s="15" t="s">
        <v>75</v>
      </c>
      <c r="AY211" s="278" t="s">
        <v>183</v>
      </c>
    </row>
    <row r="212" spans="2:65" s="12" customFormat="1" ht="13.5">
      <c r="B212" s="220"/>
      <c r="C212" s="221"/>
      <c r="D212" s="217" t="s">
        <v>193</v>
      </c>
      <c r="E212" s="222" t="s">
        <v>21</v>
      </c>
      <c r="F212" s="223" t="s">
        <v>1656</v>
      </c>
      <c r="G212" s="221"/>
      <c r="H212" s="224" t="s">
        <v>21</v>
      </c>
      <c r="I212" s="225"/>
      <c r="J212" s="221"/>
      <c r="K212" s="221"/>
      <c r="L212" s="226"/>
      <c r="M212" s="227"/>
      <c r="N212" s="228"/>
      <c r="O212" s="228"/>
      <c r="P212" s="228"/>
      <c r="Q212" s="228"/>
      <c r="R212" s="228"/>
      <c r="S212" s="228"/>
      <c r="T212" s="229"/>
      <c r="AT212" s="230" t="s">
        <v>193</v>
      </c>
      <c r="AU212" s="230" t="s">
        <v>83</v>
      </c>
      <c r="AV212" s="12" t="s">
        <v>79</v>
      </c>
      <c r="AW212" s="12" t="s">
        <v>39</v>
      </c>
      <c r="AX212" s="12" t="s">
        <v>75</v>
      </c>
      <c r="AY212" s="230" t="s">
        <v>183</v>
      </c>
    </row>
    <row r="213" spans="2:65" s="13" customFormat="1" ht="13.5">
      <c r="B213" s="231"/>
      <c r="C213" s="232"/>
      <c r="D213" s="217" t="s">
        <v>193</v>
      </c>
      <c r="E213" s="233" t="s">
        <v>21</v>
      </c>
      <c r="F213" s="234" t="s">
        <v>1739</v>
      </c>
      <c r="G213" s="232"/>
      <c r="H213" s="235">
        <v>4</v>
      </c>
      <c r="I213" s="236"/>
      <c r="J213" s="232"/>
      <c r="K213" s="232"/>
      <c r="L213" s="237"/>
      <c r="M213" s="238"/>
      <c r="N213" s="239"/>
      <c r="O213" s="239"/>
      <c r="P213" s="239"/>
      <c r="Q213" s="239"/>
      <c r="R213" s="239"/>
      <c r="S213" s="239"/>
      <c r="T213" s="240"/>
      <c r="AT213" s="241" t="s">
        <v>193</v>
      </c>
      <c r="AU213" s="241" t="s">
        <v>83</v>
      </c>
      <c r="AV213" s="13" t="s">
        <v>83</v>
      </c>
      <c r="AW213" s="13" t="s">
        <v>39</v>
      </c>
      <c r="AX213" s="13" t="s">
        <v>75</v>
      </c>
      <c r="AY213" s="241" t="s">
        <v>183</v>
      </c>
    </row>
    <row r="214" spans="2:65" s="13" customFormat="1" ht="13.5">
      <c r="B214" s="231"/>
      <c r="C214" s="232"/>
      <c r="D214" s="217" t="s">
        <v>193</v>
      </c>
      <c r="E214" s="233" t="s">
        <v>21</v>
      </c>
      <c r="F214" s="234" t="s">
        <v>1703</v>
      </c>
      <c r="G214" s="232"/>
      <c r="H214" s="235">
        <v>16.989999999999998</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3" customFormat="1" ht="13.5">
      <c r="B215" s="231"/>
      <c r="C215" s="232"/>
      <c r="D215" s="217" t="s">
        <v>193</v>
      </c>
      <c r="E215" s="233" t="s">
        <v>21</v>
      </c>
      <c r="F215" s="234" t="s">
        <v>1740</v>
      </c>
      <c r="G215" s="232"/>
      <c r="H215" s="235">
        <v>24</v>
      </c>
      <c r="I215" s="236"/>
      <c r="J215" s="232"/>
      <c r="K215" s="232"/>
      <c r="L215" s="237"/>
      <c r="M215" s="238"/>
      <c r="N215" s="239"/>
      <c r="O215" s="239"/>
      <c r="P215" s="239"/>
      <c r="Q215" s="239"/>
      <c r="R215" s="239"/>
      <c r="S215" s="239"/>
      <c r="T215" s="240"/>
      <c r="AT215" s="241" t="s">
        <v>193</v>
      </c>
      <c r="AU215" s="241" t="s">
        <v>83</v>
      </c>
      <c r="AV215" s="13" t="s">
        <v>83</v>
      </c>
      <c r="AW215" s="13" t="s">
        <v>39</v>
      </c>
      <c r="AX215" s="13" t="s">
        <v>75</v>
      </c>
      <c r="AY215" s="241" t="s">
        <v>183</v>
      </c>
    </row>
    <row r="216" spans="2:65" s="13" customFormat="1" ht="13.5">
      <c r="B216" s="231"/>
      <c r="C216" s="232"/>
      <c r="D216" s="217" t="s">
        <v>193</v>
      </c>
      <c r="E216" s="233" t="s">
        <v>21</v>
      </c>
      <c r="F216" s="234" t="s">
        <v>1741</v>
      </c>
      <c r="G216" s="232"/>
      <c r="H216" s="235">
        <v>4</v>
      </c>
      <c r="I216" s="236"/>
      <c r="J216" s="232"/>
      <c r="K216" s="232"/>
      <c r="L216" s="237"/>
      <c r="M216" s="238"/>
      <c r="N216" s="239"/>
      <c r="O216" s="239"/>
      <c r="P216" s="239"/>
      <c r="Q216" s="239"/>
      <c r="R216" s="239"/>
      <c r="S216" s="239"/>
      <c r="T216" s="240"/>
      <c r="AT216" s="241" t="s">
        <v>193</v>
      </c>
      <c r="AU216" s="241" t="s">
        <v>83</v>
      </c>
      <c r="AV216" s="13" t="s">
        <v>83</v>
      </c>
      <c r="AW216" s="13" t="s">
        <v>39</v>
      </c>
      <c r="AX216" s="13" t="s">
        <v>75</v>
      </c>
      <c r="AY216" s="241" t="s">
        <v>183</v>
      </c>
    </row>
    <row r="217" spans="2:65" s="13" customFormat="1" ht="13.5">
      <c r="B217" s="231"/>
      <c r="C217" s="232"/>
      <c r="D217" s="217" t="s">
        <v>193</v>
      </c>
      <c r="E217" s="233" t="s">
        <v>21</v>
      </c>
      <c r="F217" s="234" t="s">
        <v>1707</v>
      </c>
      <c r="G217" s="232"/>
      <c r="H217" s="235">
        <v>16.989999999999998</v>
      </c>
      <c r="I217" s="236"/>
      <c r="J217" s="232"/>
      <c r="K217" s="232"/>
      <c r="L217" s="237"/>
      <c r="M217" s="238"/>
      <c r="N217" s="239"/>
      <c r="O217" s="239"/>
      <c r="P217" s="239"/>
      <c r="Q217" s="239"/>
      <c r="R217" s="239"/>
      <c r="S217" s="239"/>
      <c r="T217" s="240"/>
      <c r="AT217" s="241" t="s">
        <v>193</v>
      </c>
      <c r="AU217" s="241" t="s">
        <v>83</v>
      </c>
      <c r="AV217" s="13" t="s">
        <v>83</v>
      </c>
      <c r="AW217" s="13" t="s">
        <v>39</v>
      </c>
      <c r="AX217" s="13" t="s">
        <v>75</v>
      </c>
      <c r="AY217" s="241" t="s">
        <v>183</v>
      </c>
    </row>
    <row r="218" spans="2:65" s="13" customFormat="1" ht="13.5">
      <c r="B218" s="231"/>
      <c r="C218" s="232"/>
      <c r="D218" s="217" t="s">
        <v>193</v>
      </c>
      <c r="E218" s="233" t="s">
        <v>21</v>
      </c>
      <c r="F218" s="234" t="s">
        <v>1742</v>
      </c>
      <c r="G218" s="232"/>
      <c r="H218" s="235">
        <v>4</v>
      </c>
      <c r="I218" s="236"/>
      <c r="J218" s="232"/>
      <c r="K218" s="232"/>
      <c r="L218" s="237"/>
      <c r="M218" s="238"/>
      <c r="N218" s="239"/>
      <c r="O218" s="239"/>
      <c r="P218" s="239"/>
      <c r="Q218" s="239"/>
      <c r="R218" s="239"/>
      <c r="S218" s="239"/>
      <c r="T218" s="240"/>
      <c r="AT218" s="241" t="s">
        <v>193</v>
      </c>
      <c r="AU218" s="241" t="s">
        <v>83</v>
      </c>
      <c r="AV218" s="13" t="s">
        <v>83</v>
      </c>
      <c r="AW218" s="13" t="s">
        <v>39</v>
      </c>
      <c r="AX218" s="13" t="s">
        <v>75</v>
      </c>
      <c r="AY218" s="241" t="s">
        <v>183</v>
      </c>
    </row>
    <row r="219" spans="2:65" s="13" customFormat="1" ht="13.5">
      <c r="B219" s="231"/>
      <c r="C219" s="232"/>
      <c r="D219" s="217" t="s">
        <v>193</v>
      </c>
      <c r="E219" s="233" t="s">
        <v>21</v>
      </c>
      <c r="F219" s="234" t="s">
        <v>1743</v>
      </c>
      <c r="G219" s="232"/>
      <c r="H219" s="235">
        <v>24</v>
      </c>
      <c r="I219" s="236"/>
      <c r="J219" s="232"/>
      <c r="K219" s="232"/>
      <c r="L219" s="237"/>
      <c r="M219" s="238"/>
      <c r="N219" s="239"/>
      <c r="O219" s="239"/>
      <c r="P219" s="239"/>
      <c r="Q219" s="239"/>
      <c r="R219" s="239"/>
      <c r="S219" s="239"/>
      <c r="T219" s="240"/>
      <c r="AT219" s="241" t="s">
        <v>193</v>
      </c>
      <c r="AU219" s="241" t="s">
        <v>83</v>
      </c>
      <c r="AV219" s="13" t="s">
        <v>83</v>
      </c>
      <c r="AW219" s="13" t="s">
        <v>39</v>
      </c>
      <c r="AX219" s="13" t="s">
        <v>75</v>
      </c>
      <c r="AY219" s="241" t="s">
        <v>183</v>
      </c>
    </row>
    <row r="220" spans="2:65" s="15" customFormat="1" ht="13.5">
      <c r="B220" s="268"/>
      <c r="C220" s="269"/>
      <c r="D220" s="217" t="s">
        <v>193</v>
      </c>
      <c r="E220" s="270" t="s">
        <v>21</v>
      </c>
      <c r="F220" s="271" t="s">
        <v>265</v>
      </c>
      <c r="G220" s="269"/>
      <c r="H220" s="272">
        <v>93.98</v>
      </c>
      <c r="I220" s="273"/>
      <c r="J220" s="269"/>
      <c r="K220" s="269"/>
      <c r="L220" s="274"/>
      <c r="M220" s="275"/>
      <c r="N220" s="276"/>
      <c r="O220" s="276"/>
      <c r="P220" s="276"/>
      <c r="Q220" s="276"/>
      <c r="R220" s="276"/>
      <c r="S220" s="276"/>
      <c r="T220" s="277"/>
      <c r="AT220" s="278" t="s">
        <v>193</v>
      </c>
      <c r="AU220" s="278" t="s">
        <v>83</v>
      </c>
      <c r="AV220" s="15" t="s">
        <v>91</v>
      </c>
      <c r="AW220" s="15" t="s">
        <v>39</v>
      </c>
      <c r="AX220" s="15" t="s">
        <v>75</v>
      </c>
      <c r="AY220" s="278" t="s">
        <v>183</v>
      </c>
    </row>
    <row r="221" spans="2:65" s="14" customFormat="1" ht="13.5">
      <c r="B221" s="242"/>
      <c r="C221" s="243"/>
      <c r="D221" s="244" t="s">
        <v>193</v>
      </c>
      <c r="E221" s="245" t="s">
        <v>21</v>
      </c>
      <c r="F221" s="246" t="s">
        <v>212</v>
      </c>
      <c r="G221" s="243"/>
      <c r="H221" s="247">
        <v>183.96</v>
      </c>
      <c r="I221" s="248"/>
      <c r="J221" s="243"/>
      <c r="K221" s="243"/>
      <c r="L221" s="249"/>
      <c r="M221" s="250"/>
      <c r="N221" s="251"/>
      <c r="O221" s="251"/>
      <c r="P221" s="251"/>
      <c r="Q221" s="251"/>
      <c r="R221" s="251"/>
      <c r="S221" s="251"/>
      <c r="T221" s="252"/>
      <c r="AT221" s="253" t="s">
        <v>193</v>
      </c>
      <c r="AU221" s="253" t="s">
        <v>83</v>
      </c>
      <c r="AV221" s="14" t="s">
        <v>189</v>
      </c>
      <c r="AW221" s="14" t="s">
        <v>39</v>
      </c>
      <c r="AX221" s="14" t="s">
        <v>79</v>
      </c>
      <c r="AY221" s="253" t="s">
        <v>183</v>
      </c>
    </row>
    <row r="222" spans="2:65" s="1" customFormat="1" ht="57" customHeight="1">
      <c r="B222" s="42"/>
      <c r="C222" s="205" t="s">
        <v>292</v>
      </c>
      <c r="D222" s="205" t="s">
        <v>185</v>
      </c>
      <c r="E222" s="206" t="s">
        <v>1744</v>
      </c>
      <c r="F222" s="207" t="s">
        <v>1745</v>
      </c>
      <c r="G222" s="208" t="s">
        <v>199</v>
      </c>
      <c r="H222" s="209">
        <v>529.51</v>
      </c>
      <c r="I222" s="210"/>
      <c r="J222" s="211">
        <f>ROUND(I222*H222,2)</f>
        <v>0</v>
      </c>
      <c r="K222" s="207" t="s">
        <v>200</v>
      </c>
      <c r="L222" s="62"/>
      <c r="M222" s="212" t="s">
        <v>21</v>
      </c>
      <c r="N222" s="213" t="s">
        <v>46</v>
      </c>
      <c r="O222" s="43"/>
      <c r="P222" s="214">
        <f>O222*H222</f>
        <v>0</v>
      </c>
      <c r="Q222" s="214">
        <v>4.0000000000000003E-5</v>
      </c>
      <c r="R222" s="214">
        <f>Q222*H222</f>
        <v>2.1180400000000002E-2</v>
      </c>
      <c r="S222" s="214">
        <v>0</v>
      </c>
      <c r="T222" s="215">
        <f>S222*H222</f>
        <v>0</v>
      </c>
      <c r="AR222" s="25" t="s">
        <v>189</v>
      </c>
      <c r="AT222" s="25" t="s">
        <v>185</v>
      </c>
      <c r="AU222" s="25" t="s">
        <v>83</v>
      </c>
      <c r="AY222" s="25" t="s">
        <v>183</v>
      </c>
      <c r="BE222" s="216">
        <f>IF(N222="základní",J222,0)</f>
        <v>0</v>
      </c>
      <c r="BF222" s="216">
        <f>IF(N222="snížená",J222,0)</f>
        <v>0</v>
      </c>
      <c r="BG222" s="216">
        <f>IF(N222="zákl. přenesená",J222,0)</f>
        <v>0</v>
      </c>
      <c r="BH222" s="216">
        <f>IF(N222="sníž. přenesená",J222,0)</f>
        <v>0</v>
      </c>
      <c r="BI222" s="216">
        <f>IF(N222="nulová",J222,0)</f>
        <v>0</v>
      </c>
      <c r="BJ222" s="25" t="s">
        <v>79</v>
      </c>
      <c r="BK222" s="216">
        <f>ROUND(I222*H222,2)</f>
        <v>0</v>
      </c>
      <c r="BL222" s="25" t="s">
        <v>189</v>
      </c>
      <c r="BM222" s="25" t="s">
        <v>1746</v>
      </c>
    </row>
    <row r="223" spans="2:65" s="12" customFormat="1" ht="13.5">
      <c r="B223" s="220"/>
      <c r="C223" s="221"/>
      <c r="D223" s="217" t="s">
        <v>193</v>
      </c>
      <c r="E223" s="222" t="s">
        <v>21</v>
      </c>
      <c r="F223" s="223" t="s">
        <v>1654</v>
      </c>
      <c r="G223" s="221"/>
      <c r="H223" s="224" t="s">
        <v>21</v>
      </c>
      <c r="I223" s="225"/>
      <c r="J223" s="221"/>
      <c r="K223" s="221"/>
      <c r="L223" s="226"/>
      <c r="M223" s="227"/>
      <c r="N223" s="228"/>
      <c r="O223" s="228"/>
      <c r="P223" s="228"/>
      <c r="Q223" s="228"/>
      <c r="R223" s="228"/>
      <c r="S223" s="228"/>
      <c r="T223" s="229"/>
      <c r="AT223" s="230" t="s">
        <v>193</v>
      </c>
      <c r="AU223" s="230" t="s">
        <v>83</v>
      </c>
      <c r="AV223" s="12" t="s">
        <v>79</v>
      </c>
      <c r="AW223" s="12" t="s">
        <v>39</v>
      </c>
      <c r="AX223" s="12" t="s">
        <v>75</v>
      </c>
      <c r="AY223" s="230" t="s">
        <v>183</v>
      </c>
    </row>
    <row r="224" spans="2:65" s="13" customFormat="1" ht="13.5">
      <c r="B224" s="231"/>
      <c r="C224" s="232"/>
      <c r="D224" s="217" t="s">
        <v>193</v>
      </c>
      <c r="E224" s="233" t="s">
        <v>21</v>
      </c>
      <c r="F224" s="234" t="s">
        <v>1694</v>
      </c>
      <c r="G224" s="232"/>
      <c r="H224" s="235">
        <v>8.5</v>
      </c>
      <c r="I224" s="236"/>
      <c r="J224" s="232"/>
      <c r="K224" s="232"/>
      <c r="L224" s="237"/>
      <c r="M224" s="238"/>
      <c r="N224" s="239"/>
      <c r="O224" s="239"/>
      <c r="P224" s="239"/>
      <c r="Q224" s="239"/>
      <c r="R224" s="239"/>
      <c r="S224" s="239"/>
      <c r="T224" s="240"/>
      <c r="AT224" s="241" t="s">
        <v>193</v>
      </c>
      <c r="AU224" s="241" t="s">
        <v>83</v>
      </c>
      <c r="AV224" s="13" t="s">
        <v>83</v>
      </c>
      <c r="AW224" s="13" t="s">
        <v>39</v>
      </c>
      <c r="AX224" s="13" t="s">
        <v>75</v>
      </c>
      <c r="AY224" s="241" t="s">
        <v>183</v>
      </c>
    </row>
    <row r="225" spans="2:51" s="13" customFormat="1" ht="13.5">
      <c r="B225" s="231"/>
      <c r="C225" s="232"/>
      <c r="D225" s="217" t="s">
        <v>193</v>
      </c>
      <c r="E225" s="233" t="s">
        <v>21</v>
      </c>
      <c r="F225" s="234" t="s">
        <v>1695</v>
      </c>
      <c r="G225" s="232"/>
      <c r="H225" s="235">
        <v>16.989999999999998</v>
      </c>
      <c r="I225" s="236"/>
      <c r="J225" s="232"/>
      <c r="K225" s="232"/>
      <c r="L225" s="237"/>
      <c r="M225" s="238"/>
      <c r="N225" s="239"/>
      <c r="O225" s="239"/>
      <c r="P225" s="239"/>
      <c r="Q225" s="239"/>
      <c r="R225" s="239"/>
      <c r="S225" s="239"/>
      <c r="T225" s="240"/>
      <c r="AT225" s="241" t="s">
        <v>193</v>
      </c>
      <c r="AU225" s="241" t="s">
        <v>83</v>
      </c>
      <c r="AV225" s="13" t="s">
        <v>83</v>
      </c>
      <c r="AW225" s="13" t="s">
        <v>39</v>
      </c>
      <c r="AX225" s="13" t="s">
        <v>75</v>
      </c>
      <c r="AY225" s="241" t="s">
        <v>183</v>
      </c>
    </row>
    <row r="226" spans="2:51" s="13" customFormat="1" ht="13.5">
      <c r="B226" s="231"/>
      <c r="C226" s="232"/>
      <c r="D226" s="217" t="s">
        <v>193</v>
      </c>
      <c r="E226" s="233" t="s">
        <v>21</v>
      </c>
      <c r="F226" s="234" t="s">
        <v>1696</v>
      </c>
      <c r="G226" s="232"/>
      <c r="H226" s="235">
        <v>11.09</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51" s="13" customFormat="1" ht="13.5">
      <c r="B227" s="231"/>
      <c r="C227" s="232"/>
      <c r="D227" s="217" t="s">
        <v>193</v>
      </c>
      <c r="E227" s="233" t="s">
        <v>21</v>
      </c>
      <c r="F227" s="234" t="s">
        <v>1697</v>
      </c>
      <c r="G227" s="232"/>
      <c r="H227" s="235">
        <v>96.39</v>
      </c>
      <c r="I227" s="236"/>
      <c r="J227" s="232"/>
      <c r="K227" s="232"/>
      <c r="L227" s="237"/>
      <c r="M227" s="238"/>
      <c r="N227" s="239"/>
      <c r="O227" s="239"/>
      <c r="P227" s="239"/>
      <c r="Q227" s="239"/>
      <c r="R227" s="239"/>
      <c r="S227" s="239"/>
      <c r="T227" s="240"/>
      <c r="AT227" s="241" t="s">
        <v>193</v>
      </c>
      <c r="AU227" s="241" t="s">
        <v>83</v>
      </c>
      <c r="AV227" s="13" t="s">
        <v>83</v>
      </c>
      <c r="AW227" s="13" t="s">
        <v>39</v>
      </c>
      <c r="AX227" s="13" t="s">
        <v>75</v>
      </c>
      <c r="AY227" s="241" t="s">
        <v>183</v>
      </c>
    </row>
    <row r="228" spans="2:51" s="13" customFormat="1" ht="13.5">
      <c r="B228" s="231"/>
      <c r="C228" s="232"/>
      <c r="D228" s="217" t="s">
        <v>193</v>
      </c>
      <c r="E228" s="233" t="s">
        <v>21</v>
      </c>
      <c r="F228" s="234" t="s">
        <v>1698</v>
      </c>
      <c r="G228" s="232"/>
      <c r="H228" s="235">
        <v>8.3699999999999992</v>
      </c>
      <c r="I228" s="236"/>
      <c r="J228" s="232"/>
      <c r="K228" s="232"/>
      <c r="L228" s="237"/>
      <c r="M228" s="238"/>
      <c r="N228" s="239"/>
      <c r="O228" s="239"/>
      <c r="P228" s="239"/>
      <c r="Q228" s="239"/>
      <c r="R228" s="239"/>
      <c r="S228" s="239"/>
      <c r="T228" s="240"/>
      <c r="AT228" s="241" t="s">
        <v>193</v>
      </c>
      <c r="AU228" s="241" t="s">
        <v>83</v>
      </c>
      <c r="AV228" s="13" t="s">
        <v>83</v>
      </c>
      <c r="AW228" s="13" t="s">
        <v>39</v>
      </c>
      <c r="AX228" s="13" t="s">
        <v>75</v>
      </c>
      <c r="AY228" s="241" t="s">
        <v>183</v>
      </c>
    </row>
    <row r="229" spans="2:51" s="13" customFormat="1" ht="13.5">
      <c r="B229" s="231"/>
      <c r="C229" s="232"/>
      <c r="D229" s="217" t="s">
        <v>193</v>
      </c>
      <c r="E229" s="233" t="s">
        <v>21</v>
      </c>
      <c r="F229" s="234" t="s">
        <v>1699</v>
      </c>
      <c r="G229" s="232"/>
      <c r="H229" s="235">
        <v>16.989999999999998</v>
      </c>
      <c r="I229" s="236"/>
      <c r="J229" s="232"/>
      <c r="K229" s="232"/>
      <c r="L229" s="237"/>
      <c r="M229" s="238"/>
      <c r="N229" s="239"/>
      <c r="O229" s="239"/>
      <c r="P229" s="239"/>
      <c r="Q229" s="239"/>
      <c r="R229" s="239"/>
      <c r="S229" s="239"/>
      <c r="T229" s="240"/>
      <c r="AT229" s="241" t="s">
        <v>193</v>
      </c>
      <c r="AU229" s="241" t="s">
        <v>83</v>
      </c>
      <c r="AV229" s="13" t="s">
        <v>83</v>
      </c>
      <c r="AW229" s="13" t="s">
        <v>39</v>
      </c>
      <c r="AX229" s="13" t="s">
        <v>75</v>
      </c>
      <c r="AY229" s="241" t="s">
        <v>183</v>
      </c>
    </row>
    <row r="230" spans="2:51" s="13" customFormat="1" ht="13.5">
      <c r="B230" s="231"/>
      <c r="C230" s="232"/>
      <c r="D230" s="217" t="s">
        <v>193</v>
      </c>
      <c r="E230" s="233" t="s">
        <v>21</v>
      </c>
      <c r="F230" s="234" t="s">
        <v>1700</v>
      </c>
      <c r="G230" s="232"/>
      <c r="H230" s="235">
        <v>11.09</v>
      </c>
      <c r="I230" s="236"/>
      <c r="J230" s="232"/>
      <c r="K230" s="232"/>
      <c r="L230" s="237"/>
      <c r="M230" s="238"/>
      <c r="N230" s="239"/>
      <c r="O230" s="239"/>
      <c r="P230" s="239"/>
      <c r="Q230" s="239"/>
      <c r="R230" s="239"/>
      <c r="S230" s="239"/>
      <c r="T230" s="240"/>
      <c r="AT230" s="241" t="s">
        <v>193</v>
      </c>
      <c r="AU230" s="241" t="s">
        <v>83</v>
      </c>
      <c r="AV230" s="13" t="s">
        <v>83</v>
      </c>
      <c r="AW230" s="13" t="s">
        <v>39</v>
      </c>
      <c r="AX230" s="13" t="s">
        <v>75</v>
      </c>
      <c r="AY230" s="241" t="s">
        <v>183</v>
      </c>
    </row>
    <row r="231" spans="2:51" s="13" customFormat="1" ht="13.5">
      <c r="B231" s="231"/>
      <c r="C231" s="232"/>
      <c r="D231" s="217" t="s">
        <v>193</v>
      </c>
      <c r="E231" s="233" t="s">
        <v>21</v>
      </c>
      <c r="F231" s="234" t="s">
        <v>1701</v>
      </c>
      <c r="G231" s="232"/>
      <c r="H231" s="235">
        <v>96.39</v>
      </c>
      <c r="I231" s="236"/>
      <c r="J231" s="232"/>
      <c r="K231" s="232"/>
      <c r="L231" s="237"/>
      <c r="M231" s="238"/>
      <c r="N231" s="239"/>
      <c r="O231" s="239"/>
      <c r="P231" s="239"/>
      <c r="Q231" s="239"/>
      <c r="R231" s="239"/>
      <c r="S231" s="239"/>
      <c r="T231" s="240"/>
      <c r="AT231" s="241" t="s">
        <v>193</v>
      </c>
      <c r="AU231" s="241" t="s">
        <v>83</v>
      </c>
      <c r="AV231" s="13" t="s">
        <v>83</v>
      </c>
      <c r="AW231" s="13" t="s">
        <v>39</v>
      </c>
      <c r="AX231" s="13" t="s">
        <v>75</v>
      </c>
      <c r="AY231" s="241" t="s">
        <v>183</v>
      </c>
    </row>
    <row r="232" spans="2:51" s="15" customFormat="1" ht="13.5">
      <c r="B232" s="268"/>
      <c r="C232" s="269"/>
      <c r="D232" s="217" t="s">
        <v>193</v>
      </c>
      <c r="E232" s="270" t="s">
        <v>21</v>
      </c>
      <c r="F232" s="271" t="s">
        <v>265</v>
      </c>
      <c r="G232" s="269"/>
      <c r="H232" s="272">
        <v>265.81</v>
      </c>
      <c r="I232" s="273"/>
      <c r="J232" s="269"/>
      <c r="K232" s="269"/>
      <c r="L232" s="274"/>
      <c r="M232" s="275"/>
      <c r="N232" s="276"/>
      <c r="O232" s="276"/>
      <c r="P232" s="276"/>
      <c r="Q232" s="276"/>
      <c r="R232" s="276"/>
      <c r="S232" s="276"/>
      <c r="T232" s="277"/>
      <c r="AT232" s="278" t="s">
        <v>193</v>
      </c>
      <c r="AU232" s="278" t="s">
        <v>83</v>
      </c>
      <c r="AV232" s="15" t="s">
        <v>91</v>
      </c>
      <c r="AW232" s="15" t="s">
        <v>39</v>
      </c>
      <c r="AX232" s="15" t="s">
        <v>75</v>
      </c>
      <c r="AY232" s="278" t="s">
        <v>183</v>
      </c>
    </row>
    <row r="233" spans="2:51" s="12" customFormat="1" ht="13.5">
      <c r="B233" s="220"/>
      <c r="C233" s="221"/>
      <c r="D233" s="217" t="s">
        <v>193</v>
      </c>
      <c r="E233" s="222" t="s">
        <v>21</v>
      </c>
      <c r="F233" s="223" t="s">
        <v>1656</v>
      </c>
      <c r="G233" s="221"/>
      <c r="H233" s="224" t="s">
        <v>21</v>
      </c>
      <c r="I233" s="225"/>
      <c r="J233" s="221"/>
      <c r="K233" s="221"/>
      <c r="L233" s="226"/>
      <c r="M233" s="227"/>
      <c r="N233" s="228"/>
      <c r="O233" s="228"/>
      <c r="P233" s="228"/>
      <c r="Q233" s="228"/>
      <c r="R233" s="228"/>
      <c r="S233" s="228"/>
      <c r="T233" s="229"/>
      <c r="AT233" s="230" t="s">
        <v>193</v>
      </c>
      <c r="AU233" s="230" t="s">
        <v>83</v>
      </c>
      <c r="AV233" s="12" t="s">
        <v>79</v>
      </c>
      <c r="AW233" s="12" t="s">
        <v>39</v>
      </c>
      <c r="AX233" s="12" t="s">
        <v>75</v>
      </c>
      <c r="AY233" s="230" t="s">
        <v>183</v>
      </c>
    </row>
    <row r="234" spans="2:51" s="13" customFormat="1" ht="13.5">
      <c r="B234" s="231"/>
      <c r="C234" s="232"/>
      <c r="D234" s="217" t="s">
        <v>193</v>
      </c>
      <c r="E234" s="233" t="s">
        <v>21</v>
      </c>
      <c r="F234" s="234" t="s">
        <v>1702</v>
      </c>
      <c r="G234" s="232"/>
      <c r="H234" s="235">
        <v>8.3699999999999992</v>
      </c>
      <c r="I234" s="236"/>
      <c r="J234" s="232"/>
      <c r="K234" s="232"/>
      <c r="L234" s="237"/>
      <c r="M234" s="238"/>
      <c r="N234" s="239"/>
      <c r="O234" s="239"/>
      <c r="P234" s="239"/>
      <c r="Q234" s="239"/>
      <c r="R234" s="239"/>
      <c r="S234" s="239"/>
      <c r="T234" s="240"/>
      <c r="AT234" s="241" t="s">
        <v>193</v>
      </c>
      <c r="AU234" s="241" t="s">
        <v>83</v>
      </c>
      <c r="AV234" s="13" t="s">
        <v>83</v>
      </c>
      <c r="AW234" s="13" t="s">
        <v>39</v>
      </c>
      <c r="AX234" s="13" t="s">
        <v>75</v>
      </c>
      <c r="AY234" s="241" t="s">
        <v>183</v>
      </c>
    </row>
    <row r="235" spans="2:51" s="13" customFormat="1" ht="13.5">
      <c r="B235" s="231"/>
      <c r="C235" s="232"/>
      <c r="D235" s="217" t="s">
        <v>193</v>
      </c>
      <c r="E235" s="233" t="s">
        <v>21</v>
      </c>
      <c r="F235" s="234" t="s">
        <v>1703</v>
      </c>
      <c r="G235" s="232"/>
      <c r="H235" s="235">
        <v>16.989999999999998</v>
      </c>
      <c r="I235" s="236"/>
      <c r="J235" s="232"/>
      <c r="K235" s="232"/>
      <c r="L235" s="237"/>
      <c r="M235" s="238"/>
      <c r="N235" s="239"/>
      <c r="O235" s="239"/>
      <c r="P235" s="239"/>
      <c r="Q235" s="239"/>
      <c r="R235" s="239"/>
      <c r="S235" s="239"/>
      <c r="T235" s="240"/>
      <c r="AT235" s="241" t="s">
        <v>193</v>
      </c>
      <c r="AU235" s="241" t="s">
        <v>83</v>
      </c>
      <c r="AV235" s="13" t="s">
        <v>83</v>
      </c>
      <c r="AW235" s="13" t="s">
        <v>39</v>
      </c>
      <c r="AX235" s="13" t="s">
        <v>75</v>
      </c>
      <c r="AY235" s="241" t="s">
        <v>183</v>
      </c>
    </row>
    <row r="236" spans="2:51" s="13" customFormat="1" ht="13.5">
      <c r="B236" s="231"/>
      <c r="C236" s="232"/>
      <c r="D236" s="217" t="s">
        <v>193</v>
      </c>
      <c r="E236" s="233" t="s">
        <v>21</v>
      </c>
      <c r="F236" s="234" t="s">
        <v>1704</v>
      </c>
      <c r="G236" s="232"/>
      <c r="H236" s="235">
        <v>11.09</v>
      </c>
      <c r="I236" s="236"/>
      <c r="J236" s="232"/>
      <c r="K236" s="232"/>
      <c r="L236" s="237"/>
      <c r="M236" s="238"/>
      <c r="N236" s="239"/>
      <c r="O236" s="239"/>
      <c r="P236" s="239"/>
      <c r="Q236" s="239"/>
      <c r="R236" s="239"/>
      <c r="S236" s="239"/>
      <c r="T236" s="240"/>
      <c r="AT236" s="241" t="s">
        <v>193</v>
      </c>
      <c r="AU236" s="241" t="s">
        <v>83</v>
      </c>
      <c r="AV236" s="13" t="s">
        <v>83</v>
      </c>
      <c r="AW236" s="13" t="s">
        <v>39</v>
      </c>
      <c r="AX236" s="13" t="s">
        <v>75</v>
      </c>
      <c r="AY236" s="241" t="s">
        <v>183</v>
      </c>
    </row>
    <row r="237" spans="2:51" s="13" customFormat="1" ht="13.5">
      <c r="B237" s="231"/>
      <c r="C237" s="232"/>
      <c r="D237" s="217" t="s">
        <v>193</v>
      </c>
      <c r="E237" s="233" t="s">
        <v>21</v>
      </c>
      <c r="F237" s="234" t="s">
        <v>1705</v>
      </c>
      <c r="G237" s="232"/>
      <c r="H237" s="235">
        <v>95.4</v>
      </c>
      <c r="I237" s="236"/>
      <c r="J237" s="232"/>
      <c r="K237" s="232"/>
      <c r="L237" s="237"/>
      <c r="M237" s="238"/>
      <c r="N237" s="239"/>
      <c r="O237" s="239"/>
      <c r="P237" s="239"/>
      <c r="Q237" s="239"/>
      <c r="R237" s="239"/>
      <c r="S237" s="239"/>
      <c r="T237" s="240"/>
      <c r="AT237" s="241" t="s">
        <v>193</v>
      </c>
      <c r="AU237" s="241" t="s">
        <v>83</v>
      </c>
      <c r="AV237" s="13" t="s">
        <v>83</v>
      </c>
      <c r="AW237" s="13" t="s">
        <v>39</v>
      </c>
      <c r="AX237" s="13" t="s">
        <v>75</v>
      </c>
      <c r="AY237" s="241" t="s">
        <v>183</v>
      </c>
    </row>
    <row r="238" spans="2:51" s="13" customFormat="1" ht="13.5">
      <c r="B238" s="231"/>
      <c r="C238" s="232"/>
      <c r="D238" s="217" t="s">
        <v>193</v>
      </c>
      <c r="E238" s="233" t="s">
        <v>21</v>
      </c>
      <c r="F238" s="234" t="s">
        <v>1706</v>
      </c>
      <c r="G238" s="232"/>
      <c r="H238" s="235">
        <v>8.3699999999999992</v>
      </c>
      <c r="I238" s="236"/>
      <c r="J238" s="232"/>
      <c r="K238" s="232"/>
      <c r="L238" s="237"/>
      <c r="M238" s="238"/>
      <c r="N238" s="239"/>
      <c r="O238" s="239"/>
      <c r="P238" s="239"/>
      <c r="Q238" s="239"/>
      <c r="R238" s="239"/>
      <c r="S238" s="239"/>
      <c r="T238" s="240"/>
      <c r="AT238" s="241" t="s">
        <v>193</v>
      </c>
      <c r="AU238" s="241" t="s">
        <v>83</v>
      </c>
      <c r="AV238" s="13" t="s">
        <v>83</v>
      </c>
      <c r="AW238" s="13" t="s">
        <v>39</v>
      </c>
      <c r="AX238" s="13" t="s">
        <v>75</v>
      </c>
      <c r="AY238" s="241" t="s">
        <v>183</v>
      </c>
    </row>
    <row r="239" spans="2:51" s="13" customFormat="1" ht="13.5">
      <c r="B239" s="231"/>
      <c r="C239" s="232"/>
      <c r="D239" s="217" t="s">
        <v>193</v>
      </c>
      <c r="E239" s="233" t="s">
        <v>21</v>
      </c>
      <c r="F239" s="234" t="s">
        <v>1707</v>
      </c>
      <c r="G239" s="232"/>
      <c r="H239" s="235">
        <v>16.989999999999998</v>
      </c>
      <c r="I239" s="236"/>
      <c r="J239" s="232"/>
      <c r="K239" s="232"/>
      <c r="L239" s="237"/>
      <c r="M239" s="238"/>
      <c r="N239" s="239"/>
      <c r="O239" s="239"/>
      <c r="P239" s="239"/>
      <c r="Q239" s="239"/>
      <c r="R239" s="239"/>
      <c r="S239" s="239"/>
      <c r="T239" s="240"/>
      <c r="AT239" s="241" t="s">
        <v>193</v>
      </c>
      <c r="AU239" s="241" t="s">
        <v>83</v>
      </c>
      <c r="AV239" s="13" t="s">
        <v>83</v>
      </c>
      <c r="AW239" s="13" t="s">
        <v>39</v>
      </c>
      <c r="AX239" s="13" t="s">
        <v>75</v>
      </c>
      <c r="AY239" s="241" t="s">
        <v>183</v>
      </c>
    </row>
    <row r="240" spans="2:51" s="13" customFormat="1" ht="13.5">
      <c r="B240" s="231"/>
      <c r="C240" s="232"/>
      <c r="D240" s="217" t="s">
        <v>193</v>
      </c>
      <c r="E240" s="233" t="s">
        <v>21</v>
      </c>
      <c r="F240" s="234" t="s">
        <v>1708</v>
      </c>
      <c r="G240" s="232"/>
      <c r="H240" s="235">
        <v>11.09</v>
      </c>
      <c r="I240" s="236"/>
      <c r="J240" s="232"/>
      <c r="K240" s="232"/>
      <c r="L240" s="237"/>
      <c r="M240" s="238"/>
      <c r="N240" s="239"/>
      <c r="O240" s="239"/>
      <c r="P240" s="239"/>
      <c r="Q240" s="239"/>
      <c r="R240" s="239"/>
      <c r="S240" s="239"/>
      <c r="T240" s="240"/>
      <c r="AT240" s="241" t="s">
        <v>193</v>
      </c>
      <c r="AU240" s="241" t="s">
        <v>83</v>
      </c>
      <c r="AV240" s="13" t="s">
        <v>83</v>
      </c>
      <c r="AW240" s="13" t="s">
        <v>39</v>
      </c>
      <c r="AX240" s="13" t="s">
        <v>75</v>
      </c>
      <c r="AY240" s="241" t="s">
        <v>183</v>
      </c>
    </row>
    <row r="241" spans="2:65" s="13" customFormat="1" ht="13.5">
      <c r="B241" s="231"/>
      <c r="C241" s="232"/>
      <c r="D241" s="217" t="s">
        <v>193</v>
      </c>
      <c r="E241" s="233" t="s">
        <v>21</v>
      </c>
      <c r="F241" s="234" t="s">
        <v>1709</v>
      </c>
      <c r="G241" s="232"/>
      <c r="H241" s="235">
        <v>95.4</v>
      </c>
      <c r="I241" s="236"/>
      <c r="J241" s="232"/>
      <c r="K241" s="232"/>
      <c r="L241" s="237"/>
      <c r="M241" s="238"/>
      <c r="N241" s="239"/>
      <c r="O241" s="239"/>
      <c r="P241" s="239"/>
      <c r="Q241" s="239"/>
      <c r="R241" s="239"/>
      <c r="S241" s="239"/>
      <c r="T241" s="240"/>
      <c r="AT241" s="241" t="s">
        <v>193</v>
      </c>
      <c r="AU241" s="241" t="s">
        <v>83</v>
      </c>
      <c r="AV241" s="13" t="s">
        <v>83</v>
      </c>
      <c r="AW241" s="13" t="s">
        <v>39</v>
      </c>
      <c r="AX241" s="13" t="s">
        <v>75</v>
      </c>
      <c r="AY241" s="241" t="s">
        <v>183</v>
      </c>
    </row>
    <row r="242" spans="2:65" s="15" customFormat="1" ht="13.5">
      <c r="B242" s="268"/>
      <c r="C242" s="269"/>
      <c r="D242" s="217" t="s">
        <v>193</v>
      </c>
      <c r="E242" s="270" t="s">
        <v>21</v>
      </c>
      <c r="F242" s="271" t="s">
        <v>265</v>
      </c>
      <c r="G242" s="269"/>
      <c r="H242" s="272">
        <v>263.7</v>
      </c>
      <c r="I242" s="273"/>
      <c r="J242" s="269"/>
      <c r="K242" s="269"/>
      <c r="L242" s="274"/>
      <c r="M242" s="275"/>
      <c r="N242" s="276"/>
      <c r="O242" s="276"/>
      <c r="P242" s="276"/>
      <c r="Q242" s="276"/>
      <c r="R242" s="276"/>
      <c r="S242" s="276"/>
      <c r="T242" s="277"/>
      <c r="AT242" s="278" t="s">
        <v>193</v>
      </c>
      <c r="AU242" s="278" t="s">
        <v>83</v>
      </c>
      <c r="AV242" s="15" t="s">
        <v>91</v>
      </c>
      <c r="AW242" s="15" t="s">
        <v>39</v>
      </c>
      <c r="AX242" s="15" t="s">
        <v>75</v>
      </c>
      <c r="AY242" s="278" t="s">
        <v>183</v>
      </c>
    </row>
    <row r="243" spans="2:65" s="14" customFormat="1" ht="13.5">
      <c r="B243" s="242"/>
      <c r="C243" s="243"/>
      <c r="D243" s="244" t="s">
        <v>193</v>
      </c>
      <c r="E243" s="245" t="s">
        <v>21</v>
      </c>
      <c r="F243" s="246" t="s">
        <v>212</v>
      </c>
      <c r="G243" s="243"/>
      <c r="H243" s="247">
        <v>529.51</v>
      </c>
      <c r="I243" s="248"/>
      <c r="J243" s="243"/>
      <c r="K243" s="243"/>
      <c r="L243" s="249"/>
      <c r="M243" s="250"/>
      <c r="N243" s="251"/>
      <c r="O243" s="251"/>
      <c r="P243" s="251"/>
      <c r="Q243" s="251"/>
      <c r="R243" s="251"/>
      <c r="S243" s="251"/>
      <c r="T243" s="252"/>
      <c r="AT243" s="253" t="s">
        <v>193</v>
      </c>
      <c r="AU243" s="253" t="s">
        <v>83</v>
      </c>
      <c r="AV243" s="14" t="s">
        <v>189</v>
      </c>
      <c r="AW243" s="14" t="s">
        <v>39</v>
      </c>
      <c r="AX243" s="14" t="s">
        <v>79</v>
      </c>
      <c r="AY243" s="253" t="s">
        <v>183</v>
      </c>
    </row>
    <row r="244" spans="2:65" s="1" customFormat="1" ht="22.5" customHeight="1">
      <c r="B244" s="42"/>
      <c r="C244" s="205" t="s">
        <v>299</v>
      </c>
      <c r="D244" s="205" t="s">
        <v>185</v>
      </c>
      <c r="E244" s="206" t="s">
        <v>1747</v>
      </c>
      <c r="F244" s="207" t="s">
        <v>1748</v>
      </c>
      <c r="G244" s="208" t="s">
        <v>429</v>
      </c>
      <c r="H244" s="209">
        <v>9.7000000000000003E-2</v>
      </c>
      <c r="I244" s="210"/>
      <c r="J244" s="211">
        <f>ROUND(I244*H244,2)</f>
        <v>0</v>
      </c>
      <c r="K244" s="207" t="s">
        <v>200</v>
      </c>
      <c r="L244" s="62"/>
      <c r="M244" s="212" t="s">
        <v>21</v>
      </c>
      <c r="N244" s="213" t="s">
        <v>46</v>
      </c>
      <c r="O244" s="43"/>
      <c r="P244" s="214">
        <f>O244*H244</f>
        <v>0</v>
      </c>
      <c r="Q244" s="214">
        <v>0</v>
      </c>
      <c r="R244" s="214">
        <f>Q244*H244</f>
        <v>0</v>
      </c>
      <c r="S244" s="214">
        <v>2.2000000000000002</v>
      </c>
      <c r="T244" s="215">
        <f>S244*H244</f>
        <v>0.21340000000000003</v>
      </c>
      <c r="AR244" s="25" t="s">
        <v>189</v>
      </c>
      <c r="AT244" s="25" t="s">
        <v>185</v>
      </c>
      <c r="AU244" s="25" t="s">
        <v>83</v>
      </c>
      <c r="AY244" s="25" t="s">
        <v>183</v>
      </c>
      <c r="BE244" s="216">
        <f>IF(N244="základní",J244,0)</f>
        <v>0</v>
      </c>
      <c r="BF244" s="216">
        <f>IF(N244="snížená",J244,0)</f>
        <v>0</v>
      </c>
      <c r="BG244" s="216">
        <f>IF(N244="zákl. přenesená",J244,0)</f>
        <v>0</v>
      </c>
      <c r="BH244" s="216">
        <f>IF(N244="sníž. přenesená",J244,0)</f>
        <v>0</v>
      </c>
      <c r="BI244" s="216">
        <f>IF(N244="nulová",J244,0)</f>
        <v>0</v>
      </c>
      <c r="BJ244" s="25" t="s">
        <v>79</v>
      </c>
      <c r="BK244" s="216">
        <f>ROUND(I244*H244,2)</f>
        <v>0</v>
      </c>
      <c r="BL244" s="25" t="s">
        <v>189</v>
      </c>
      <c r="BM244" s="25" t="s">
        <v>1749</v>
      </c>
    </row>
    <row r="245" spans="2:65" s="12" customFormat="1" ht="13.5">
      <c r="B245" s="220"/>
      <c r="C245" s="221"/>
      <c r="D245" s="217" t="s">
        <v>193</v>
      </c>
      <c r="E245" s="222" t="s">
        <v>21</v>
      </c>
      <c r="F245" s="223" t="s">
        <v>1750</v>
      </c>
      <c r="G245" s="221"/>
      <c r="H245" s="224" t="s">
        <v>21</v>
      </c>
      <c r="I245" s="225"/>
      <c r="J245" s="221"/>
      <c r="K245" s="221"/>
      <c r="L245" s="226"/>
      <c r="M245" s="227"/>
      <c r="N245" s="228"/>
      <c r="O245" s="228"/>
      <c r="P245" s="228"/>
      <c r="Q245" s="228"/>
      <c r="R245" s="228"/>
      <c r="S245" s="228"/>
      <c r="T245" s="229"/>
      <c r="AT245" s="230" t="s">
        <v>193</v>
      </c>
      <c r="AU245" s="230" t="s">
        <v>83</v>
      </c>
      <c r="AV245" s="12" t="s">
        <v>79</v>
      </c>
      <c r="AW245" s="12" t="s">
        <v>39</v>
      </c>
      <c r="AX245" s="12" t="s">
        <v>75</v>
      </c>
      <c r="AY245" s="230" t="s">
        <v>183</v>
      </c>
    </row>
    <row r="246" spans="2:65" s="13" customFormat="1" ht="13.5">
      <c r="B246" s="231"/>
      <c r="C246" s="232"/>
      <c r="D246" s="217" t="s">
        <v>193</v>
      </c>
      <c r="E246" s="233" t="s">
        <v>21</v>
      </c>
      <c r="F246" s="234" t="s">
        <v>1751</v>
      </c>
      <c r="G246" s="232"/>
      <c r="H246" s="235">
        <v>9.7000000000000003E-2</v>
      </c>
      <c r="I246" s="236"/>
      <c r="J246" s="232"/>
      <c r="K246" s="232"/>
      <c r="L246" s="237"/>
      <c r="M246" s="238"/>
      <c r="N246" s="239"/>
      <c r="O246" s="239"/>
      <c r="P246" s="239"/>
      <c r="Q246" s="239"/>
      <c r="R246" s="239"/>
      <c r="S246" s="239"/>
      <c r="T246" s="240"/>
      <c r="AT246" s="241" t="s">
        <v>193</v>
      </c>
      <c r="AU246" s="241" t="s">
        <v>83</v>
      </c>
      <c r="AV246" s="13" t="s">
        <v>83</v>
      </c>
      <c r="AW246" s="13" t="s">
        <v>39</v>
      </c>
      <c r="AX246" s="13" t="s">
        <v>75</v>
      </c>
      <c r="AY246" s="241" t="s">
        <v>183</v>
      </c>
    </row>
    <row r="247" spans="2:65" s="14" customFormat="1" ht="13.5">
      <c r="B247" s="242"/>
      <c r="C247" s="243"/>
      <c r="D247" s="244" t="s">
        <v>193</v>
      </c>
      <c r="E247" s="245" t="s">
        <v>21</v>
      </c>
      <c r="F247" s="246" t="s">
        <v>212</v>
      </c>
      <c r="G247" s="243"/>
      <c r="H247" s="247">
        <v>9.7000000000000003E-2</v>
      </c>
      <c r="I247" s="248"/>
      <c r="J247" s="243"/>
      <c r="K247" s="243"/>
      <c r="L247" s="249"/>
      <c r="M247" s="250"/>
      <c r="N247" s="251"/>
      <c r="O247" s="251"/>
      <c r="P247" s="251"/>
      <c r="Q247" s="251"/>
      <c r="R247" s="251"/>
      <c r="S247" s="251"/>
      <c r="T247" s="252"/>
      <c r="AT247" s="253" t="s">
        <v>193</v>
      </c>
      <c r="AU247" s="253" t="s">
        <v>83</v>
      </c>
      <c r="AV247" s="14" t="s">
        <v>189</v>
      </c>
      <c r="AW247" s="14" t="s">
        <v>39</v>
      </c>
      <c r="AX247" s="14" t="s">
        <v>79</v>
      </c>
      <c r="AY247" s="253" t="s">
        <v>183</v>
      </c>
    </row>
    <row r="248" spans="2:65" s="1" customFormat="1" ht="22.5" customHeight="1">
      <c r="B248" s="42"/>
      <c r="C248" s="205" t="s">
        <v>306</v>
      </c>
      <c r="D248" s="205" t="s">
        <v>185</v>
      </c>
      <c r="E248" s="206" t="s">
        <v>1752</v>
      </c>
      <c r="F248" s="207" t="s">
        <v>1753</v>
      </c>
      <c r="G248" s="208" t="s">
        <v>199</v>
      </c>
      <c r="H248" s="209">
        <v>9.2720000000000002</v>
      </c>
      <c r="I248" s="210"/>
      <c r="J248" s="211">
        <f>ROUND(I248*H248,2)</f>
        <v>0</v>
      </c>
      <c r="K248" s="207" t="s">
        <v>200</v>
      </c>
      <c r="L248" s="62"/>
      <c r="M248" s="212" t="s">
        <v>21</v>
      </c>
      <c r="N248" s="213" t="s">
        <v>46</v>
      </c>
      <c r="O248" s="43"/>
      <c r="P248" s="214">
        <f>O248*H248</f>
        <v>0</v>
      </c>
      <c r="Q248" s="214">
        <v>0</v>
      </c>
      <c r="R248" s="214">
        <f>Q248*H248</f>
        <v>0</v>
      </c>
      <c r="S248" s="214">
        <v>0.09</v>
      </c>
      <c r="T248" s="215">
        <f>S248*H248</f>
        <v>0.83448</v>
      </c>
      <c r="AR248" s="25" t="s">
        <v>189</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189</v>
      </c>
      <c r="BM248" s="25" t="s">
        <v>1754</v>
      </c>
    </row>
    <row r="249" spans="2:65" s="12" customFormat="1" ht="13.5">
      <c r="B249" s="220"/>
      <c r="C249" s="221"/>
      <c r="D249" s="217" t="s">
        <v>193</v>
      </c>
      <c r="E249" s="222" t="s">
        <v>21</v>
      </c>
      <c r="F249" s="223" t="s">
        <v>1664</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1755</v>
      </c>
      <c r="G250" s="232"/>
      <c r="H250" s="235">
        <v>9.2720000000000002</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9.2720000000000002</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31.5" customHeight="1">
      <c r="B252" s="42"/>
      <c r="C252" s="205" t="s">
        <v>311</v>
      </c>
      <c r="D252" s="205" t="s">
        <v>185</v>
      </c>
      <c r="E252" s="206" t="s">
        <v>1756</v>
      </c>
      <c r="F252" s="207" t="s">
        <v>1757</v>
      </c>
      <c r="G252" s="208" t="s">
        <v>199</v>
      </c>
      <c r="H252" s="209">
        <v>0.97</v>
      </c>
      <c r="I252" s="210"/>
      <c r="J252" s="211">
        <f>ROUND(I252*H252,2)</f>
        <v>0</v>
      </c>
      <c r="K252" s="207" t="s">
        <v>200</v>
      </c>
      <c r="L252" s="62"/>
      <c r="M252" s="212" t="s">
        <v>21</v>
      </c>
      <c r="N252" s="213" t="s">
        <v>46</v>
      </c>
      <c r="O252" s="43"/>
      <c r="P252" s="214">
        <f>O252*H252</f>
        <v>0</v>
      </c>
      <c r="Q252" s="214">
        <v>0</v>
      </c>
      <c r="R252" s="214">
        <f>Q252*H252</f>
        <v>0</v>
      </c>
      <c r="S252" s="214">
        <v>3.5000000000000003E-2</v>
      </c>
      <c r="T252" s="215">
        <f>S252*H252</f>
        <v>3.3950000000000001E-2</v>
      </c>
      <c r="AR252" s="25" t="s">
        <v>189</v>
      </c>
      <c r="AT252" s="25" t="s">
        <v>185</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189</v>
      </c>
      <c r="BM252" s="25" t="s">
        <v>1758</v>
      </c>
    </row>
    <row r="253" spans="2:65" s="12" customFormat="1" ht="13.5">
      <c r="B253" s="220"/>
      <c r="C253" s="221"/>
      <c r="D253" s="217" t="s">
        <v>193</v>
      </c>
      <c r="E253" s="222" t="s">
        <v>21</v>
      </c>
      <c r="F253" s="223" t="s">
        <v>1750</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1759</v>
      </c>
      <c r="G254" s="232"/>
      <c r="H254" s="235">
        <v>0.97</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44" t="s">
        <v>193</v>
      </c>
      <c r="E255" s="245" t="s">
        <v>21</v>
      </c>
      <c r="F255" s="246" t="s">
        <v>212</v>
      </c>
      <c r="G255" s="243"/>
      <c r="H255" s="247">
        <v>0.97</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31.5" customHeight="1">
      <c r="B256" s="42"/>
      <c r="C256" s="205" t="s">
        <v>316</v>
      </c>
      <c r="D256" s="205" t="s">
        <v>185</v>
      </c>
      <c r="E256" s="206" t="s">
        <v>1760</v>
      </c>
      <c r="F256" s="207" t="s">
        <v>1761</v>
      </c>
      <c r="G256" s="208" t="s">
        <v>429</v>
      </c>
      <c r="H256" s="209">
        <v>1.113</v>
      </c>
      <c r="I256" s="210"/>
      <c r="J256" s="211">
        <f>ROUND(I256*H256,2)</f>
        <v>0</v>
      </c>
      <c r="K256" s="207" t="s">
        <v>200</v>
      </c>
      <c r="L256" s="62"/>
      <c r="M256" s="212" t="s">
        <v>21</v>
      </c>
      <c r="N256" s="213" t="s">
        <v>46</v>
      </c>
      <c r="O256" s="43"/>
      <c r="P256" s="214">
        <f>O256*H256</f>
        <v>0</v>
      </c>
      <c r="Q256" s="214">
        <v>0</v>
      </c>
      <c r="R256" s="214">
        <f>Q256*H256</f>
        <v>0</v>
      </c>
      <c r="S256" s="214">
        <v>1.4</v>
      </c>
      <c r="T256" s="215">
        <f>S256*H256</f>
        <v>1.5581999999999998</v>
      </c>
      <c r="AR256" s="25" t="s">
        <v>189</v>
      </c>
      <c r="AT256" s="25" t="s">
        <v>185</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189</v>
      </c>
      <c r="BM256" s="25" t="s">
        <v>1762</v>
      </c>
    </row>
    <row r="257" spans="2:65" s="12" customFormat="1" ht="13.5">
      <c r="B257" s="220"/>
      <c r="C257" s="221"/>
      <c r="D257" s="217" t="s">
        <v>193</v>
      </c>
      <c r="E257" s="222" t="s">
        <v>21</v>
      </c>
      <c r="F257" s="223" t="s">
        <v>1664</v>
      </c>
      <c r="G257" s="221"/>
      <c r="H257" s="224" t="s">
        <v>21</v>
      </c>
      <c r="I257" s="225"/>
      <c r="J257" s="221"/>
      <c r="K257" s="221"/>
      <c r="L257" s="226"/>
      <c r="M257" s="227"/>
      <c r="N257" s="228"/>
      <c r="O257" s="228"/>
      <c r="P257" s="228"/>
      <c r="Q257" s="228"/>
      <c r="R257" s="228"/>
      <c r="S257" s="228"/>
      <c r="T257" s="229"/>
      <c r="AT257" s="230" t="s">
        <v>193</v>
      </c>
      <c r="AU257" s="230" t="s">
        <v>83</v>
      </c>
      <c r="AV257" s="12" t="s">
        <v>79</v>
      </c>
      <c r="AW257" s="12" t="s">
        <v>39</v>
      </c>
      <c r="AX257" s="12" t="s">
        <v>75</v>
      </c>
      <c r="AY257" s="230" t="s">
        <v>183</v>
      </c>
    </row>
    <row r="258" spans="2:65" s="13" customFormat="1" ht="13.5">
      <c r="B258" s="231"/>
      <c r="C258" s="232"/>
      <c r="D258" s="217" t="s">
        <v>193</v>
      </c>
      <c r="E258" s="233" t="s">
        <v>21</v>
      </c>
      <c r="F258" s="234" t="s">
        <v>1763</v>
      </c>
      <c r="G258" s="232"/>
      <c r="H258" s="235">
        <v>1.113</v>
      </c>
      <c r="I258" s="236"/>
      <c r="J258" s="232"/>
      <c r="K258" s="232"/>
      <c r="L258" s="237"/>
      <c r="M258" s="238"/>
      <c r="N258" s="239"/>
      <c r="O258" s="239"/>
      <c r="P258" s="239"/>
      <c r="Q258" s="239"/>
      <c r="R258" s="239"/>
      <c r="S258" s="239"/>
      <c r="T258" s="240"/>
      <c r="AT258" s="241" t="s">
        <v>193</v>
      </c>
      <c r="AU258" s="241" t="s">
        <v>83</v>
      </c>
      <c r="AV258" s="13" t="s">
        <v>83</v>
      </c>
      <c r="AW258" s="13" t="s">
        <v>39</v>
      </c>
      <c r="AX258" s="13" t="s">
        <v>75</v>
      </c>
      <c r="AY258" s="241" t="s">
        <v>183</v>
      </c>
    </row>
    <row r="259" spans="2:65" s="14" customFormat="1" ht="13.5">
      <c r="B259" s="242"/>
      <c r="C259" s="243"/>
      <c r="D259" s="244" t="s">
        <v>193</v>
      </c>
      <c r="E259" s="245" t="s">
        <v>21</v>
      </c>
      <c r="F259" s="246" t="s">
        <v>212</v>
      </c>
      <c r="G259" s="243"/>
      <c r="H259" s="247">
        <v>1.113</v>
      </c>
      <c r="I259" s="248"/>
      <c r="J259" s="243"/>
      <c r="K259" s="243"/>
      <c r="L259" s="249"/>
      <c r="M259" s="250"/>
      <c r="N259" s="251"/>
      <c r="O259" s="251"/>
      <c r="P259" s="251"/>
      <c r="Q259" s="251"/>
      <c r="R259" s="251"/>
      <c r="S259" s="251"/>
      <c r="T259" s="252"/>
      <c r="AT259" s="253" t="s">
        <v>193</v>
      </c>
      <c r="AU259" s="253" t="s">
        <v>83</v>
      </c>
      <c r="AV259" s="14" t="s">
        <v>189</v>
      </c>
      <c r="AW259" s="14" t="s">
        <v>39</v>
      </c>
      <c r="AX259" s="14" t="s">
        <v>79</v>
      </c>
      <c r="AY259" s="253" t="s">
        <v>183</v>
      </c>
    </row>
    <row r="260" spans="2:65" s="1" customFormat="1" ht="44.25" customHeight="1">
      <c r="B260" s="42"/>
      <c r="C260" s="205" t="s">
        <v>9</v>
      </c>
      <c r="D260" s="205" t="s">
        <v>185</v>
      </c>
      <c r="E260" s="206" t="s">
        <v>1764</v>
      </c>
      <c r="F260" s="207" t="s">
        <v>1765</v>
      </c>
      <c r="G260" s="208" t="s">
        <v>626</v>
      </c>
      <c r="H260" s="209">
        <v>20</v>
      </c>
      <c r="I260" s="210"/>
      <c r="J260" s="211">
        <f>ROUND(I260*H260,2)</f>
        <v>0</v>
      </c>
      <c r="K260" s="207" t="s">
        <v>200</v>
      </c>
      <c r="L260" s="62"/>
      <c r="M260" s="212" t="s">
        <v>21</v>
      </c>
      <c r="N260" s="213" t="s">
        <v>46</v>
      </c>
      <c r="O260" s="43"/>
      <c r="P260" s="214">
        <f>O260*H260</f>
        <v>0</v>
      </c>
      <c r="Q260" s="214">
        <v>0</v>
      </c>
      <c r="R260" s="214">
        <f>Q260*H260</f>
        <v>0</v>
      </c>
      <c r="S260" s="214">
        <v>2.5000000000000001E-2</v>
      </c>
      <c r="T260" s="215">
        <f>S260*H260</f>
        <v>0.5</v>
      </c>
      <c r="AR260" s="25" t="s">
        <v>189</v>
      </c>
      <c r="AT260" s="25" t="s">
        <v>185</v>
      </c>
      <c r="AU260" s="25" t="s">
        <v>83</v>
      </c>
      <c r="AY260" s="25" t="s">
        <v>183</v>
      </c>
      <c r="BE260" s="216">
        <f>IF(N260="základní",J260,0)</f>
        <v>0</v>
      </c>
      <c r="BF260" s="216">
        <f>IF(N260="snížená",J260,0)</f>
        <v>0</v>
      </c>
      <c r="BG260" s="216">
        <f>IF(N260="zákl. přenesená",J260,0)</f>
        <v>0</v>
      </c>
      <c r="BH260" s="216">
        <f>IF(N260="sníž. přenesená",J260,0)</f>
        <v>0</v>
      </c>
      <c r="BI260" s="216">
        <f>IF(N260="nulová",J260,0)</f>
        <v>0</v>
      </c>
      <c r="BJ260" s="25" t="s">
        <v>79</v>
      </c>
      <c r="BK260" s="216">
        <f>ROUND(I260*H260,2)</f>
        <v>0</v>
      </c>
      <c r="BL260" s="25" t="s">
        <v>189</v>
      </c>
      <c r="BM260" s="25" t="s">
        <v>1766</v>
      </c>
    </row>
    <row r="261" spans="2:65" s="12" customFormat="1" ht="13.5">
      <c r="B261" s="220"/>
      <c r="C261" s="221"/>
      <c r="D261" s="217" t="s">
        <v>193</v>
      </c>
      <c r="E261" s="222" t="s">
        <v>21</v>
      </c>
      <c r="F261" s="223" t="s">
        <v>1711</v>
      </c>
      <c r="G261" s="221"/>
      <c r="H261" s="224" t="s">
        <v>21</v>
      </c>
      <c r="I261" s="225"/>
      <c r="J261" s="221"/>
      <c r="K261" s="221"/>
      <c r="L261" s="226"/>
      <c r="M261" s="227"/>
      <c r="N261" s="228"/>
      <c r="O261" s="228"/>
      <c r="P261" s="228"/>
      <c r="Q261" s="228"/>
      <c r="R261" s="228"/>
      <c r="S261" s="228"/>
      <c r="T261" s="229"/>
      <c r="AT261" s="230" t="s">
        <v>193</v>
      </c>
      <c r="AU261" s="230" t="s">
        <v>83</v>
      </c>
      <c r="AV261" s="12" t="s">
        <v>79</v>
      </c>
      <c r="AW261" s="12" t="s">
        <v>39</v>
      </c>
      <c r="AX261" s="12" t="s">
        <v>75</v>
      </c>
      <c r="AY261" s="230" t="s">
        <v>183</v>
      </c>
    </row>
    <row r="262" spans="2:65" s="13" customFormat="1" ht="13.5">
      <c r="B262" s="231"/>
      <c r="C262" s="232"/>
      <c r="D262" s="217" t="s">
        <v>193</v>
      </c>
      <c r="E262" s="233" t="s">
        <v>21</v>
      </c>
      <c r="F262" s="234" t="s">
        <v>1767</v>
      </c>
      <c r="G262" s="232"/>
      <c r="H262" s="235">
        <v>10</v>
      </c>
      <c r="I262" s="236"/>
      <c r="J262" s="232"/>
      <c r="K262" s="232"/>
      <c r="L262" s="237"/>
      <c r="M262" s="238"/>
      <c r="N262" s="239"/>
      <c r="O262" s="239"/>
      <c r="P262" s="239"/>
      <c r="Q262" s="239"/>
      <c r="R262" s="239"/>
      <c r="S262" s="239"/>
      <c r="T262" s="240"/>
      <c r="AT262" s="241" t="s">
        <v>193</v>
      </c>
      <c r="AU262" s="241" t="s">
        <v>83</v>
      </c>
      <c r="AV262" s="13" t="s">
        <v>83</v>
      </c>
      <c r="AW262" s="13" t="s">
        <v>39</v>
      </c>
      <c r="AX262" s="13" t="s">
        <v>75</v>
      </c>
      <c r="AY262" s="241" t="s">
        <v>183</v>
      </c>
    </row>
    <row r="263" spans="2:65" s="13" customFormat="1" ht="13.5">
      <c r="B263" s="231"/>
      <c r="C263" s="232"/>
      <c r="D263" s="217" t="s">
        <v>193</v>
      </c>
      <c r="E263" s="233" t="s">
        <v>21</v>
      </c>
      <c r="F263" s="234" t="s">
        <v>1768</v>
      </c>
      <c r="G263" s="232"/>
      <c r="H263" s="235">
        <v>10</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4" customFormat="1" ht="13.5">
      <c r="B264" s="242"/>
      <c r="C264" s="243"/>
      <c r="D264" s="244" t="s">
        <v>193</v>
      </c>
      <c r="E264" s="245" t="s">
        <v>21</v>
      </c>
      <c r="F264" s="246" t="s">
        <v>212</v>
      </c>
      <c r="G264" s="243"/>
      <c r="H264" s="247">
        <v>20</v>
      </c>
      <c r="I264" s="248"/>
      <c r="J264" s="243"/>
      <c r="K264" s="243"/>
      <c r="L264" s="249"/>
      <c r="M264" s="250"/>
      <c r="N264" s="251"/>
      <c r="O264" s="251"/>
      <c r="P264" s="251"/>
      <c r="Q264" s="251"/>
      <c r="R264" s="251"/>
      <c r="S264" s="251"/>
      <c r="T264" s="252"/>
      <c r="AT264" s="253" t="s">
        <v>193</v>
      </c>
      <c r="AU264" s="253" t="s">
        <v>83</v>
      </c>
      <c r="AV264" s="14" t="s">
        <v>189</v>
      </c>
      <c r="AW264" s="14" t="s">
        <v>39</v>
      </c>
      <c r="AX264" s="14" t="s">
        <v>79</v>
      </c>
      <c r="AY264" s="253" t="s">
        <v>183</v>
      </c>
    </row>
    <row r="265" spans="2:65" s="1" customFormat="1" ht="44.25" customHeight="1">
      <c r="B265" s="42"/>
      <c r="C265" s="205" t="s">
        <v>333</v>
      </c>
      <c r="D265" s="205" t="s">
        <v>185</v>
      </c>
      <c r="E265" s="206" t="s">
        <v>1769</v>
      </c>
      <c r="F265" s="207" t="s">
        <v>1770</v>
      </c>
      <c r="G265" s="208" t="s">
        <v>199</v>
      </c>
      <c r="H265" s="209">
        <v>1.89</v>
      </c>
      <c r="I265" s="210"/>
      <c r="J265" s="211">
        <f>ROUND(I265*H265,2)</f>
        <v>0</v>
      </c>
      <c r="K265" s="207" t="s">
        <v>200</v>
      </c>
      <c r="L265" s="62"/>
      <c r="M265" s="212" t="s">
        <v>21</v>
      </c>
      <c r="N265" s="213" t="s">
        <v>46</v>
      </c>
      <c r="O265" s="43"/>
      <c r="P265" s="214">
        <f>O265*H265</f>
        <v>0</v>
      </c>
      <c r="Q265" s="214">
        <v>0</v>
      </c>
      <c r="R265" s="214">
        <f>Q265*H265</f>
        <v>0</v>
      </c>
      <c r="S265" s="214">
        <v>0.27</v>
      </c>
      <c r="T265" s="215">
        <f>S265*H265</f>
        <v>0.51029999999999998</v>
      </c>
      <c r="AR265" s="25" t="s">
        <v>189</v>
      </c>
      <c r="AT265" s="25" t="s">
        <v>185</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189</v>
      </c>
      <c r="BM265" s="25" t="s">
        <v>1771</v>
      </c>
    </row>
    <row r="266" spans="2:65" s="12" customFormat="1" ht="13.5">
      <c r="B266" s="220"/>
      <c r="C266" s="221"/>
      <c r="D266" s="217" t="s">
        <v>193</v>
      </c>
      <c r="E266" s="222" t="s">
        <v>21</v>
      </c>
      <c r="F266" s="223" t="s">
        <v>1653</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1772</v>
      </c>
      <c r="G267" s="232"/>
      <c r="H267" s="235">
        <v>0.94499999999999995</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3" customFormat="1" ht="13.5">
      <c r="B268" s="231"/>
      <c r="C268" s="232"/>
      <c r="D268" s="217" t="s">
        <v>193</v>
      </c>
      <c r="E268" s="233" t="s">
        <v>21</v>
      </c>
      <c r="F268" s="234" t="s">
        <v>1773</v>
      </c>
      <c r="G268" s="232"/>
      <c r="H268" s="235">
        <v>0.94499999999999995</v>
      </c>
      <c r="I268" s="236"/>
      <c r="J268" s="232"/>
      <c r="K268" s="232"/>
      <c r="L268" s="237"/>
      <c r="M268" s="238"/>
      <c r="N268" s="239"/>
      <c r="O268" s="239"/>
      <c r="P268" s="239"/>
      <c r="Q268" s="239"/>
      <c r="R268" s="239"/>
      <c r="S268" s="239"/>
      <c r="T268" s="240"/>
      <c r="AT268" s="241" t="s">
        <v>193</v>
      </c>
      <c r="AU268" s="241" t="s">
        <v>83</v>
      </c>
      <c r="AV268" s="13" t="s">
        <v>83</v>
      </c>
      <c r="AW268" s="13" t="s">
        <v>39</v>
      </c>
      <c r="AX268" s="13" t="s">
        <v>75</v>
      </c>
      <c r="AY268" s="241" t="s">
        <v>183</v>
      </c>
    </row>
    <row r="269" spans="2:65" s="14" customFormat="1" ht="13.5">
      <c r="B269" s="242"/>
      <c r="C269" s="243"/>
      <c r="D269" s="244" t="s">
        <v>193</v>
      </c>
      <c r="E269" s="245" t="s">
        <v>21</v>
      </c>
      <c r="F269" s="246" t="s">
        <v>212</v>
      </c>
      <c r="G269" s="243"/>
      <c r="H269" s="247">
        <v>1.89</v>
      </c>
      <c r="I269" s="248"/>
      <c r="J269" s="243"/>
      <c r="K269" s="243"/>
      <c r="L269" s="249"/>
      <c r="M269" s="250"/>
      <c r="N269" s="251"/>
      <c r="O269" s="251"/>
      <c r="P269" s="251"/>
      <c r="Q269" s="251"/>
      <c r="R269" s="251"/>
      <c r="S269" s="251"/>
      <c r="T269" s="252"/>
      <c r="AT269" s="253" t="s">
        <v>193</v>
      </c>
      <c r="AU269" s="253" t="s">
        <v>83</v>
      </c>
      <c r="AV269" s="14" t="s">
        <v>189</v>
      </c>
      <c r="AW269" s="14" t="s">
        <v>39</v>
      </c>
      <c r="AX269" s="14" t="s">
        <v>79</v>
      </c>
      <c r="AY269" s="253" t="s">
        <v>183</v>
      </c>
    </row>
    <row r="270" spans="2:65" s="1" customFormat="1" ht="31.5" customHeight="1">
      <c r="B270" s="42"/>
      <c r="C270" s="205" t="s">
        <v>338</v>
      </c>
      <c r="D270" s="205" t="s">
        <v>185</v>
      </c>
      <c r="E270" s="206" t="s">
        <v>1774</v>
      </c>
      <c r="F270" s="207" t="s">
        <v>1775</v>
      </c>
      <c r="G270" s="208" t="s">
        <v>626</v>
      </c>
      <c r="H270" s="209">
        <v>8</v>
      </c>
      <c r="I270" s="210"/>
      <c r="J270" s="211">
        <f>ROUND(I270*H270,2)</f>
        <v>0</v>
      </c>
      <c r="K270" s="207" t="s">
        <v>200</v>
      </c>
      <c r="L270" s="62"/>
      <c r="M270" s="212" t="s">
        <v>21</v>
      </c>
      <c r="N270" s="213" t="s">
        <v>46</v>
      </c>
      <c r="O270" s="43"/>
      <c r="P270" s="214">
        <f>O270*H270</f>
        <v>0</v>
      </c>
      <c r="Q270" s="214">
        <v>0</v>
      </c>
      <c r="R270" s="214">
        <f>Q270*H270</f>
        <v>0</v>
      </c>
      <c r="S270" s="214">
        <v>1.7999999999999999E-2</v>
      </c>
      <c r="T270" s="215">
        <f>S270*H270</f>
        <v>0.14399999999999999</v>
      </c>
      <c r="AR270" s="25" t="s">
        <v>189</v>
      </c>
      <c r="AT270" s="25" t="s">
        <v>185</v>
      </c>
      <c r="AU270" s="25" t="s">
        <v>83</v>
      </c>
      <c r="AY270" s="25" t="s">
        <v>183</v>
      </c>
      <c r="BE270" s="216">
        <f>IF(N270="základní",J270,0)</f>
        <v>0</v>
      </c>
      <c r="BF270" s="216">
        <f>IF(N270="snížená",J270,0)</f>
        <v>0</v>
      </c>
      <c r="BG270" s="216">
        <f>IF(N270="zákl. přenesená",J270,0)</f>
        <v>0</v>
      </c>
      <c r="BH270" s="216">
        <f>IF(N270="sníž. přenesená",J270,0)</f>
        <v>0</v>
      </c>
      <c r="BI270" s="216">
        <f>IF(N270="nulová",J270,0)</f>
        <v>0</v>
      </c>
      <c r="BJ270" s="25" t="s">
        <v>79</v>
      </c>
      <c r="BK270" s="216">
        <f>ROUND(I270*H270,2)</f>
        <v>0</v>
      </c>
      <c r="BL270" s="25" t="s">
        <v>189</v>
      </c>
      <c r="BM270" s="25" t="s">
        <v>1776</v>
      </c>
    </row>
    <row r="271" spans="2:65" s="12" customFormat="1" ht="13.5">
      <c r="B271" s="220"/>
      <c r="C271" s="221"/>
      <c r="D271" s="217" t="s">
        <v>193</v>
      </c>
      <c r="E271" s="222" t="s">
        <v>21</v>
      </c>
      <c r="F271" s="223" t="s">
        <v>1664</v>
      </c>
      <c r="G271" s="221"/>
      <c r="H271" s="224" t="s">
        <v>21</v>
      </c>
      <c r="I271" s="225"/>
      <c r="J271" s="221"/>
      <c r="K271" s="221"/>
      <c r="L271" s="226"/>
      <c r="M271" s="227"/>
      <c r="N271" s="228"/>
      <c r="O271" s="228"/>
      <c r="P271" s="228"/>
      <c r="Q271" s="228"/>
      <c r="R271" s="228"/>
      <c r="S271" s="228"/>
      <c r="T271" s="229"/>
      <c r="AT271" s="230" t="s">
        <v>193</v>
      </c>
      <c r="AU271" s="230" t="s">
        <v>83</v>
      </c>
      <c r="AV271" s="12" t="s">
        <v>79</v>
      </c>
      <c r="AW271" s="12" t="s">
        <v>39</v>
      </c>
      <c r="AX271" s="12" t="s">
        <v>75</v>
      </c>
      <c r="AY271" s="230" t="s">
        <v>183</v>
      </c>
    </row>
    <row r="272" spans="2:65" s="13" customFormat="1" ht="13.5">
      <c r="B272" s="231"/>
      <c r="C272" s="232"/>
      <c r="D272" s="217" t="s">
        <v>193</v>
      </c>
      <c r="E272" s="233" t="s">
        <v>21</v>
      </c>
      <c r="F272" s="234" t="s">
        <v>1777</v>
      </c>
      <c r="G272" s="232"/>
      <c r="H272" s="235">
        <v>8</v>
      </c>
      <c r="I272" s="236"/>
      <c r="J272" s="232"/>
      <c r="K272" s="232"/>
      <c r="L272" s="237"/>
      <c r="M272" s="238"/>
      <c r="N272" s="239"/>
      <c r="O272" s="239"/>
      <c r="P272" s="239"/>
      <c r="Q272" s="239"/>
      <c r="R272" s="239"/>
      <c r="S272" s="239"/>
      <c r="T272" s="240"/>
      <c r="AT272" s="241" t="s">
        <v>193</v>
      </c>
      <c r="AU272" s="241" t="s">
        <v>83</v>
      </c>
      <c r="AV272" s="13" t="s">
        <v>83</v>
      </c>
      <c r="AW272" s="13" t="s">
        <v>39</v>
      </c>
      <c r="AX272" s="13" t="s">
        <v>75</v>
      </c>
      <c r="AY272" s="241" t="s">
        <v>183</v>
      </c>
    </row>
    <row r="273" spans="2:65" s="14" customFormat="1" ht="13.5">
      <c r="B273" s="242"/>
      <c r="C273" s="243"/>
      <c r="D273" s="244" t="s">
        <v>193</v>
      </c>
      <c r="E273" s="245" t="s">
        <v>21</v>
      </c>
      <c r="F273" s="246" t="s">
        <v>212</v>
      </c>
      <c r="G273" s="243"/>
      <c r="H273" s="247">
        <v>8</v>
      </c>
      <c r="I273" s="248"/>
      <c r="J273" s="243"/>
      <c r="K273" s="243"/>
      <c r="L273" s="249"/>
      <c r="M273" s="250"/>
      <c r="N273" s="251"/>
      <c r="O273" s="251"/>
      <c r="P273" s="251"/>
      <c r="Q273" s="251"/>
      <c r="R273" s="251"/>
      <c r="S273" s="251"/>
      <c r="T273" s="252"/>
      <c r="AT273" s="253" t="s">
        <v>193</v>
      </c>
      <c r="AU273" s="253" t="s">
        <v>83</v>
      </c>
      <c r="AV273" s="14" t="s">
        <v>189</v>
      </c>
      <c r="AW273" s="14" t="s">
        <v>39</v>
      </c>
      <c r="AX273" s="14" t="s">
        <v>79</v>
      </c>
      <c r="AY273" s="253" t="s">
        <v>183</v>
      </c>
    </row>
    <row r="274" spans="2:65" s="1" customFormat="1" ht="31.5" customHeight="1">
      <c r="B274" s="42"/>
      <c r="C274" s="205" t="s">
        <v>343</v>
      </c>
      <c r="D274" s="205" t="s">
        <v>185</v>
      </c>
      <c r="E274" s="206" t="s">
        <v>1778</v>
      </c>
      <c r="F274" s="207" t="s">
        <v>1779</v>
      </c>
      <c r="G274" s="208" t="s">
        <v>429</v>
      </c>
      <c r="H274" s="209">
        <v>0.218</v>
      </c>
      <c r="I274" s="210"/>
      <c r="J274" s="211">
        <f>ROUND(I274*H274,2)</f>
        <v>0</v>
      </c>
      <c r="K274" s="207" t="s">
        <v>200</v>
      </c>
      <c r="L274" s="62"/>
      <c r="M274" s="212" t="s">
        <v>21</v>
      </c>
      <c r="N274" s="213" t="s">
        <v>46</v>
      </c>
      <c r="O274" s="43"/>
      <c r="P274" s="214">
        <f>O274*H274</f>
        <v>0</v>
      </c>
      <c r="Q274" s="214">
        <v>0</v>
      </c>
      <c r="R274" s="214">
        <f>Q274*H274</f>
        <v>0</v>
      </c>
      <c r="S274" s="214">
        <v>2.1</v>
      </c>
      <c r="T274" s="215">
        <f>S274*H274</f>
        <v>0.45780000000000004</v>
      </c>
      <c r="AR274" s="25" t="s">
        <v>189</v>
      </c>
      <c r="AT274" s="25" t="s">
        <v>185</v>
      </c>
      <c r="AU274" s="25" t="s">
        <v>83</v>
      </c>
      <c r="AY274" s="25" t="s">
        <v>183</v>
      </c>
      <c r="BE274" s="216">
        <f>IF(N274="základní",J274,0)</f>
        <v>0</v>
      </c>
      <c r="BF274" s="216">
        <f>IF(N274="snížená",J274,0)</f>
        <v>0</v>
      </c>
      <c r="BG274" s="216">
        <f>IF(N274="zákl. přenesená",J274,0)</f>
        <v>0</v>
      </c>
      <c r="BH274" s="216">
        <f>IF(N274="sníž. přenesená",J274,0)</f>
        <v>0</v>
      </c>
      <c r="BI274" s="216">
        <f>IF(N274="nulová",J274,0)</f>
        <v>0</v>
      </c>
      <c r="BJ274" s="25" t="s">
        <v>79</v>
      </c>
      <c r="BK274" s="216">
        <f>ROUND(I274*H274,2)</f>
        <v>0</v>
      </c>
      <c r="BL274" s="25" t="s">
        <v>189</v>
      </c>
      <c r="BM274" s="25" t="s">
        <v>1780</v>
      </c>
    </row>
    <row r="275" spans="2:65" s="12" customFormat="1" ht="13.5">
      <c r="B275" s="220"/>
      <c r="C275" s="221"/>
      <c r="D275" s="217" t="s">
        <v>193</v>
      </c>
      <c r="E275" s="222" t="s">
        <v>21</v>
      </c>
      <c r="F275" s="223" t="s">
        <v>1750</v>
      </c>
      <c r="G275" s="221"/>
      <c r="H275" s="224" t="s">
        <v>21</v>
      </c>
      <c r="I275" s="225"/>
      <c r="J275" s="221"/>
      <c r="K275" s="221"/>
      <c r="L275" s="226"/>
      <c r="M275" s="227"/>
      <c r="N275" s="228"/>
      <c r="O275" s="228"/>
      <c r="P275" s="228"/>
      <c r="Q275" s="228"/>
      <c r="R275" s="228"/>
      <c r="S275" s="228"/>
      <c r="T275" s="229"/>
      <c r="AT275" s="230" t="s">
        <v>193</v>
      </c>
      <c r="AU275" s="230" t="s">
        <v>83</v>
      </c>
      <c r="AV275" s="12" t="s">
        <v>79</v>
      </c>
      <c r="AW275" s="12" t="s">
        <v>39</v>
      </c>
      <c r="AX275" s="12" t="s">
        <v>75</v>
      </c>
      <c r="AY275" s="230" t="s">
        <v>183</v>
      </c>
    </row>
    <row r="276" spans="2:65" s="13" customFormat="1" ht="13.5">
      <c r="B276" s="231"/>
      <c r="C276" s="232"/>
      <c r="D276" s="217" t="s">
        <v>193</v>
      </c>
      <c r="E276" s="233" t="s">
        <v>21</v>
      </c>
      <c r="F276" s="234" t="s">
        <v>1781</v>
      </c>
      <c r="G276" s="232"/>
      <c r="H276" s="235">
        <v>0.218</v>
      </c>
      <c r="I276" s="236"/>
      <c r="J276" s="232"/>
      <c r="K276" s="232"/>
      <c r="L276" s="237"/>
      <c r="M276" s="238"/>
      <c r="N276" s="239"/>
      <c r="O276" s="239"/>
      <c r="P276" s="239"/>
      <c r="Q276" s="239"/>
      <c r="R276" s="239"/>
      <c r="S276" s="239"/>
      <c r="T276" s="240"/>
      <c r="AT276" s="241" t="s">
        <v>193</v>
      </c>
      <c r="AU276" s="241" t="s">
        <v>83</v>
      </c>
      <c r="AV276" s="13" t="s">
        <v>83</v>
      </c>
      <c r="AW276" s="13" t="s">
        <v>39</v>
      </c>
      <c r="AX276" s="13" t="s">
        <v>75</v>
      </c>
      <c r="AY276" s="241" t="s">
        <v>183</v>
      </c>
    </row>
    <row r="277" spans="2:65" s="14" customFormat="1" ht="13.5">
      <c r="B277" s="242"/>
      <c r="C277" s="243"/>
      <c r="D277" s="244" t="s">
        <v>193</v>
      </c>
      <c r="E277" s="245" t="s">
        <v>21</v>
      </c>
      <c r="F277" s="246" t="s">
        <v>212</v>
      </c>
      <c r="G277" s="243"/>
      <c r="H277" s="247">
        <v>0.218</v>
      </c>
      <c r="I277" s="248"/>
      <c r="J277" s="243"/>
      <c r="K277" s="243"/>
      <c r="L277" s="249"/>
      <c r="M277" s="250"/>
      <c r="N277" s="251"/>
      <c r="O277" s="251"/>
      <c r="P277" s="251"/>
      <c r="Q277" s="251"/>
      <c r="R277" s="251"/>
      <c r="S277" s="251"/>
      <c r="T277" s="252"/>
      <c r="AT277" s="253" t="s">
        <v>193</v>
      </c>
      <c r="AU277" s="253" t="s">
        <v>83</v>
      </c>
      <c r="AV277" s="14" t="s">
        <v>189</v>
      </c>
      <c r="AW277" s="14" t="s">
        <v>39</v>
      </c>
      <c r="AX277" s="14" t="s">
        <v>79</v>
      </c>
      <c r="AY277" s="253" t="s">
        <v>183</v>
      </c>
    </row>
    <row r="278" spans="2:65" s="1" customFormat="1" ht="31.5" customHeight="1">
      <c r="B278" s="42"/>
      <c r="C278" s="205" t="s">
        <v>348</v>
      </c>
      <c r="D278" s="205" t="s">
        <v>185</v>
      </c>
      <c r="E278" s="206" t="s">
        <v>1782</v>
      </c>
      <c r="F278" s="207" t="s">
        <v>1783</v>
      </c>
      <c r="G278" s="208" t="s">
        <v>429</v>
      </c>
      <c r="H278" s="209">
        <v>0.8</v>
      </c>
      <c r="I278" s="210"/>
      <c r="J278" s="211">
        <f>ROUND(I278*H278,2)</f>
        <v>0</v>
      </c>
      <c r="K278" s="207" t="s">
        <v>200</v>
      </c>
      <c r="L278" s="62"/>
      <c r="M278" s="212" t="s">
        <v>21</v>
      </c>
      <c r="N278" s="213" t="s">
        <v>46</v>
      </c>
      <c r="O278" s="43"/>
      <c r="P278" s="214">
        <f>O278*H278</f>
        <v>0</v>
      </c>
      <c r="Q278" s="214">
        <v>0</v>
      </c>
      <c r="R278" s="214">
        <f>Q278*H278</f>
        <v>0</v>
      </c>
      <c r="S278" s="214">
        <v>2.1</v>
      </c>
      <c r="T278" s="215">
        <f>S278*H278</f>
        <v>1.6800000000000002</v>
      </c>
      <c r="AR278" s="25" t="s">
        <v>189</v>
      </c>
      <c r="AT278" s="25" t="s">
        <v>185</v>
      </c>
      <c r="AU278" s="25" t="s">
        <v>83</v>
      </c>
      <c r="AY278" s="25" t="s">
        <v>183</v>
      </c>
      <c r="BE278" s="216">
        <f>IF(N278="základní",J278,0)</f>
        <v>0</v>
      </c>
      <c r="BF278" s="216">
        <f>IF(N278="snížená",J278,0)</f>
        <v>0</v>
      </c>
      <c r="BG278" s="216">
        <f>IF(N278="zákl. přenesená",J278,0)</f>
        <v>0</v>
      </c>
      <c r="BH278" s="216">
        <f>IF(N278="sníž. přenesená",J278,0)</f>
        <v>0</v>
      </c>
      <c r="BI278" s="216">
        <f>IF(N278="nulová",J278,0)</f>
        <v>0</v>
      </c>
      <c r="BJ278" s="25" t="s">
        <v>79</v>
      </c>
      <c r="BK278" s="216">
        <f>ROUND(I278*H278,2)</f>
        <v>0</v>
      </c>
      <c r="BL278" s="25" t="s">
        <v>189</v>
      </c>
      <c r="BM278" s="25" t="s">
        <v>1784</v>
      </c>
    </row>
    <row r="279" spans="2:65" s="12" customFormat="1" ht="13.5">
      <c r="B279" s="220"/>
      <c r="C279" s="221"/>
      <c r="D279" s="217" t="s">
        <v>193</v>
      </c>
      <c r="E279" s="222" t="s">
        <v>21</v>
      </c>
      <c r="F279" s="223" t="s">
        <v>1664</v>
      </c>
      <c r="G279" s="221"/>
      <c r="H279" s="224" t="s">
        <v>21</v>
      </c>
      <c r="I279" s="225"/>
      <c r="J279" s="221"/>
      <c r="K279" s="221"/>
      <c r="L279" s="226"/>
      <c r="M279" s="227"/>
      <c r="N279" s="228"/>
      <c r="O279" s="228"/>
      <c r="P279" s="228"/>
      <c r="Q279" s="228"/>
      <c r="R279" s="228"/>
      <c r="S279" s="228"/>
      <c r="T279" s="229"/>
      <c r="AT279" s="230" t="s">
        <v>193</v>
      </c>
      <c r="AU279" s="230" t="s">
        <v>83</v>
      </c>
      <c r="AV279" s="12" t="s">
        <v>79</v>
      </c>
      <c r="AW279" s="12" t="s">
        <v>39</v>
      </c>
      <c r="AX279" s="12" t="s">
        <v>75</v>
      </c>
      <c r="AY279" s="230" t="s">
        <v>183</v>
      </c>
    </row>
    <row r="280" spans="2:65" s="13" customFormat="1" ht="13.5">
      <c r="B280" s="231"/>
      <c r="C280" s="232"/>
      <c r="D280" s="217" t="s">
        <v>193</v>
      </c>
      <c r="E280" s="233" t="s">
        <v>21</v>
      </c>
      <c r="F280" s="234" t="s">
        <v>1785</v>
      </c>
      <c r="G280" s="232"/>
      <c r="H280" s="235">
        <v>0.8</v>
      </c>
      <c r="I280" s="236"/>
      <c r="J280" s="232"/>
      <c r="K280" s="232"/>
      <c r="L280" s="237"/>
      <c r="M280" s="238"/>
      <c r="N280" s="239"/>
      <c r="O280" s="239"/>
      <c r="P280" s="239"/>
      <c r="Q280" s="239"/>
      <c r="R280" s="239"/>
      <c r="S280" s="239"/>
      <c r="T280" s="240"/>
      <c r="AT280" s="241" t="s">
        <v>193</v>
      </c>
      <c r="AU280" s="241" t="s">
        <v>83</v>
      </c>
      <c r="AV280" s="13" t="s">
        <v>83</v>
      </c>
      <c r="AW280" s="13" t="s">
        <v>39</v>
      </c>
      <c r="AX280" s="13" t="s">
        <v>75</v>
      </c>
      <c r="AY280" s="241" t="s">
        <v>183</v>
      </c>
    </row>
    <row r="281" spans="2:65" s="14" customFormat="1" ht="13.5">
      <c r="B281" s="242"/>
      <c r="C281" s="243"/>
      <c r="D281" s="244" t="s">
        <v>193</v>
      </c>
      <c r="E281" s="245" t="s">
        <v>21</v>
      </c>
      <c r="F281" s="246" t="s">
        <v>212</v>
      </c>
      <c r="G281" s="243"/>
      <c r="H281" s="247">
        <v>0.8</v>
      </c>
      <c r="I281" s="248"/>
      <c r="J281" s="243"/>
      <c r="K281" s="243"/>
      <c r="L281" s="249"/>
      <c r="M281" s="250"/>
      <c r="N281" s="251"/>
      <c r="O281" s="251"/>
      <c r="P281" s="251"/>
      <c r="Q281" s="251"/>
      <c r="R281" s="251"/>
      <c r="S281" s="251"/>
      <c r="T281" s="252"/>
      <c r="AT281" s="253" t="s">
        <v>193</v>
      </c>
      <c r="AU281" s="253" t="s">
        <v>83</v>
      </c>
      <c r="AV281" s="14" t="s">
        <v>189</v>
      </c>
      <c r="AW281" s="14" t="s">
        <v>39</v>
      </c>
      <c r="AX281" s="14" t="s">
        <v>79</v>
      </c>
      <c r="AY281" s="253" t="s">
        <v>183</v>
      </c>
    </row>
    <row r="282" spans="2:65" s="1" customFormat="1" ht="31.5" customHeight="1">
      <c r="B282" s="42"/>
      <c r="C282" s="205" t="s">
        <v>353</v>
      </c>
      <c r="D282" s="205" t="s">
        <v>185</v>
      </c>
      <c r="E282" s="206" t="s">
        <v>1786</v>
      </c>
      <c r="F282" s="207" t="s">
        <v>1787</v>
      </c>
      <c r="G282" s="208" t="s">
        <v>188</v>
      </c>
      <c r="H282" s="209">
        <v>4.8</v>
      </c>
      <c r="I282" s="210"/>
      <c r="J282" s="211">
        <f>ROUND(I282*H282,2)</f>
        <v>0</v>
      </c>
      <c r="K282" s="207" t="s">
        <v>200</v>
      </c>
      <c r="L282" s="62"/>
      <c r="M282" s="212" t="s">
        <v>21</v>
      </c>
      <c r="N282" s="213" t="s">
        <v>46</v>
      </c>
      <c r="O282" s="43"/>
      <c r="P282" s="214">
        <f>O282*H282</f>
        <v>0</v>
      </c>
      <c r="Q282" s="214">
        <v>0</v>
      </c>
      <c r="R282" s="214">
        <f>Q282*H282</f>
        <v>0</v>
      </c>
      <c r="S282" s="214">
        <v>0.04</v>
      </c>
      <c r="T282" s="215">
        <f>S282*H282</f>
        <v>0.192</v>
      </c>
      <c r="AR282" s="25" t="s">
        <v>189</v>
      </c>
      <c r="AT282" s="25" t="s">
        <v>185</v>
      </c>
      <c r="AU282" s="25" t="s">
        <v>83</v>
      </c>
      <c r="AY282" s="25" t="s">
        <v>183</v>
      </c>
      <c r="BE282" s="216">
        <f>IF(N282="základní",J282,0)</f>
        <v>0</v>
      </c>
      <c r="BF282" s="216">
        <f>IF(N282="snížená",J282,0)</f>
        <v>0</v>
      </c>
      <c r="BG282" s="216">
        <f>IF(N282="zákl. přenesená",J282,0)</f>
        <v>0</v>
      </c>
      <c r="BH282" s="216">
        <f>IF(N282="sníž. přenesená",J282,0)</f>
        <v>0</v>
      </c>
      <c r="BI282" s="216">
        <f>IF(N282="nulová",J282,0)</f>
        <v>0</v>
      </c>
      <c r="BJ282" s="25" t="s">
        <v>79</v>
      </c>
      <c r="BK282" s="216">
        <f>ROUND(I282*H282,2)</f>
        <v>0</v>
      </c>
      <c r="BL282" s="25" t="s">
        <v>189</v>
      </c>
      <c r="BM282" s="25" t="s">
        <v>1788</v>
      </c>
    </row>
    <row r="283" spans="2:65" s="12" customFormat="1" ht="13.5">
      <c r="B283" s="220"/>
      <c r="C283" s="221"/>
      <c r="D283" s="217" t="s">
        <v>193</v>
      </c>
      <c r="E283" s="222" t="s">
        <v>21</v>
      </c>
      <c r="F283" s="223" t="s">
        <v>1653</v>
      </c>
      <c r="G283" s="221"/>
      <c r="H283" s="224" t="s">
        <v>21</v>
      </c>
      <c r="I283" s="225"/>
      <c r="J283" s="221"/>
      <c r="K283" s="221"/>
      <c r="L283" s="226"/>
      <c r="M283" s="227"/>
      <c r="N283" s="228"/>
      <c r="O283" s="228"/>
      <c r="P283" s="228"/>
      <c r="Q283" s="228"/>
      <c r="R283" s="228"/>
      <c r="S283" s="228"/>
      <c r="T283" s="229"/>
      <c r="AT283" s="230" t="s">
        <v>193</v>
      </c>
      <c r="AU283" s="230" t="s">
        <v>83</v>
      </c>
      <c r="AV283" s="12" t="s">
        <v>79</v>
      </c>
      <c r="AW283" s="12" t="s">
        <v>39</v>
      </c>
      <c r="AX283" s="12" t="s">
        <v>75</v>
      </c>
      <c r="AY283" s="230" t="s">
        <v>183</v>
      </c>
    </row>
    <row r="284" spans="2:65" s="13" customFormat="1" ht="13.5">
      <c r="B284" s="231"/>
      <c r="C284" s="232"/>
      <c r="D284" s="217" t="s">
        <v>193</v>
      </c>
      <c r="E284" s="233" t="s">
        <v>21</v>
      </c>
      <c r="F284" s="234" t="s">
        <v>1789</v>
      </c>
      <c r="G284" s="232"/>
      <c r="H284" s="235">
        <v>2.4</v>
      </c>
      <c r="I284" s="236"/>
      <c r="J284" s="232"/>
      <c r="K284" s="232"/>
      <c r="L284" s="237"/>
      <c r="M284" s="238"/>
      <c r="N284" s="239"/>
      <c r="O284" s="239"/>
      <c r="P284" s="239"/>
      <c r="Q284" s="239"/>
      <c r="R284" s="239"/>
      <c r="S284" s="239"/>
      <c r="T284" s="240"/>
      <c r="AT284" s="241" t="s">
        <v>193</v>
      </c>
      <c r="AU284" s="241" t="s">
        <v>83</v>
      </c>
      <c r="AV284" s="13" t="s">
        <v>83</v>
      </c>
      <c r="AW284" s="13" t="s">
        <v>39</v>
      </c>
      <c r="AX284" s="13" t="s">
        <v>75</v>
      </c>
      <c r="AY284" s="241" t="s">
        <v>183</v>
      </c>
    </row>
    <row r="285" spans="2:65" s="13" customFormat="1" ht="13.5">
      <c r="B285" s="231"/>
      <c r="C285" s="232"/>
      <c r="D285" s="217" t="s">
        <v>193</v>
      </c>
      <c r="E285" s="233" t="s">
        <v>21</v>
      </c>
      <c r="F285" s="234" t="s">
        <v>1790</v>
      </c>
      <c r="G285" s="232"/>
      <c r="H285" s="235">
        <v>2.4</v>
      </c>
      <c r="I285" s="236"/>
      <c r="J285" s="232"/>
      <c r="K285" s="232"/>
      <c r="L285" s="237"/>
      <c r="M285" s="238"/>
      <c r="N285" s="239"/>
      <c r="O285" s="239"/>
      <c r="P285" s="239"/>
      <c r="Q285" s="239"/>
      <c r="R285" s="239"/>
      <c r="S285" s="239"/>
      <c r="T285" s="240"/>
      <c r="AT285" s="241" t="s">
        <v>193</v>
      </c>
      <c r="AU285" s="241" t="s">
        <v>83</v>
      </c>
      <c r="AV285" s="13" t="s">
        <v>83</v>
      </c>
      <c r="AW285" s="13" t="s">
        <v>39</v>
      </c>
      <c r="AX285" s="13" t="s">
        <v>75</v>
      </c>
      <c r="AY285" s="241" t="s">
        <v>183</v>
      </c>
    </row>
    <row r="286" spans="2:65" s="14" customFormat="1" ht="13.5">
      <c r="B286" s="242"/>
      <c r="C286" s="243"/>
      <c r="D286" s="244" t="s">
        <v>193</v>
      </c>
      <c r="E286" s="245" t="s">
        <v>21</v>
      </c>
      <c r="F286" s="246" t="s">
        <v>212</v>
      </c>
      <c r="G286" s="243"/>
      <c r="H286" s="247">
        <v>4.8</v>
      </c>
      <c r="I286" s="248"/>
      <c r="J286" s="243"/>
      <c r="K286" s="243"/>
      <c r="L286" s="249"/>
      <c r="M286" s="250"/>
      <c r="N286" s="251"/>
      <c r="O286" s="251"/>
      <c r="P286" s="251"/>
      <c r="Q286" s="251"/>
      <c r="R286" s="251"/>
      <c r="S286" s="251"/>
      <c r="T286" s="252"/>
      <c r="AT286" s="253" t="s">
        <v>193</v>
      </c>
      <c r="AU286" s="253" t="s">
        <v>83</v>
      </c>
      <c r="AV286" s="14" t="s">
        <v>189</v>
      </c>
      <c r="AW286" s="14" t="s">
        <v>39</v>
      </c>
      <c r="AX286" s="14" t="s">
        <v>79</v>
      </c>
      <c r="AY286" s="253" t="s">
        <v>183</v>
      </c>
    </row>
    <row r="287" spans="2:65" s="1" customFormat="1" ht="31.5" customHeight="1">
      <c r="B287" s="42"/>
      <c r="C287" s="205" t="s">
        <v>364</v>
      </c>
      <c r="D287" s="205" t="s">
        <v>185</v>
      </c>
      <c r="E287" s="206" t="s">
        <v>1791</v>
      </c>
      <c r="F287" s="207" t="s">
        <v>1792</v>
      </c>
      <c r="G287" s="208" t="s">
        <v>188</v>
      </c>
      <c r="H287" s="209">
        <v>12</v>
      </c>
      <c r="I287" s="210"/>
      <c r="J287" s="211">
        <f>ROUND(I287*H287,2)</f>
        <v>0</v>
      </c>
      <c r="K287" s="207" t="s">
        <v>200</v>
      </c>
      <c r="L287" s="62"/>
      <c r="M287" s="212" t="s">
        <v>21</v>
      </c>
      <c r="N287" s="213" t="s">
        <v>46</v>
      </c>
      <c r="O287" s="43"/>
      <c r="P287" s="214">
        <f>O287*H287</f>
        <v>0</v>
      </c>
      <c r="Q287" s="214">
        <v>1.804E-2</v>
      </c>
      <c r="R287" s="214">
        <f>Q287*H287</f>
        <v>0.21648000000000001</v>
      </c>
      <c r="S287" s="214">
        <v>0</v>
      </c>
      <c r="T287" s="215">
        <f>S287*H287</f>
        <v>0</v>
      </c>
      <c r="AR287" s="25" t="s">
        <v>189</v>
      </c>
      <c r="AT287" s="25" t="s">
        <v>185</v>
      </c>
      <c r="AU287" s="25" t="s">
        <v>83</v>
      </c>
      <c r="AY287" s="25" t="s">
        <v>183</v>
      </c>
      <c r="BE287" s="216">
        <f>IF(N287="základní",J287,0)</f>
        <v>0</v>
      </c>
      <c r="BF287" s="216">
        <f>IF(N287="snížená",J287,0)</f>
        <v>0</v>
      </c>
      <c r="BG287" s="216">
        <f>IF(N287="zákl. přenesená",J287,0)</f>
        <v>0</v>
      </c>
      <c r="BH287" s="216">
        <f>IF(N287="sníž. přenesená",J287,0)</f>
        <v>0</v>
      </c>
      <c r="BI287" s="216">
        <f>IF(N287="nulová",J287,0)</f>
        <v>0</v>
      </c>
      <c r="BJ287" s="25" t="s">
        <v>79</v>
      </c>
      <c r="BK287" s="216">
        <f>ROUND(I287*H287,2)</f>
        <v>0</v>
      </c>
      <c r="BL287" s="25" t="s">
        <v>189</v>
      </c>
      <c r="BM287" s="25" t="s">
        <v>1793</v>
      </c>
    </row>
    <row r="288" spans="2:65" s="12" customFormat="1" ht="13.5">
      <c r="B288" s="220"/>
      <c r="C288" s="221"/>
      <c r="D288" s="217" t="s">
        <v>193</v>
      </c>
      <c r="E288" s="222" t="s">
        <v>21</v>
      </c>
      <c r="F288" s="223" t="s">
        <v>1794</v>
      </c>
      <c r="G288" s="221"/>
      <c r="H288" s="224" t="s">
        <v>21</v>
      </c>
      <c r="I288" s="225"/>
      <c r="J288" s="221"/>
      <c r="K288" s="221"/>
      <c r="L288" s="226"/>
      <c r="M288" s="227"/>
      <c r="N288" s="228"/>
      <c r="O288" s="228"/>
      <c r="P288" s="228"/>
      <c r="Q288" s="228"/>
      <c r="R288" s="228"/>
      <c r="S288" s="228"/>
      <c r="T288" s="229"/>
      <c r="AT288" s="230" t="s">
        <v>193</v>
      </c>
      <c r="AU288" s="230" t="s">
        <v>83</v>
      </c>
      <c r="AV288" s="12" t="s">
        <v>79</v>
      </c>
      <c r="AW288" s="12" t="s">
        <v>39</v>
      </c>
      <c r="AX288" s="12" t="s">
        <v>75</v>
      </c>
      <c r="AY288" s="230" t="s">
        <v>183</v>
      </c>
    </row>
    <row r="289" spans="2:65" s="13" customFormat="1" ht="13.5">
      <c r="B289" s="231"/>
      <c r="C289" s="232"/>
      <c r="D289" s="217" t="s">
        <v>193</v>
      </c>
      <c r="E289" s="233" t="s">
        <v>21</v>
      </c>
      <c r="F289" s="234" t="s">
        <v>1795</v>
      </c>
      <c r="G289" s="232"/>
      <c r="H289" s="235">
        <v>6</v>
      </c>
      <c r="I289" s="236"/>
      <c r="J289" s="232"/>
      <c r="K289" s="232"/>
      <c r="L289" s="237"/>
      <c r="M289" s="238"/>
      <c r="N289" s="239"/>
      <c r="O289" s="239"/>
      <c r="P289" s="239"/>
      <c r="Q289" s="239"/>
      <c r="R289" s="239"/>
      <c r="S289" s="239"/>
      <c r="T289" s="240"/>
      <c r="AT289" s="241" t="s">
        <v>193</v>
      </c>
      <c r="AU289" s="241" t="s">
        <v>83</v>
      </c>
      <c r="AV289" s="13" t="s">
        <v>83</v>
      </c>
      <c r="AW289" s="13" t="s">
        <v>39</v>
      </c>
      <c r="AX289" s="13" t="s">
        <v>75</v>
      </c>
      <c r="AY289" s="241" t="s">
        <v>183</v>
      </c>
    </row>
    <row r="290" spans="2:65" s="13" customFormat="1" ht="13.5">
      <c r="B290" s="231"/>
      <c r="C290" s="232"/>
      <c r="D290" s="217" t="s">
        <v>193</v>
      </c>
      <c r="E290" s="233" t="s">
        <v>21</v>
      </c>
      <c r="F290" s="234" t="s">
        <v>1796</v>
      </c>
      <c r="G290" s="232"/>
      <c r="H290" s="235">
        <v>6</v>
      </c>
      <c r="I290" s="236"/>
      <c r="J290" s="232"/>
      <c r="K290" s="232"/>
      <c r="L290" s="237"/>
      <c r="M290" s="238"/>
      <c r="N290" s="239"/>
      <c r="O290" s="239"/>
      <c r="P290" s="239"/>
      <c r="Q290" s="239"/>
      <c r="R290" s="239"/>
      <c r="S290" s="239"/>
      <c r="T290" s="240"/>
      <c r="AT290" s="241" t="s">
        <v>193</v>
      </c>
      <c r="AU290" s="241" t="s">
        <v>83</v>
      </c>
      <c r="AV290" s="13" t="s">
        <v>83</v>
      </c>
      <c r="AW290" s="13" t="s">
        <v>39</v>
      </c>
      <c r="AX290" s="13" t="s">
        <v>75</v>
      </c>
      <c r="AY290" s="241" t="s">
        <v>183</v>
      </c>
    </row>
    <row r="291" spans="2:65" s="14" customFormat="1" ht="13.5">
      <c r="B291" s="242"/>
      <c r="C291" s="243"/>
      <c r="D291" s="244" t="s">
        <v>193</v>
      </c>
      <c r="E291" s="245" t="s">
        <v>21</v>
      </c>
      <c r="F291" s="246" t="s">
        <v>212</v>
      </c>
      <c r="G291" s="243"/>
      <c r="H291" s="247">
        <v>12</v>
      </c>
      <c r="I291" s="248"/>
      <c r="J291" s="243"/>
      <c r="K291" s="243"/>
      <c r="L291" s="249"/>
      <c r="M291" s="250"/>
      <c r="N291" s="251"/>
      <c r="O291" s="251"/>
      <c r="P291" s="251"/>
      <c r="Q291" s="251"/>
      <c r="R291" s="251"/>
      <c r="S291" s="251"/>
      <c r="T291" s="252"/>
      <c r="AT291" s="253" t="s">
        <v>193</v>
      </c>
      <c r="AU291" s="253" t="s">
        <v>83</v>
      </c>
      <c r="AV291" s="14" t="s">
        <v>189</v>
      </c>
      <c r="AW291" s="14" t="s">
        <v>39</v>
      </c>
      <c r="AX291" s="14" t="s">
        <v>79</v>
      </c>
      <c r="AY291" s="253" t="s">
        <v>183</v>
      </c>
    </row>
    <row r="292" spans="2:65" s="1" customFormat="1" ht="31.5" customHeight="1">
      <c r="B292" s="42"/>
      <c r="C292" s="205" t="s">
        <v>370</v>
      </c>
      <c r="D292" s="205" t="s">
        <v>185</v>
      </c>
      <c r="E292" s="206" t="s">
        <v>1797</v>
      </c>
      <c r="F292" s="207" t="s">
        <v>1798</v>
      </c>
      <c r="G292" s="208" t="s">
        <v>188</v>
      </c>
      <c r="H292" s="209">
        <v>17.059999999999999</v>
      </c>
      <c r="I292" s="210"/>
      <c r="J292" s="211">
        <f>ROUND(I292*H292,2)</f>
        <v>0</v>
      </c>
      <c r="K292" s="207" t="s">
        <v>200</v>
      </c>
      <c r="L292" s="62"/>
      <c r="M292" s="212" t="s">
        <v>21</v>
      </c>
      <c r="N292" s="213" t="s">
        <v>46</v>
      </c>
      <c r="O292" s="43"/>
      <c r="P292" s="214">
        <f>O292*H292</f>
        <v>0</v>
      </c>
      <c r="Q292" s="214">
        <v>1.6000000000000001E-4</v>
      </c>
      <c r="R292" s="214">
        <f>Q292*H292</f>
        <v>2.7296E-3</v>
      </c>
      <c r="S292" s="214">
        <v>0</v>
      </c>
      <c r="T292" s="215">
        <f>S292*H292</f>
        <v>0</v>
      </c>
      <c r="AR292" s="25" t="s">
        <v>189</v>
      </c>
      <c r="AT292" s="25" t="s">
        <v>185</v>
      </c>
      <c r="AU292" s="25" t="s">
        <v>83</v>
      </c>
      <c r="AY292" s="25" t="s">
        <v>183</v>
      </c>
      <c r="BE292" s="216">
        <f>IF(N292="základní",J292,0)</f>
        <v>0</v>
      </c>
      <c r="BF292" s="216">
        <f>IF(N292="snížená",J292,0)</f>
        <v>0</v>
      </c>
      <c r="BG292" s="216">
        <f>IF(N292="zákl. přenesená",J292,0)</f>
        <v>0</v>
      </c>
      <c r="BH292" s="216">
        <f>IF(N292="sníž. přenesená",J292,0)</f>
        <v>0</v>
      </c>
      <c r="BI292" s="216">
        <f>IF(N292="nulová",J292,0)</f>
        <v>0</v>
      </c>
      <c r="BJ292" s="25" t="s">
        <v>79</v>
      </c>
      <c r="BK292" s="216">
        <f>ROUND(I292*H292,2)</f>
        <v>0</v>
      </c>
      <c r="BL292" s="25" t="s">
        <v>189</v>
      </c>
      <c r="BM292" s="25" t="s">
        <v>1799</v>
      </c>
    </row>
    <row r="293" spans="2:65" s="12" customFormat="1" ht="13.5">
      <c r="B293" s="220"/>
      <c r="C293" s="221"/>
      <c r="D293" s="217" t="s">
        <v>193</v>
      </c>
      <c r="E293" s="222" t="s">
        <v>21</v>
      </c>
      <c r="F293" s="223" t="s">
        <v>1750</v>
      </c>
      <c r="G293" s="221"/>
      <c r="H293" s="224" t="s">
        <v>21</v>
      </c>
      <c r="I293" s="225"/>
      <c r="J293" s="221"/>
      <c r="K293" s="221"/>
      <c r="L293" s="226"/>
      <c r="M293" s="227"/>
      <c r="N293" s="228"/>
      <c r="O293" s="228"/>
      <c r="P293" s="228"/>
      <c r="Q293" s="228"/>
      <c r="R293" s="228"/>
      <c r="S293" s="228"/>
      <c r="T293" s="229"/>
      <c r="AT293" s="230" t="s">
        <v>193</v>
      </c>
      <c r="AU293" s="230" t="s">
        <v>83</v>
      </c>
      <c r="AV293" s="12" t="s">
        <v>79</v>
      </c>
      <c r="AW293" s="12" t="s">
        <v>39</v>
      </c>
      <c r="AX293" s="12" t="s">
        <v>75</v>
      </c>
      <c r="AY293" s="230" t="s">
        <v>183</v>
      </c>
    </row>
    <row r="294" spans="2:65" s="13" customFormat="1" ht="13.5">
      <c r="B294" s="231"/>
      <c r="C294" s="232"/>
      <c r="D294" s="217" t="s">
        <v>193</v>
      </c>
      <c r="E294" s="233" t="s">
        <v>21</v>
      </c>
      <c r="F294" s="234" t="s">
        <v>1800</v>
      </c>
      <c r="G294" s="232"/>
      <c r="H294" s="235">
        <v>5.92</v>
      </c>
      <c r="I294" s="236"/>
      <c r="J294" s="232"/>
      <c r="K294" s="232"/>
      <c r="L294" s="237"/>
      <c r="M294" s="238"/>
      <c r="N294" s="239"/>
      <c r="O294" s="239"/>
      <c r="P294" s="239"/>
      <c r="Q294" s="239"/>
      <c r="R294" s="239"/>
      <c r="S294" s="239"/>
      <c r="T294" s="240"/>
      <c r="AT294" s="241" t="s">
        <v>193</v>
      </c>
      <c r="AU294" s="241" t="s">
        <v>83</v>
      </c>
      <c r="AV294" s="13" t="s">
        <v>83</v>
      </c>
      <c r="AW294" s="13" t="s">
        <v>39</v>
      </c>
      <c r="AX294" s="13" t="s">
        <v>75</v>
      </c>
      <c r="AY294" s="241" t="s">
        <v>183</v>
      </c>
    </row>
    <row r="295" spans="2:65" s="15" customFormat="1" ht="13.5">
      <c r="B295" s="268"/>
      <c r="C295" s="269"/>
      <c r="D295" s="217" t="s">
        <v>193</v>
      </c>
      <c r="E295" s="270" t="s">
        <v>21</v>
      </c>
      <c r="F295" s="271" t="s">
        <v>265</v>
      </c>
      <c r="G295" s="269"/>
      <c r="H295" s="272">
        <v>5.92</v>
      </c>
      <c r="I295" s="273"/>
      <c r="J295" s="269"/>
      <c r="K295" s="269"/>
      <c r="L295" s="274"/>
      <c r="M295" s="275"/>
      <c r="N295" s="276"/>
      <c r="O295" s="276"/>
      <c r="P295" s="276"/>
      <c r="Q295" s="276"/>
      <c r="R295" s="276"/>
      <c r="S295" s="276"/>
      <c r="T295" s="277"/>
      <c r="AT295" s="278" t="s">
        <v>193</v>
      </c>
      <c r="AU295" s="278" t="s">
        <v>83</v>
      </c>
      <c r="AV295" s="15" t="s">
        <v>91</v>
      </c>
      <c r="AW295" s="15" t="s">
        <v>39</v>
      </c>
      <c r="AX295" s="15" t="s">
        <v>75</v>
      </c>
      <c r="AY295" s="278" t="s">
        <v>183</v>
      </c>
    </row>
    <row r="296" spans="2:65" s="12" customFormat="1" ht="13.5">
      <c r="B296" s="220"/>
      <c r="C296" s="221"/>
      <c r="D296" s="217" t="s">
        <v>193</v>
      </c>
      <c r="E296" s="222" t="s">
        <v>21</v>
      </c>
      <c r="F296" s="223" t="s">
        <v>1664</v>
      </c>
      <c r="G296" s="221"/>
      <c r="H296" s="224" t="s">
        <v>21</v>
      </c>
      <c r="I296" s="225"/>
      <c r="J296" s="221"/>
      <c r="K296" s="221"/>
      <c r="L296" s="226"/>
      <c r="M296" s="227"/>
      <c r="N296" s="228"/>
      <c r="O296" s="228"/>
      <c r="P296" s="228"/>
      <c r="Q296" s="228"/>
      <c r="R296" s="228"/>
      <c r="S296" s="228"/>
      <c r="T296" s="229"/>
      <c r="AT296" s="230" t="s">
        <v>193</v>
      </c>
      <c r="AU296" s="230" t="s">
        <v>83</v>
      </c>
      <c r="AV296" s="12" t="s">
        <v>79</v>
      </c>
      <c r="AW296" s="12" t="s">
        <v>39</v>
      </c>
      <c r="AX296" s="12" t="s">
        <v>75</v>
      </c>
      <c r="AY296" s="230" t="s">
        <v>183</v>
      </c>
    </row>
    <row r="297" spans="2:65" s="13" customFormat="1" ht="13.5">
      <c r="B297" s="231"/>
      <c r="C297" s="232"/>
      <c r="D297" s="217" t="s">
        <v>193</v>
      </c>
      <c r="E297" s="233" t="s">
        <v>21</v>
      </c>
      <c r="F297" s="234" t="s">
        <v>1801</v>
      </c>
      <c r="G297" s="232"/>
      <c r="H297" s="235">
        <v>11.14</v>
      </c>
      <c r="I297" s="236"/>
      <c r="J297" s="232"/>
      <c r="K297" s="232"/>
      <c r="L297" s="237"/>
      <c r="M297" s="238"/>
      <c r="N297" s="239"/>
      <c r="O297" s="239"/>
      <c r="P297" s="239"/>
      <c r="Q297" s="239"/>
      <c r="R297" s="239"/>
      <c r="S297" s="239"/>
      <c r="T297" s="240"/>
      <c r="AT297" s="241" t="s">
        <v>193</v>
      </c>
      <c r="AU297" s="241" t="s">
        <v>83</v>
      </c>
      <c r="AV297" s="13" t="s">
        <v>83</v>
      </c>
      <c r="AW297" s="13" t="s">
        <v>39</v>
      </c>
      <c r="AX297" s="13" t="s">
        <v>75</v>
      </c>
      <c r="AY297" s="241" t="s">
        <v>183</v>
      </c>
    </row>
    <row r="298" spans="2:65" s="15" customFormat="1" ht="13.5">
      <c r="B298" s="268"/>
      <c r="C298" s="269"/>
      <c r="D298" s="217" t="s">
        <v>193</v>
      </c>
      <c r="E298" s="270" t="s">
        <v>21</v>
      </c>
      <c r="F298" s="271" t="s">
        <v>265</v>
      </c>
      <c r="G298" s="269"/>
      <c r="H298" s="272">
        <v>11.14</v>
      </c>
      <c r="I298" s="273"/>
      <c r="J298" s="269"/>
      <c r="K298" s="269"/>
      <c r="L298" s="274"/>
      <c r="M298" s="275"/>
      <c r="N298" s="276"/>
      <c r="O298" s="276"/>
      <c r="P298" s="276"/>
      <c r="Q298" s="276"/>
      <c r="R298" s="276"/>
      <c r="S298" s="276"/>
      <c r="T298" s="277"/>
      <c r="AT298" s="278" t="s">
        <v>193</v>
      </c>
      <c r="AU298" s="278" t="s">
        <v>83</v>
      </c>
      <c r="AV298" s="15" t="s">
        <v>91</v>
      </c>
      <c r="AW298" s="15" t="s">
        <v>39</v>
      </c>
      <c r="AX298" s="15" t="s">
        <v>75</v>
      </c>
      <c r="AY298" s="278" t="s">
        <v>183</v>
      </c>
    </row>
    <row r="299" spans="2:65" s="14" customFormat="1" ht="13.5">
      <c r="B299" s="242"/>
      <c r="C299" s="243"/>
      <c r="D299" s="244" t="s">
        <v>193</v>
      </c>
      <c r="E299" s="245" t="s">
        <v>21</v>
      </c>
      <c r="F299" s="246" t="s">
        <v>212</v>
      </c>
      <c r="G299" s="243"/>
      <c r="H299" s="247">
        <v>17.059999999999999</v>
      </c>
      <c r="I299" s="248"/>
      <c r="J299" s="243"/>
      <c r="K299" s="243"/>
      <c r="L299" s="249"/>
      <c r="M299" s="250"/>
      <c r="N299" s="251"/>
      <c r="O299" s="251"/>
      <c r="P299" s="251"/>
      <c r="Q299" s="251"/>
      <c r="R299" s="251"/>
      <c r="S299" s="251"/>
      <c r="T299" s="252"/>
      <c r="AT299" s="253" t="s">
        <v>193</v>
      </c>
      <c r="AU299" s="253" t="s">
        <v>83</v>
      </c>
      <c r="AV299" s="14" t="s">
        <v>189</v>
      </c>
      <c r="AW299" s="14" t="s">
        <v>39</v>
      </c>
      <c r="AX299" s="14" t="s">
        <v>79</v>
      </c>
      <c r="AY299" s="253" t="s">
        <v>183</v>
      </c>
    </row>
    <row r="300" spans="2:65" s="1" customFormat="1" ht="22.5" customHeight="1">
      <c r="B300" s="42"/>
      <c r="C300" s="205" t="s">
        <v>376</v>
      </c>
      <c r="D300" s="205" t="s">
        <v>185</v>
      </c>
      <c r="E300" s="206" t="s">
        <v>1802</v>
      </c>
      <c r="F300" s="207" t="s">
        <v>1803</v>
      </c>
      <c r="G300" s="208" t="s">
        <v>188</v>
      </c>
      <c r="H300" s="209">
        <v>5.92</v>
      </c>
      <c r="I300" s="210"/>
      <c r="J300" s="211">
        <f>ROUND(I300*H300,2)</f>
        <v>0</v>
      </c>
      <c r="K300" s="207" t="s">
        <v>200</v>
      </c>
      <c r="L300" s="62"/>
      <c r="M300" s="212" t="s">
        <v>21</v>
      </c>
      <c r="N300" s="213" t="s">
        <v>46</v>
      </c>
      <c r="O300" s="43"/>
      <c r="P300" s="214">
        <f>O300*H300</f>
        <v>0</v>
      </c>
      <c r="Q300" s="214">
        <v>0</v>
      </c>
      <c r="R300" s="214">
        <f>Q300*H300</f>
        <v>0</v>
      </c>
      <c r="S300" s="214">
        <v>0</v>
      </c>
      <c r="T300" s="215">
        <f>S300*H300</f>
        <v>0</v>
      </c>
      <c r="AR300" s="25" t="s">
        <v>189</v>
      </c>
      <c r="AT300" s="25" t="s">
        <v>185</v>
      </c>
      <c r="AU300" s="25" t="s">
        <v>83</v>
      </c>
      <c r="AY300" s="25" t="s">
        <v>183</v>
      </c>
      <c r="BE300" s="216">
        <f>IF(N300="základní",J300,0)</f>
        <v>0</v>
      </c>
      <c r="BF300" s="216">
        <f>IF(N300="snížená",J300,0)</f>
        <v>0</v>
      </c>
      <c r="BG300" s="216">
        <f>IF(N300="zákl. přenesená",J300,0)</f>
        <v>0</v>
      </c>
      <c r="BH300" s="216">
        <f>IF(N300="sníž. přenesená",J300,0)</f>
        <v>0</v>
      </c>
      <c r="BI300" s="216">
        <f>IF(N300="nulová",J300,0)</f>
        <v>0</v>
      </c>
      <c r="BJ300" s="25" t="s">
        <v>79</v>
      </c>
      <c r="BK300" s="216">
        <f>ROUND(I300*H300,2)</f>
        <v>0</v>
      </c>
      <c r="BL300" s="25" t="s">
        <v>189</v>
      </c>
      <c r="BM300" s="25" t="s">
        <v>1804</v>
      </c>
    </row>
    <row r="301" spans="2:65" s="12" customFormat="1" ht="13.5">
      <c r="B301" s="220"/>
      <c r="C301" s="221"/>
      <c r="D301" s="217" t="s">
        <v>193</v>
      </c>
      <c r="E301" s="222" t="s">
        <v>21</v>
      </c>
      <c r="F301" s="223" t="s">
        <v>1750</v>
      </c>
      <c r="G301" s="221"/>
      <c r="H301" s="224" t="s">
        <v>21</v>
      </c>
      <c r="I301" s="225"/>
      <c r="J301" s="221"/>
      <c r="K301" s="221"/>
      <c r="L301" s="226"/>
      <c r="M301" s="227"/>
      <c r="N301" s="228"/>
      <c r="O301" s="228"/>
      <c r="P301" s="228"/>
      <c r="Q301" s="228"/>
      <c r="R301" s="228"/>
      <c r="S301" s="228"/>
      <c r="T301" s="229"/>
      <c r="AT301" s="230" t="s">
        <v>193</v>
      </c>
      <c r="AU301" s="230" t="s">
        <v>83</v>
      </c>
      <c r="AV301" s="12" t="s">
        <v>79</v>
      </c>
      <c r="AW301" s="12" t="s">
        <v>39</v>
      </c>
      <c r="AX301" s="12" t="s">
        <v>75</v>
      </c>
      <c r="AY301" s="230" t="s">
        <v>183</v>
      </c>
    </row>
    <row r="302" spans="2:65" s="13" customFormat="1" ht="13.5">
      <c r="B302" s="231"/>
      <c r="C302" s="232"/>
      <c r="D302" s="217" t="s">
        <v>193</v>
      </c>
      <c r="E302" s="233" t="s">
        <v>21</v>
      </c>
      <c r="F302" s="234" t="s">
        <v>1800</v>
      </c>
      <c r="G302" s="232"/>
      <c r="H302" s="235">
        <v>5.92</v>
      </c>
      <c r="I302" s="236"/>
      <c r="J302" s="232"/>
      <c r="K302" s="232"/>
      <c r="L302" s="237"/>
      <c r="M302" s="238"/>
      <c r="N302" s="239"/>
      <c r="O302" s="239"/>
      <c r="P302" s="239"/>
      <c r="Q302" s="239"/>
      <c r="R302" s="239"/>
      <c r="S302" s="239"/>
      <c r="T302" s="240"/>
      <c r="AT302" s="241" t="s">
        <v>193</v>
      </c>
      <c r="AU302" s="241" t="s">
        <v>83</v>
      </c>
      <c r="AV302" s="13" t="s">
        <v>83</v>
      </c>
      <c r="AW302" s="13" t="s">
        <v>39</v>
      </c>
      <c r="AX302" s="13" t="s">
        <v>75</v>
      </c>
      <c r="AY302" s="241" t="s">
        <v>183</v>
      </c>
    </row>
    <row r="303" spans="2:65" s="14" customFormat="1" ht="13.5">
      <c r="B303" s="242"/>
      <c r="C303" s="243"/>
      <c r="D303" s="217" t="s">
        <v>193</v>
      </c>
      <c r="E303" s="279" t="s">
        <v>21</v>
      </c>
      <c r="F303" s="280" t="s">
        <v>212</v>
      </c>
      <c r="G303" s="243"/>
      <c r="H303" s="281">
        <v>5.92</v>
      </c>
      <c r="I303" s="248"/>
      <c r="J303" s="243"/>
      <c r="K303" s="243"/>
      <c r="L303" s="249"/>
      <c r="M303" s="250"/>
      <c r="N303" s="251"/>
      <c r="O303" s="251"/>
      <c r="P303" s="251"/>
      <c r="Q303" s="251"/>
      <c r="R303" s="251"/>
      <c r="S303" s="251"/>
      <c r="T303" s="252"/>
      <c r="AT303" s="253" t="s">
        <v>193</v>
      </c>
      <c r="AU303" s="253" t="s">
        <v>83</v>
      </c>
      <c r="AV303" s="14" t="s">
        <v>189</v>
      </c>
      <c r="AW303" s="14" t="s">
        <v>39</v>
      </c>
      <c r="AX303" s="14" t="s">
        <v>79</v>
      </c>
      <c r="AY303" s="253" t="s">
        <v>183</v>
      </c>
    </row>
    <row r="304" spans="2:65" s="11" customFormat="1" ht="29.85" customHeight="1">
      <c r="B304" s="188"/>
      <c r="C304" s="189"/>
      <c r="D304" s="202" t="s">
        <v>74</v>
      </c>
      <c r="E304" s="203" t="s">
        <v>493</v>
      </c>
      <c r="F304" s="203" t="s">
        <v>494</v>
      </c>
      <c r="G304" s="189"/>
      <c r="H304" s="189"/>
      <c r="I304" s="192"/>
      <c r="J304" s="204">
        <f>BK304</f>
        <v>0</v>
      </c>
      <c r="K304" s="189"/>
      <c r="L304" s="194"/>
      <c r="M304" s="195"/>
      <c r="N304" s="196"/>
      <c r="O304" s="196"/>
      <c r="P304" s="197">
        <f>SUM(P305:P320)</f>
        <v>0</v>
      </c>
      <c r="Q304" s="196"/>
      <c r="R304" s="197">
        <f>SUM(R305:R320)</f>
        <v>0</v>
      </c>
      <c r="S304" s="196"/>
      <c r="T304" s="198">
        <f>SUM(T305:T320)</f>
        <v>0</v>
      </c>
      <c r="AR304" s="199" t="s">
        <v>79</v>
      </c>
      <c r="AT304" s="200" t="s">
        <v>74</v>
      </c>
      <c r="AU304" s="200" t="s">
        <v>79</v>
      </c>
      <c r="AY304" s="199" t="s">
        <v>183</v>
      </c>
      <c r="BK304" s="201">
        <f>SUM(BK305:BK320)</f>
        <v>0</v>
      </c>
    </row>
    <row r="305" spans="2:65" s="1" customFormat="1" ht="31.5" customHeight="1">
      <c r="B305" s="42"/>
      <c r="C305" s="205" t="s">
        <v>380</v>
      </c>
      <c r="D305" s="205" t="s">
        <v>185</v>
      </c>
      <c r="E305" s="206" t="s">
        <v>496</v>
      </c>
      <c r="F305" s="207" t="s">
        <v>497</v>
      </c>
      <c r="G305" s="208" t="s">
        <v>498</v>
      </c>
      <c r="H305" s="209">
        <v>7.6980000000000004</v>
      </c>
      <c r="I305" s="210"/>
      <c r="J305" s="211">
        <f>ROUND(I305*H305,2)</f>
        <v>0</v>
      </c>
      <c r="K305" s="207" t="s">
        <v>200</v>
      </c>
      <c r="L305" s="62"/>
      <c r="M305" s="212" t="s">
        <v>21</v>
      </c>
      <c r="N305" s="213" t="s">
        <v>46</v>
      </c>
      <c r="O305" s="43"/>
      <c r="P305" s="214">
        <f>O305*H305</f>
        <v>0</v>
      </c>
      <c r="Q305" s="214">
        <v>0</v>
      </c>
      <c r="R305" s="214">
        <f>Q305*H305</f>
        <v>0</v>
      </c>
      <c r="S305" s="214">
        <v>0</v>
      </c>
      <c r="T305" s="215">
        <f>S305*H305</f>
        <v>0</v>
      </c>
      <c r="AR305" s="25" t="s">
        <v>189</v>
      </c>
      <c r="AT305" s="25" t="s">
        <v>185</v>
      </c>
      <c r="AU305" s="25" t="s">
        <v>83</v>
      </c>
      <c r="AY305" s="25" t="s">
        <v>183</v>
      </c>
      <c r="BE305" s="216">
        <f>IF(N305="základní",J305,0)</f>
        <v>0</v>
      </c>
      <c r="BF305" s="216">
        <f>IF(N305="snížená",J305,0)</f>
        <v>0</v>
      </c>
      <c r="BG305" s="216">
        <f>IF(N305="zákl. přenesená",J305,0)</f>
        <v>0</v>
      </c>
      <c r="BH305" s="216">
        <f>IF(N305="sníž. přenesená",J305,0)</f>
        <v>0</v>
      </c>
      <c r="BI305" s="216">
        <f>IF(N305="nulová",J305,0)</f>
        <v>0</v>
      </c>
      <c r="BJ305" s="25" t="s">
        <v>79</v>
      </c>
      <c r="BK305" s="216">
        <f>ROUND(I305*H305,2)</f>
        <v>0</v>
      </c>
      <c r="BL305" s="25" t="s">
        <v>189</v>
      </c>
      <c r="BM305" s="25" t="s">
        <v>1805</v>
      </c>
    </row>
    <row r="306" spans="2:65" s="1" customFormat="1" ht="31.5" customHeight="1">
      <c r="B306" s="42"/>
      <c r="C306" s="205" t="s">
        <v>389</v>
      </c>
      <c r="D306" s="205" t="s">
        <v>185</v>
      </c>
      <c r="E306" s="206" t="s">
        <v>501</v>
      </c>
      <c r="F306" s="207" t="s">
        <v>502</v>
      </c>
      <c r="G306" s="208" t="s">
        <v>498</v>
      </c>
      <c r="H306" s="209">
        <v>7.6980000000000004</v>
      </c>
      <c r="I306" s="210"/>
      <c r="J306" s="211">
        <f>ROUND(I306*H306,2)</f>
        <v>0</v>
      </c>
      <c r="K306" s="207" t="s">
        <v>200</v>
      </c>
      <c r="L306" s="62"/>
      <c r="M306" s="212" t="s">
        <v>21</v>
      </c>
      <c r="N306" s="213" t="s">
        <v>46</v>
      </c>
      <c r="O306" s="43"/>
      <c r="P306" s="214">
        <f>O306*H306</f>
        <v>0</v>
      </c>
      <c r="Q306" s="214">
        <v>0</v>
      </c>
      <c r="R306" s="214">
        <f>Q306*H306</f>
        <v>0</v>
      </c>
      <c r="S306" s="214">
        <v>0</v>
      </c>
      <c r="T306" s="215">
        <f>S306*H306</f>
        <v>0</v>
      </c>
      <c r="AR306" s="25" t="s">
        <v>189</v>
      </c>
      <c r="AT306" s="25" t="s">
        <v>185</v>
      </c>
      <c r="AU306" s="25" t="s">
        <v>83</v>
      </c>
      <c r="AY306" s="25" t="s">
        <v>183</v>
      </c>
      <c r="BE306" s="216">
        <f>IF(N306="základní",J306,0)</f>
        <v>0</v>
      </c>
      <c r="BF306" s="216">
        <f>IF(N306="snížená",J306,0)</f>
        <v>0</v>
      </c>
      <c r="BG306" s="216">
        <f>IF(N306="zákl. přenesená",J306,0)</f>
        <v>0</v>
      </c>
      <c r="BH306" s="216">
        <f>IF(N306="sníž. přenesená",J306,0)</f>
        <v>0</v>
      </c>
      <c r="BI306" s="216">
        <f>IF(N306="nulová",J306,0)</f>
        <v>0</v>
      </c>
      <c r="BJ306" s="25" t="s">
        <v>79</v>
      </c>
      <c r="BK306" s="216">
        <f>ROUND(I306*H306,2)</f>
        <v>0</v>
      </c>
      <c r="BL306" s="25" t="s">
        <v>189</v>
      </c>
      <c r="BM306" s="25" t="s">
        <v>1806</v>
      </c>
    </row>
    <row r="307" spans="2:65" s="1" customFormat="1" ht="31.5" customHeight="1">
      <c r="B307" s="42"/>
      <c r="C307" s="205" t="s">
        <v>393</v>
      </c>
      <c r="D307" s="205" t="s">
        <v>185</v>
      </c>
      <c r="E307" s="206" t="s">
        <v>505</v>
      </c>
      <c r="F307" s="207" t="s">
        <v>506</v>
      </c>
      <c r="G307" s="208" t="s">
        <v>498</v>
      </c>
      <c r="H307" s="209">
        <v>69.281999999999996</v>
      </c>
      <c r="I307" s="210"/>
      <c r="J307" s="211">
        <f>ROUND(I307*H307,2)</f>
        <v>0</v>
      </c>
      <c r="K307" s="207" t="s">
        <v>200</v>
      </c>
      <c r="L307" s="62"/>
      <c r="M307" s="212" t="s">
        <v>21</v>
      </c>
      <c r="N307" s="213" t="s">
        <v>46</v>
      </c>
      <c r="O307" s="43"/>
      <c r="P307" s="214">
        <f>O307*H307</f>
        <v>0</v>
      </c>
      <c r="Q307" s="214">
        <v>0</v>
      </c>
      <c r="R307" s="214">
        <f>Q307*H307</f>
        <v>0</v>
      </c>
      <c r="S307" s="214">
        <v>0</v>
      </c>
      <c r="T307" s="215">
        <f>S307*H307</f>
        <v>0</v>
      </c>
      <c r="AR307" s="25" t="s">
        <v>189</v>
      </c>
      <c r="AT307" s="25" t="s">
        <v>185</v>
      </c>
      <c r="AU307" s="25" t="s">
        <v>83</v>
      </c>
      <c r="AY307" s="25" t="s">
        <v>183</v>
      </c>
      <c r="BE307" s="216">
        <f>IF(N307="základní",J307,0)</f>
        <v>0</v>
      </c>
      <c r="BF307" s="216">
        <f>IF(N307="snížená",J307,0)</f>
        <v>0</v>
      </c>
      <c r="BG307" s="216">
        <f>IF(N307="zákl. přenesená",J307,0)</f>
        <v>0</v>
      </c>
      <c r="BH307" s="216">
        <f>IF(N307="sníž. přenesená",J307,0)</f>
        <v>0</v>
      </c>
      <c r="BI307" s="216">
        <f>IF(N307="nulová",J307,0)</f>
        <v>0</v>
      </c>
      <c r="BJ307" s="25" t="s">
        <v>79</v>
      </c>
      <c r="BK307" s="216">
        <f>ROUND(I307*H307,2)</f>
        <v>0</v>
      </c>
      <c r="BL307" s="25" t="s">
        <v>189</v>
      </c>
      <c r="BM307" s="25" t="s">
        <v>1807</v>
      </c>
    </row>
    <row r="308" spans="2:65" s="13" customFormat="1" ht="13.5">
      <c r="B308" s="231"/>
      <c r="C308" s="232"/>
      <c r="D308" s="244" t="s">
        <v>193</v>
      </c>
      <c r="E308" s="232"/>
      <c r="F308" s="255" t="s">
        <v>1808</v>
      </c>
      <c r="G308" s="232"/>
      <c r="H308" s="256">
        <v>69.281999999999996</v>
      </c>
      <c r="I308" s="236"/>
      <c r="J308" s="232"/>
      <c r="K308" s="232"/>
      <c r="L308" s="237"/>
      <c r="M308" s="238"/>
      <c r="N308" s="239"/>
      <c r="O308" s="239"/>
      <c r="P308" s="239"/>
      <c r="Q308" s="239"/>
      <c r="R308" s="239"/>
      <c r="S308" s="239"/>
      <c r="T308" s="240"/>
      <c r="AT308" s="241" t="s">
        <v>193</v>
      </c>
      <c r="AU308" s="241" t="s">
        <v>83</v>
      </c>
      <c r="AV308" s="13" t="s">
        <v>83</v>
      </c>
      <c r="AW308" s="13" t="s">
        <v>6</v>
      </c>
      <c r="AX308" s="13" t="s">
        <v>79</v>
      </c>
      <c r="AY308" s="241" t="s">
        <v>183</v>
      </c>
    </row>
    <row r="309" spans="2:65" s="1" customFormat="1" ht="22.5" customHeight="1">
      <c r="B309" s="42"/>
      <c r="C309" s="205" t="s">
        <v>397</v>
      </c>
      <c r="D309" s="205" t="s">
        <v>185</v>
      </c>
      <c r="E309" s="206" t="s">
        <v>510</v>
      </c>
      <c r="F309" s="207" t="s">
        <v>511</v>
      </c>
      <c r="G309" s="208" t="s">
        <v>498</v>
      </c>
      <c r="H309" s="209">
        <v>3.3290000000000002</v>
      </c>
      <c r="I309" s="210"/>
      <c r="J309" s="211">
        <f>ROUND(I309*H309,2)</f>
        <v>0</v>
      </c>
      <c r="K309" s="207" t="s">
        <v>200</v>
      </c>
      <c r="L309" s="62"/>
      <c r="M309" s="212" t="s">
        <v>21</v>
      </c>
      <c r="N309" s="213" t="s">
        <v>46</v>
      </c>
      <c r="O309" s="43"/>
      <c r="P309" s="214">
        <f>O309*H309</f>
        <v>0</v>
      </c>
      <c r="Q309" s="214">
        <v>0</v>
      </c>
      <c r="R309" s="214">
        <f>Q309*H309</f>
        <v>0</v>
      </c>
      <c r="S309" s="214">
        <v>0</v>
      </c>
      <c r="T309" s="215">
        <f>S309*H309</f>
        <v>0</v>
      </c>
      <c r="AR309" s="25" t="s">
        <v>189</v>
      </c>
      <c r="AT309" s="25" t="s">
        <v>185</v>
      </c>
      <c r="AU309" s="25" t="s">
        <v>83</v>
      </c>
      <c r="AY309" s="25" t="s">
        <v>183</v>
      </c>
      <c r="BE309" s="216">
        <f>IF(N309="základní",J309,0)</f>
        <v>0</v>
      </c>
      <c r="BF309" s="216">
        <f>IF(N309="snížená",J309,0)</f>
        <v>0</v>
      </c>
      <c r="BG309" s="216">
        <f>IF(N309="zákl. přenesená",J309,0)</f>
        <v>0</v>
      </c>
      <c r="BH309" s="216">
        <f>IF(N309="sníž. přenesená",J309,0)</f>
        <v>0</v>
      </c>
      <c r="BI309" s="216">
        <f>IF(N309="nulová",J309,0)</f>
        <v>0</v>
      </c>
      <c r="BJ309" s="25" t="s">
        <v>79</v>
      </c>
      <c r="BK309" s="216">
        <f>ROUND(I309*H309,2)</f>
        <v>0</v>
      </c>
      <c r="BL309" s="25" t="s">
        <v>189</v>
      </c>
      <c r="BM309" s="25" t="s">
        <v>1809</v>
      </c>
    </row>
    <row r="310" spans="2:65" s="13" customFormat="1" ht="13.5">
      <c r="B310" s="231"/>
      <c r="C310" s="232"/>
      <c r="D310" s="244" t="s">
        <v>193</v>
      </c>
      <c r="E310" s="254" t="s">
        <v>21</v>
      </c>
      <c r="F310" s="255" t="s">
        <v>1810</v>
      </c>
      <c r="G310" s="232"/>
      <c r="H310" s="256">
        <v>3.3290000000000002</v>
      </c>
      <c r="I310" s="236"/>
      <c r="J310" s="232"/>
      <c r="K310" s="232"/>
      <c r="L310" s="237"/>
      <c r="M310" s="238"/>
      <c r="N310" s="239"/>
      <c r="O310" s="239"/>
      <c r="P310" s="239"/>
      <c r="Q310" s="239"/>
      <c r="R310" s="239"/>
      <c r="S310" s="239"/>
      <c r="T310" s="240"/>
      <c r="AT310" s="241" t="s">
        <v>193</v>
      </c>
      <c r="AU310" s="241" t="s">
        <v>83</v>
      </c>
      <c r="AV310" s="13" t="s">
        <v>83</v>
      </c>
      <c r="AW310" s="13" t="s">
        <v>39</v>
      </c>
      <c r="AX310" s="13" t="s">
        <v>79</v>
      </c>
      <c r="AY310" s="241" t="s">
        <v>183</v>
      </c>
    </row>
    <row r="311" spans="2:65" s="1" customFormat="1" ht="22.5" customHeight="1">
      <c r="B311" s="42"/>
      <c r="C311" s="205" t="s">
        <v>403</v>
      </c>
      <c r="D311" s="205" t="s">
        <v>185</v>
      </c>
      <c r="E311" s="206" t="s">
        <v>515</v>
      </c>
      <c r="F311" s="207" t="s">
        <v>516</v>
      </c>
      <c r="G311" s="208" t="s">
        <v>498</v>
      </c>
      <c r="H311" s="209">
        <v>3.907</v>
      </c>
      <c r="I311" s="210"/>
      <c r="J311" s="211">
        <f>ROUND(I311*H311,2)</f>
        <v>0</v>
      </c>
      <c r="K311" s="207" t="s">
        <v>200</v>
      </c>
      <c r="L311" s="62"/>
      <c r="M311" s="212" t="s">
        <v>21</v>
      </c>
      <c r="N311" s="213" t="s">
        <v>46</v>
      </c>
      <c r="O311" s="43"/>
      <c r="P311" s="214">
        <f>O311*H311</f>
        <v>0</v>
      </c>
      <c r="Q311" s="214">
        <v>0</v>
      </c>
      <c r="R311" s="214">
        <f>Q311*H311</f>
        <v>0</v>
      </c>
      <c r="S311" s="214">
        <v>0</v>
      </c>
      <c r="T311" s="215">
        <f>S311*H311</f>
        <v>0</v>
      </c>
      <c r="AR311" s="25" t="s">
        <v>189</v>
      </c>
      <c r="AT311" s="25" t="s">
        <v>185</v>
      </c>
      <c r="AU311" s="25" t="s">
        <v>83</v>
      </c>
      <c r="AY311" s="25" t="s">
        <v>183</v>
      </c>
      <c r="BE311" s="216">
        <f>IF(N311="základní",J311,0)</f>
        <v>0</v>
      </c>
      <c r="BF311" s="216">
        <f>IF(N311="snížená",J311,0)</f>
        <v>0</v>
      </c>
      <c r="BG311" s="216">
        <f>IF(N311="zákl. přenesená",J311,0)</f>
        <v>0</v>
      </c>
      <c r="BH311" s="216">
        <f>IF(N311="sníž. přenesená",J311,0)</f>
        <v>0</v>
      </c>
      <c r="BI311" s="216">
        <f>IF(N311="nulová",J311,0)</f>
        <v>0</v>
      </c>
      <c r="BJ311" s="25" t="s">
        <v>79</v>
      </c>
      <c r="BK311" s="216">
        <f>ROUND(I311*H311,2)</f>
        <v>0</v>
      </c>
      <c r="BL311" s="25" t="s">
        <v>189</v>
      </c>
      <c r="BM311" s="25" t="s">
        <v>1811</v>
      </c>
    </row>
    <row r="312" spans="2:65" s="13" customFormat="1" ht="13.5">
      <c r="B312" s="231"/>
      <c r="C312" s="232"/>
      <c r="D312" s="244" t="s">
        <v>193</v>
      </c>
      <c r="E312" s="254" t="s">
        <v>21</v>
      </c>
      <c r="F312" s="255" t="s">
        <v>1812</v>
      </c>
      <c r="G312" s="232"/>
      <c r="H312" s="256">
        <v>3.907</v>
      </c>
      <c r="I312" s="236"/>
      <c r="J312" s="232"/>
      <c r="K312" s="232"/>
      <c r="L312" s="237"/>
      <c r="M312" s="238"/>
      <c r="N312" s="239"/>
      <c r="O312" s="239"/>
      <c r="P312" s="239"/>
      <c r="Q312" s="239"/>
      <c r="R312" s="239"/>
      <c r="S312" s="239"/>
      <c r="T312" s="240"/>
      <c r="AT312" s="241" t="s">
        <v>193</v>
      </c>
      <c r="AU312" s="241" t="s">
        <v>83</v>
      </c>
      <c r="AV312" s="13" t="s">
        <v>83</v>
      </c>
      <c r="AW312" s="13" t="s">
        <v>39</v>
      </c>
      <c r="AX312" s="13" t="s">
        <v>79</v>
      </c>
      <c r="AY312" s="241" t="s">
        <v>183</v>
      </c>
    </row>
    <row r="313" spans="2:65" s="1" customFormat="1" ht="22.5" customHeight="1">
      <c r="B313" s="42"/>
      <c r="C313" s="205" t="s">
        <v>409</v>
      </c>
      <c r="D313" s="205" t="s">
        <v>185</v>
      </c>
      <c r="E313" s="206" t="s">
        <v>1813</v>
      </c>
      <c r="F313" s="207" t="s">
        <v>1814</v>
      </c>
      <c r="G313" s="208" t="s">
        <v>498</v>
      </c>
      <c r="H313" s="209">
        <v>5.2999999999999999E-2</v>
      </c>
      <c r="I313" s="210"/>
      <c r="J313" s="211">
        <f>ROUND(I313*H313,2)</f>
        <v>0</v>
      </c>
      <c r="K313" s="207" t="s">
        <v>200</v>
      </c>
      <c r="L313" s="62"/>
      <c r="M313" s="212" t="s">
        <v>21</v>
      </c>
      <c r="N313" s="213" t="s">
        <v>46</v>
      </c>
      <c r="O313" s="43"/>
      <c r="P313" s="214">
        <f>O313*H313</f>
        <v>0</v>
      </c>
      <c r="Q313" s="214">
        <v>0</v>
      </c>
      <c r="R313" s="214">
        <f>Q313*H313</f>
        <v>0</v>
      </c>
      <c r="S313" s="214">
        <v>0</v>
      </c>
      <c r="T313" s="215">
        <f>S313*H313</f>
        <v>0</v>
      </c>
      <c r="AR313" s="25" t="s">
        <v>189</v>
      </c>
      <c r="AT313" s="25" t="s">
        <v>185</v>
      </c>
      <c r="AU313" s="25" t="s">
        <v>83</v>
      </c>
      <c r="AY313" s="25" t="s">
        <v>183</v>
      </c>
      <c r="BE313" s="216">
        <f>IF(N313="základní",J313,0)</f>
        <v>0</v>
      </c>
      <c r="BF313" s="216">
        <f>IF(N313="snížená",J313,0)</f>
        <v>0</v>
      </c>
      <c r="BG313" s="216">
        <f>IF(N313="zákl. přenesená",J313,0)</f>
        <v>0</v>
      </c>
      <c r="BH313" s="216">
        <f>IF(N313="sníž. přenesená",J313,0)</f>
        <v>0</v>
      </c>
      <c r="BI313" s="216">
        <f>IF(N313="nulová",J313,0)</f>
        <v>0</v>
      </c>
      <c r="BJ313" s="25" t="s">
        <v>79</v>
      </c>
      <c r="BK313" s="216">
        <f>ROUND(I313*H313,2)</f>
        <v>0</v>
      </c>
      <c r="BL313" s="25" t="s">
        <v>189</v>
      </c>
      <c r="BM313" s="25" t="s">
        <v>1815</v>
      </c>
    </row>
    <row r="314" spans="2:65" s="13" customFormat="1" ht="13.5">
      <c r="B314" s="231"/>
      <c r="C314" s="232"/>
      <c r="D314" s="244" t="s">
        <v>193</v>
      </c>
      <c r="E314" s="254" t="s">
        <v>21</v>
      </c>
      <c r="F314" s="255" t="s">
        <v>1816</v>
      </c>
      <c r="G314" s="232"/>
      <c r="H314" s="256">
        <v>5.2999999999999999E-2</v>
      </c>
      <c r="I314" s="236"/>
      <c r="J314" s="232"/>
      <c r="K314" s="232"/>
      <c r="L314" s="237"/>
      <c r="M314" s="238"/>
      <c r="N314" s="239"/>
      <c r="O314" s="239"/>
      <c r="P314" s="239"/>
      <c r="Q314" s="239"/>
      <c r="R314" s="239"/>
      <c r="S314" s="239"/>
      <c r="T314" s="240"/>
      <c r="AT314" s="241" t="s">
        <v>193</v>
      </c>
      <c r="AU314" s="241" t="s">
        <v>83</v>
      </c>
      <c r="AV314" s="13" t="s">
        <v>83</v>
      </c>
      <c r="AW314" s="13" t="s">
        <v>39</v>
      </c>
      <c r="AX314" s="13" t="s">
        <v>79</v>
      </c>
      <c r="AY314" s="241" t="s">
        <v>183</v>
      </c>
    </row>
    <row r="315" spans="2:65" s="1" customFormat="1" ht="22.5" customHeight="1">
      <c r="B315" s="42"/>
      <c r="C315" s="205" t="s">
        <v>414</v>
      </c>
      <c r="D315" s="205" t="s">
        <v>185</v>
      </c>
      <c r="E315" s="206" t="s">
        <v>812</v>
      </c>
      <c r="F315" s="207" t="s">
        <v>813</v>
      </c>
      <c r="G315" s="208" t="s">
        <v>498</v>
      </c>
      <c r="H315" s="209">
        <v>0.223</v>
      </c>
      <c r="I315" s="210"/>
      <c r="J315" s="211">
        <f>ROUND(I315*H315,2)</f>
        <v>0</v>
      </c>
      <c r="K315" s="207" t="s">
        <v>200</v>
      </c>
      <c r="L315" s="62"/>
      <c r="M315" s="212" t="s">
        <v>21</v>
      </c>
      <c r="N315" s="213" t="s">
        <v>46</v>
      </c>
      <c r="O315" s="43"/>
      <c r="P315" s="214">
        <f>O315*H315</f>
        <v>0</v>
      </c>
      <c r="Q315" s="214">
        <v>0</v>
      </c>
      <c r="R315" s="214">
        <f>Q315*H315</f>
        <v>0</v>
      </c>
      <c r="S315" s="214">
        <v>0</v>
      </c>
      <c r="T315" s="215">
        <f>S315*H315</f>
        <v>0</v>
      </c>
      <c r="AR315" s="25" t="s">
        <v>189</v>
      </c>
      <c r="AT315" s="25" t="s">
        <v>185</v>
      </c>
      <c r="AU315" s="25" t="s">
        <v>83</v>
      </c>
      <c r="AY315" s="25" t="s">
        <v>183</v>
      </c>
      <c r="BE315" s="216">
        <f>IF(N315="základní",J315,0)</f>
        <v>0</v>
      </c>
      <c r="BF315" s="216">
        <f>IF(N315="snížená",J315,0)</f>
        <v>0</v>
      </c>
      <c r="BG315" s="216">
        <f>IF(N315="zákl. přenesená",J315,0)</f>
        <v>0</v>
      </c>
      <c r="BH315" s="216">
        <f>IF(N315="sníž. přenesená",J315,0)</f>
        <v>0</v>
      </c>
      <c r="BI315" s="216">
        <f>IF(N315="nulová",J315,0)</f>
        <v>0</v>
      </c>
      <c r="BJ315" s="25" t="s">
        <v>79</v>
      </c>
      <c r="BK315" s="216">
        <f>ROUND(I315*H315,2)</f>
        <v>0</v>
      </c>
      <c r="BL315" s="25" t="s">
        <v>189</v>
      </c>
      <c r="BM315" s="25" t="s">
        <v>1817</v>
      </c>
    </row>
    <row r="316" spans="2:65" s="13" customFormat="1" ht="13.5">
      <c r="B316" s="231"/>
      <c r="C316" s="232"/>
      <c r="D316" s="244" t="s">
        <v>193</v>
      </c>
      <c r="E316" s="254" t="s">
        <v>21</v>
      </c>
      <c r="F316" s="255" t="s">
        <v>1818</v>
      </c>
      <c r="G316" s="232"/>
      <c r="H316" s="256">
        <v>0.223</v>
      </c>
      <c r="I316" s="236"/>
      <c r="J316" s="232"/>
      <c r="K316" s="232"/>
      <c r="L316" s="237"/>
      <c r="M316" s="238"/>
      <c r="N316" s="239"/>
      <c r="O316" s="239"/>
      <c r="P316" s="239"/>
      <c r="Q316" s="239"/>
      <c r="R316" s="239"/>
      <c r="S316" s="239"/>
      <c r="T316" s="240"/>
      <c r="AT316" s="241" t="s">
        <v>193</v>
      </c>
      <c r="AU316" s="241" t="s">
        <v>83</v>
      </c>
      <c r="AV316" s="13" t="s">
        <v>83</v>
      </c>
      <c r="AW316" s="13" t="s">
        <v>39</v>
      </c>
      <c r="AX316" s="13" t="s">
        <v>79</v>
      </c>
      <c r="AY316" s="241" t="s">
        <v>183</v>
      </c>
    </row>
    <row r="317" spans="2:65" s="1" customFormat="1" ht="31.5" customHeight="1">
      <c r="B317" s="42"/>
      <c r="C317" s="205" t="s">
        <v>419</v>
      </c>
      <c r="D317" s="205" t="s">
        <v>185</v>
      </c>
      <c r="E317" s="206" t="s">
        <v>815</v>
      </c>
      <c r="F317" s="207" t="s">
        <v>816</v>
      </c>
      <c r="G317" s="208" t="s">
        <v>498</v>
      </c>
      <c r="H317" s="209">
        <v>0.185</v>
      </c>
      <c r="I317" s="210"/>
      <c r="J317" s="211">
        <f>ROUND(I317*H317,2)</f>
        <v>0</v>
      </c>
      <c r="K317" s="207" t="s">
        <v>200</v>
      </c>
      <c r="L317" s="62"/>
      <c r="M317" s="212" t="s">
        <v>21</v>
      </c>
      <c r="N317" s="213" t="s">
        <v>46</v>
      </c>
      <c r="O317" s="43"/>
      <c r="P317" s="214">
        <f>O317*H317</f>
        <v>0</v>
      </c>
      <c r="Q317" s="214">
        <v>0</v>
      </c>
      <c r="R317" s="214">
        <f>Q317*H317</f>
        <v>0</v>
      </c>
      <c r="S317" s="214">
        <v>0</v>
      </c>
      <c r="T317" s="215">
        <f>S317*H317</f>
        <v>0</v>
      </c>
      <c r="AR317" s="25" t="s">
        <v>189</v>
      </c>
      <c r="AT317" s="25" t="s">
        <v>185</v>
      </c>
      <c r="AU317" s="25" t="s">
        <v>83</v>
      </c>
      <c r="AY317" s="25" t="s">
        <v>183</v>
      </c>
      <c r="BE317" s="216">
        <f>IF(N317="základní",J317,0)</f>
        <v>0</v>
      </c>
      <c r="BF317" s="216">
        <f>IF(N317="snížená",J317,0)</f>
        <v>0</v>
      </c>
      <c r="BG317" s="216">
        <f>IF(N317="zákl. přenesená",J317,0)</f>
        <v>0</v>
      </c>
      <c r="BH317" s="216">
        <f>IF(N317="sníž. přenesená",J317,0)</f>
        <v>0</v>
      </c>
      <c r="BI317" s="216">
        <f>IF(N317="nulová",J317,0)</f>
        <v>0</v>
      </c>
      <c r="BJ317" s="25" t="s">
        <v>79</v>
      </c>
      <c r="BK317" s="216">
        <f>ROUND(I317*H317,2)</f>
        <v>0</v>
      </c>
      <c r="BL317" s="25" t="s">
        <v>189</v>
      </c>
      <c r="BM317" s="25" t="s">
        <v>1819</v>
      </c>
    </row>
    <row r="318" spans="2:65" s="13" customFormat="1" ht="13.5">
      <c r="B318" s="231"/>
      <c r="C318" s="232"/>
      <c r="D318" s="244" t="s">
        <v>193</v>
      </c>
      <c r="E318" s="254" t="s">
        <v>21</v>
      </c>
      <c r="F318" s="255" t="s">
        <v>1820</v>
      </c>
      <c r="G318" s="232"/>
      <c r="H318" s="256">
        <v>0.185</v>
      </c>
      <c r="I318" s="236"/>
      <c r="J318" s="232"/>
      <c r="K318" s="232"/>
      <c r="L318" s="237"/>
      <c r="M318" s="238"/>
      <c r="N318" s="239"/>
      <c r="O318" s="239"/>
      <c r="P318" s="239"/>
      <c r="Q318" s="239"/>
      <c r="R318" s="239"/>
      <c r="S318" s="239"/>
      <c r="T318" s="240"/>
      <c r="AT318" s="241" t="s">
        <v>193</v>
      </c>
      <c r="AU318" s="241" t="s">
        <v>83</v>
      </c>
      <c r="AV318" s="13" t="s">
        <v>83</v>
      </c>
      <c r="AW318" s="13" t="s">
        <v>39</v>
      </c>
      <c r="AX318" s="13" t="s">
        <v>79</v>
      </c>
      <c r="AY318" s="241" t="s">
        <v>183</v>
      </c>
    </row>
    <row r="319" spans="2:65" s="1" customFormat="1" ht="22.5" customHeight="1">
      <c r="B319" s="42"/>
      <c r="C319" s="205" t="s">
        <v>426</v>
      </c>
      <c r="D319" s="205" t="s">
        <v>185</v>
      </c>
      <c r="E319" s="206" t="s">
        <v>520</v>
      </c>
      <c r="F319" s="207" t="s">
        <v>521</v>
      </c>
      <c r="G319" s="208" t="s">
        <v>498</v>
      </c>
      <c r="H319" s="209">
        <v>1E-3</v>
      </c>
      <c r="I319" s="210"/>
      <c r="J319" s="211">
        <f>ROUND(I319*H319,2)</f>
        <v>0</v>
      </c>
      <c r="K319" s="207" t="s">
        <v>200</v>
      </c>
      <c r="L319" s="62"/>
      <c r="M319" s="212" t="s">
        <v>21</v>
      </c>
      <c r="N319" s="213" t="s">
        <v>46</v>
      </c>
      <c r="O319" s="43"/>
      <c r="P319" s="214">
        <f>O319*H319</f>
        <v>0</v>
      </c>
      <c r="Q319" s="214">
        <v>0</v>
      </c>
      <c r="R319" s="214">
        <f>Q319*H319</f>
        <v>0</v>
      </c>
      <c r="S319" s="214">
        <v>0</v>
      </c>
      <c r="T319" s="215">
        <f>S319*H319</f>
        <v>0</v>
      </c>
      <c r="AR319" s="25" t="s">
        <v>189</v>
      </c>
      <c r="AT319" s="25" t="s">
        <v>185</v>
      </c>
      <c r="AU319" s="25" t="s">
        <v>83</v>
      </c>
      <c r="AY319" s="25" t="s">
        <v>183</v>
      </c>
      <c r="BE319" s="216">
        <f>IF(N319="základní",J319,0)</f>
        <v>0</v>
      </c>
      <c r="BF319" s="216">
        <f>IF(N319="snížená",J319,0)</f>
        <v>0</v>
      </c>
      <c r="BG319" s="216">
        <f>IF(N319="zákl. přenesená",J319,0)</f>
        <v>0</v>
      </c>
      <c r="BH319" s="216">
        <f>IF(N319="sníž. přenesená",J319,0)</f>
        <v>0</v>
      </c>
      <c r="BI319" s="216">
        <f>IF(N319="nulová",J319,0)</f>
        <v>0</v>
      </c>
      <c r="BJ319" s="25" t="s">
        <v>79</v>
      </c>
      <c r="BK319" s="216">
        <f>ROUND(I319*H319,2)</f>
        <v>0</v>
      </c>
      <c r="BL319" s="25" t="s">
        <v>189</v>
      </c>
      <c r="BM319" s="25" t="s">
        <v>1821</v>
      </c>
    </row>
    <row r="320" spans="2:65" s="13" customFormat="1" ht="13.5">
      <c r="B320" s="231"/>
      <c r="C320" s="232"/>
      <c r="D320" s="217" t="s">
        <v>193</v>
      </c>
      <c r="E320" s="233" t="s">
        <v>21</v>
      </c>
      <c r="F320" s="234" t="s">
        <v>1822</v>
      </c>
      <c r="G320" s="232"/>
      <c r="H320" s="235">
        <v>1E-3</v>
      </c>
      <c r="I320" s="236"/>
      <c r="J320" s="232"/>
      <c r="K320" s="232"/>
      <c r="L320" s="237"/>
      <c r="M320" s="238"/>
      <c r="N320" s="239"/>
      <c r="O320" s="239"/>
      <c r="P320" s="239"/>
      <c r="Q320" s="239"/>
      <c r="R320" s="239"/>
      <c r="S320" s="239"/>
      <c r="T320" s="240"/>
      <c r="AT320" s="241" t="s">
        <v>193</v>
      </c>
      <c r="AU320" s="241" t="s">
        <v>83</v>
      </c>
      <c r="AV320" s="13" t="s">
        <v>83</v>
      </c>
      <c r="AW320" s="13" t="s">
        <v>39</v>
      </c>
      <c r="AX320" s="13" t="s">
        <v>79</v>
      </c>
      <c r="AY320" s="241" t="s">
        <v>183</v>
      </c>
    </row>
    <row r="321" spans="2:65" s="11" customFormat="1" ht="29.85" customHeight="1">
      <c r="B321" s="188"/>
      <c r="C321" s="189"/>
      <c r="D321" s="202" t="s">
        <v>74</v>
      </c>
      <c r="E321" s="203" t="s">
        <v>524</v>
      </c>
      <c r="F321" s="203" t="s">
        <v>525</v>
      </c>
      <c r="G321" s="189"/>
      <c r="H321" s="189"/>
      <c r="I321" s="192"/>
      <c r="J321" s="204">
        <f>BK321</f>
        <v>0</v>
      </c>
      <c r="K321" s="189"/>
      <c r="L321" s="194"/>
      <c r="M321" s="195"/>
      <c r="N321" s="196"/>
      <c r="O321" s="196"/>
      <c r="P321" s="197">
        <f>P322</f>
        <v>0</v>
      </c>
      <c r="Q321" s="196"/>
      <c r="R321" s="197">
        <f>R322</f>
        <v>0</v>
      </c>
      <c r="S321" s="196"/>
      <c r="T321" s="198">
        <f>T322</f>
        <v>0</v>
      </c>
      <c r="AR321" s="199" t="s">
        <v>79</v>
      </c>
      <c r="AT321" s="200" t="s">
        <v>74</v>
      </c>
      <c r="AU321" s="200" t="s">
        <v>79</v>
      </c>
      <c r="AY321" s="199" t="s">
        <v>183</v>
      </c>
      <c r="BK321" s="201">
        <f>BK322</f>
        <v>0</v>
      </c>
    </row>
    <row r="322" spans="2:65" s="1" customFormat="1" ht="44.25" customHeight="1">
      <c r="B322" s="42"/>
      <c r="C322" s="205" t="s">
        <v>435</v>
      </c>
      <c r="D322" s="205" t="s">
        <v>185</v>
      </c>
      <c r="E322" s="206" t="s">
        <v>1823</v>
      </c>
      <c r="F322" s="207" t="s">
        <v>1824</v>
      </c>
      <c r="G322" s="208" t="s">
        <v>498</v>
      </c>
      <c r="H322" s="209">
        <v>6.6070000000000002</v>
      </c>
      <c r="I322" s="210"/>
      <c r="J322" s="211">
        <f>ROUND(I322*H322,2)</f>
        <v>0</v>
      </c>
      <c r="K322" s="207" t="s">
        <v>200</v>
      </c>
      <c r="L322" s="62"/>
      <c r="M322" s="212" t="s">
        <v>21</v>
      </c>
      <c r="N322" s="213" t="s">
        <v>46</v>
      </c>
      <c r="O322" s="43"/>
      <c r="P322" s="214">
        <f>O322*H322</f>
        <v>0</v>
      </c>
      <c r="Q322" s="214">
        <v>0</v>
      </c>
      <c r="R322" s="214">
        <f>Q322*H322</f>
        <v>0</v>
      </c>
      <c r="S322" s="214">
        <v>0</v>
      </c>
      <c r="T322" s="215">
        <f>S322*H322</f>
        <v>0</v>
      </c>
      <c r="AR322" s="25" t="s">
        <v>189</v>
      </c>
      <c r="AT322" s="25" t="s">
        <v>185</v>
      </c>
      <c r="AU322" s="25" t="s">
        <v>83</v>
      </c>
      <c r="AY322" s="25" t="s">
        <v>183</v>
      </c>
      <c r="BE322" s="216">
        <f>IF(N322="základní",J322,0)</f>
        <v>0</v>
      </c>
      <c r="BF322" s="216">
        <f>IF(N322="snížená",J322,0)</f>
        <v>0</v>
      </c>
      <c r="BG322" s="216">
        <f>IF(N322="zákl. přenesená",J322,0)</f>
        <v>0</v>
      </c>
      <c r="BH322" s="216">
        <f>IF(N322="sníž. přenesená",J322,0)</f>
        <v>0</v>
      </c>
      <c r="BI322" s="216">
        <f>IF(N322="nulová",J322,0)</f>
        <v>0</v>
      </c>
      <c r="BJ322" s="25" t="s">
        <v>79</v>
      </c>
      <c r="BK322" s="216">
        <f>ROUND(I322*H322,2)</f>
        <v>0</v>
      </c>
      <c r="BL322" s="25" t="s">
        <v>189</v>
      </c>
      <c r="BM322" s="25" t="s">
        <v>1825</v>
      </c>
    </row>
    <row r="323" spans="2:65" s="11" customFormat="1" ht="37.35" customHeight="1">
      <c r="B323" s="188"/>
      <c r="C323" s="189"/>
      <c r="D323" s="190" t="s">
        <v>74</v>
      </c>
      <c r="E323" s="191" t="s">
        <v>531</v>
      </c>
      <c r="F323" s="191" t="s">
        <v>532</v>
      </c>
      <c r="G323" s="189"/>
      <c r="H323" s="189"/>
      <c r="I323" s="192"/>
      <c r="J323" s="193">
        <f>BK323</f>
        <v>0</v>
      </c>
      <c r="K323" s="189"/>
      <c r="L323" s="194"/>
      <c r="M323" s="195"/>
      <c r="N323" s="196"/>
      <c r="O323" s="196"/>
      <c r="P323" s="197">
        <f>P324+P339+P372+P408+P414</f>
        <v>0</v>
      </c>
      <c r="Q323" s="196"/>
      <c r="R323" s="197">
        <f>R324+R339+R372+R408+R414</f>
        <v>3.0733247199999996</v>
      </c>
      <c r="S323" s="196"/>
      <c r="T323" s="198">
        <f>T324+T339+T372+T408+T414</f>
        <v>1.5734080000000001</v>
      </c>
      <c r="AR323" s="199" t="s">
        <v>83</v>
      </c>
      <c r="AT323" s="200" t="s">
        <v>74</v>
      </c>
      <c r="AU323" s="200" t="s">
        <v>75</v>
      </c>
      <c r="AY323" s="199" t="s">
        <v>183</v>
      </c>
      <c r="BK323" s="201">
        <f>BK324+BK339+BK372+BK408+BK414</f>
        <v>0</v>
      </c>
    </row>
    <row r="324" spans="2:65" s="11" customFormat="1" ht="19.899999999999999" customHeight="1">
      <c r="B324" s="188"/>
      <c r="C324" s="189"/>
      <c r="D324" s="202" t="s">
        <v>74</v>
      </c>
      <c r="E324" s="203" t="s">
        <v>819</v>
      </c>
      <c r="F324" s="203" t="s">
        <v>820</v>
      </c>
      <c r="G324" s="189"/>
      <c r="H324" s="189"/>
      <c r="I324" s="192"/>
      <c r="J324" s="204">
        <f>BK324</f>
        <v>0</v>
      </c>
      <c r="K324" s="189"/>
      <c r="L324" s="194"/>
      <c r="M324" s="195"/>
      <c r="N324" s="196"/>
      <c r="O324" s="196"/>
      <c r="P324" s="197">
        <f>SUM(P325:P338)</f>
        <v>0</v>
      </c>
      <c r="Q324" s="196"/>
      <c r="R324" s="197">
        <f>SUM(R325:R338)</f>
        <v>0.2233752</v>
      </c>
      <c r="S324" s="196"/>
      <c r="T324" s="198">
        <f>SUM(T325:T338)</f>
        <v>0.18543999999999999</v>
      </c>
      <c r="AR324" s="199" t="s">
        <v>83</v>
      </c>
      <c r="AT324" s="200" t="s">
        <v>74</v>
      </c>
      <c r="AU324" s="200" t="s">
        <v>79</v>
      </c>
      <c r="AY324" s="199" t="s">
        <v>183</v>
      </c>
      <c r="BK324" s="201">
        <f>SUM(BK325:BK338)</f>
        <v>0</v>
      </c>
    </row>
    <row r="325" spans="2:65" s="1" customFormat="1" ht="22.5" customHeight="1">
      <c r="B325" s="42"/>
      <c r="C325" s="205" t="s">
        <v>441</v>
      </c>
      <c r="D325" s="205" t="s">
        <v>185</v>
      </c>
      <c r="E325" s="206" t="s">
        <v>824</v>
      </c>
      <c r="F325" s="207" t="s">
        <v>825</v>
      </c>
      <c r="G325" s="208" t="s">
        <v>199</v>
      </c>
      <c r="H325" s="209">
        <v>9.2720000000000002</v>
      </c>
      <c r="I325" s="210"/>
      <c r="J325" s="211">
        <f>ROUND(I325*H325,2)</f>
        <v>0</v>
      </c>
      <c r="K325" s="207" t="s">
        <v>200</v>
      </c>
      <c r="L325" s="62"/>
      <c r="M325" s="212" t="s">
        <v>21</v>
      </c>
      <c r="N325" s="213" t="s">
        <v>46</v>
      </c>
      <c r="O325" s="43"/>
      <c r="P325" s="214">
        <f>O325*H325</f>
        <v>0</v>
      </c>
      <c r="Q325" s="214">
        <v>0</v>
      </c>
      <c r="R325" s="214">
        <f>Q325*H325</f>
        <v>0</v>
      </c>
      <c r="S325" s="214">
        <v>1.4E-2</v>
      </c>
      <c r="T325" s="215">
        <f>S325*H325</f>
        <v>0.12980800000000001</v>
      </c>
      <c r="AR325" s="25" t="s">
        <v>292</v>
      </c>
      <c r="AT325" s="25" t="s">
        <v>185</v>
      </c>
      <c r="AU325" s="25" t="s">
        <v>83</v>
      </c>
      <c r="AY325" s="25" t="s">
        <v>183</v>
      </c>
      <c r="BE325" s="216">
        <f>IF(N325="základní",J325,0)</f>
        <v>0</v>
      </c>
      <c r="BF325" s="216">
        <f>IF(N325="snížená",J325,0)</f>
        <v>0</v>
      </c>
      <c r="BG325" s="216">
        <f>IF(N325="zákl. přenesená",J325,0)</f>
        <v>0</v>
      </c>
      <c r="BH325" s="216">
        <f>IF(N325="sníž. přenesená",J325,0)</f>
        <v>0</v>
      </c>
      <c r="BI325" s="216">
        <f>IF(N325="nulová",J325,0)</f>
        <v>0</v>
      </c>
      <c r="BJ325" s="25" t="s">
        <v>79</v>
      </c>
      <c r="BK325" s="216">
        <f>ROUND(I325*H325,2)</f>
        <v>0</v>
      </c>
      <c r="BL325" s="25" t="s">
        <v>292</v>
      </c>
      <c r="BM325" s="25" t="s">
        <v>1826</v>
      </c>
    </row>
    <row r="326" spans="2:65" s="12" customFormat="1" ht="13.5">
      <c r="B326" s="220"/>
      <c r="C326" s="221"/>
      <c r="D326" s="217" t="s">
        <v>193</v>
      </c>
      <c r="E326" s="222" t="s">
        <v>21</v>
      </c>
      <c r="F326" s="223" t="s">
        <v>1664</v>
      </c>
      <c r="G326" s="221"/>
      <c r="H326" s="224" t="s">
        <v>21</v>
      </c>
      <c r="I326" s="225"/>
      <c r="J326" s="221"/>
      <c r="K326" s="221"/>
      <c r="L326" s="226"/>
      <c r="M326" s="227"/>
      <c r="N326" s="228"/>
      <c r="O326" s="228"/>
      <c r="P326" s="228"/>
      <c r="Q326" s="228"/>
      <c r="R326" s="228"/>
      <c r="S326" s="228"/>
      <c r="T326" s="229"/>
      <c r="AT326" s="230" t="s">
        <v>193</v>
      </c>
      <c r="AU326" s="230" t="s">
        <v>83</v>
      </c>
      <c r="AV326" s="12" t="s">
        <v>79</v>
      </c>
      <c r="AW326" s="12" t="s">
        <v>39</v>
      </c>
      <c r="AX326" s="12" t="s">
        <v>75</v>
      </c>
      <c r="AY326" s="230" t="s">
        <v>183</v>
      </c>
    </row>
    <row r="327" spans="2:65" s="13" customFormat="1" ht="13.5">
      <c r="B327" s="231"/>
      <c r="C327" s="232"/>
      <c r="D327" s="217" t="s">
        <v>193</v>
      </c>
      <c r="E327" s="233" t="s">
        <v>21</v>
      </c>
      <c r="F327" s="234" t="s">
        <v>1755</v>
      </c>
      <c r="G327" s="232"/>
      <c r="H327" s="235">
        <v>9.2720000000000002</v>
      </c>
      <c r="I327" s="236"/>
      <c r="J327" s="232"/>
      <c r="K327" s="232"/>
      <c r="L327" s="237"/>
      <c r="M327" s="238"/>
      <c r="N327" s="239"/>
      <c r="O327" s="239"/>
      <c r="P327" s="239"/>
      <c r="Q327" s="239"/>
      <c r="R327" s="239"/>
      <c r="S327" s="239"/>
      <c r="T327" s="240"/>
      <c r="AT327" s="241" t="s">
        <v>193</v>
      </c>
      <c r="AU327" s="241" t="s">
        <v>83</v>
      </c>
      <c r="AV327" s="13" t="s">
        <v>83</v>
      </c>
      <c r="AW327" s="13" t="s">
        <v>39</v>
      </c>
      <c r="AX327" s="13" t="s">
        <v>75</v>
      </c>
      <c r="AY327" s="241" t="s">
        <v>183</v>
      </c>
    </row>
    <row r="328" spans="2:65" s="14" customFormat="1" ht="13.5">
      <c r="B328" s="242"/>
      <c r="C328" s="243"/>
      <c r="D328" s="244" t="s">
        <v>193</v>
      </c>
      <c r="E328" s="245" t="s">
        <v>21</v>
      </c>
      <c r="F328" s="246" t="s">
        <v>212</v>
      </c>
      <c r="G328" s="243"/>
      <c r="H328" s="247">
        <v>9.2720000000000002</v>
      </c>
      <c r="I328" s="248"/>
      <c r="J328" s="243"/>
      <c r="K328" s="243"/>
      <c r="L328" s="249"/>
      <c r="M328" s="250"/>
      <c r="N328" s="251"/>
      <c r="O328" s="251"/>
      <c r="P328" s="251"/>
      <c r="Q328" s="251"/>
      <c r="R328" s="251"/>
      <c r="S328" s="251"/>
      <c r="T328" s="252"/>
      <c r="AT328" s="253" t="s">
        <v>193</v>
      </c>
      <c r="AU328" s="253" t="s">
        <v>83</v>
      </c>
      <c r="AV328" s="14" t="s">
        <v>189</v>
      </c>
      <c r="AW328" s="14" t="s">
        <v>39</v>
      </c>
      <c r="AX328" s="14" t="s">
        <v>79</v>
      </c>
      <c r="AY328" s="253" t="s">
        <v>183</v>
      </c>
    </row>
    <row r="329" spans="2:65" s="1" customFormat="1" ht="31.5" customHeight="1">
      <c r="B329" s="42"/>
      <c r="C329" s="205" t="s">
        <v>447</v>
      </c>
      <c r="D329" s="205" t="s">
        <v>185</v>
      </c>
      <c r="E329" s="206" t="s">
        <v>827</v>
      </c>
      <c r="F329" s="207" t="s">
        <v>828</v>
      </c>
      <c r="G329" s="208" t="s">
        <v>199</v>
      </c>
      <c r="H329" s="209">
        <v>9.2720000000000002</v>
      </c>
      <c r="I329" s="210"/>
      <c r="J329" s="211">
        <f>ROUND(I329*H329,2)</f>
        <v>0</v>
      </c>
      <c r="K329" s="207" t="s">
        <v>200</v>
      </c>
      <c r="L329" s="62"/>
      <c r="M329" s="212" t="s">
        <v>21</v>
      </c>
      <c r="N329" s="213" t="s">
        <v>46</v>
      </c>
      <c r="O329" s="43"/>
      <c r="P329" s="214">
        <f>O329*H329</f>
        <v>0</v>
      </c>
      <c r="Q329" s="214">
        <v>0</v>
      </c>
      <c r="R329" s="214">
        <f>Q329*H329</f>
        <v>0</v>
      </c>
      <c r="S329" s="214">
        <v>6.0000000000000001E-3</v>
      </c>
      <c r="T329" s="215">
        <f>S329*H329</f>
        <v>5.5632000000000001E-2</v>
      </c>
      <c r="AR329" s="25" t="s">
        <v>292</v>
      </c>
      <c r="AT329" s="25" t="s">
        <v>185</v>
      </c>
      <c r="AU329" s="25" t="s">
        <v>83</v>
      </c>
      <c r="AY329" s="25" t="s">
        <v>183</v>
      </c>
      <c r="BE329" s="216">
        <f>IF(N329="základní",J329,0)</f>
        <v>0</v>
      </c>
      <c r="BF329" s="216">
        <f>IF(N329="snížená",J329,0)</f>
        <v>0</v>
      </c>
      <c r="BG329" s="216">
        <f>IF(N329="zákl. přenesená",J329,0)</f>
        <v>0</v>
      </c>
      <c r="BH329" s="216">
        <f>IF(N329="sníž. přenesená",J329,0)</f>
        <v>0</v>
      </c>
      <c r="BI329" s="216">
        <f>IF(N329="nulová",J329,0)</f>
        <v>0</v>
      </c>
      <c r="BJ329" s="25" t="s">
        <v>79</v>
      </c>
      <c r="BK329" s="216">
        <f>ROUND(I329*H329,2)</f>
        <v>0</v>
      </c>
      <c r="BL329" s="25" t="s">
        <v>292</v>
      </c>
      <c r="BM329" s="25" t="s">
        <v>1827</v>
      </c>
    </row>
    <row r="330" spans="2:65" s="1" customFormat="1" ht="22.5" customHeight="1">
      <c r="B330" s="42"/>
      <c r="C330" s="205" t="s">
        <v>452</v>
      </c>
      <c r="D330" s="205" t="s">
        <v>185</v>
      </c>
      <c r="E330" s="206" t="s">
        <v>840</v>
      </c>
      <c r="F330" s="207" t="s">
        <v>841</v>
      </c>
      <c r="G330" s="208" t="s">
        <v>199</v>
      </c>
      <c r="H330" s="209">
        <v>39.119999999999997</v>
      </c>
      <c r="I330" s="210"/>
      <c r="J330" s="211">
        <f>ROUND(I330*H330,2)</f>
        <v>0</v>
      </c>
      <c r="K330" s="207" t="s">
        <v>200</v>
      </c>
      <c r="L330" s="62"/>
      <c r="M330" s="212" t="s">
        <v>21</v>
      </c>
      <c r="N330" s="213" t="s">
        <v>46</v>
      </c>
      <c r="O330" s="43"/>
      <c r="P330" s="214">
        <f>O330*H330</f>
        <v>0</v>
      </c>
      <c r="Q330" s="214">
        <v>8.8000000000000003E-4</v>
      </c>
      <c r="R330" s="214">
        <f>Q330*H330</f>
        <v>3.4425600000000001E-2</v>
      </c>
      <c r="S330" s="214">
        <v>0</v>
      </c>
      <c r="T330" s="215">
        <f>S330*H330</f>
        <v>0</v>
      </c>
      <c r="AR330" s="25" t="s">
        <v>292</v>
      </c>
      <c r="AT330" s="25" t="s">
        <v>185</v>
      </c>
      <c r="AU330" s="25" t="s">
        <v>83</v>
      </c>
      <c r="AY330" s="25" t="s">
        <v>183</v>
      </c>
      <c r="BE330" s="216">
        <f>IF(N330="základní",J330,0)</f>
        <v>0</v>
      </c>
      <c r="BF330" s="216">
        <f>IF(N330="snížená",J330,0)</f>
        <v>0</v>
      </c>
      <c r="BG330" s="216">
        <f>IF(N330="zákl. přenesená",J330,0)</f>
        <v>0</v>
      </c>
      <c r="BH330" s="216">
        <f>IF(N330="sníž. přenesená",J330,0)</f>
        <v>0</v>
      </c>
      <c r="BI330" s="216">
        <f>IF(N330="nulová",J330,0)</f>
        <v>0</v>
      </c>
      <c r="BJ330" s="25" t="s">
        <v>79</v>
      </c>
      <c r="BK330" s="216">
        <f>ROUND(I330*H330,2)</f>
        <v>0</v>
      </c>
      <c r="BL330" s="25" t="s">
        <v>292</v>
      </c>
      <c r="BM330" s="25" t="s">
        <v>1828</v>
      </c>
    </row>
    <row r="331" spans="2:65" s="12" customFormat="1" ht="13.5">
      <c r="B331" s="220"/>
      <c r="C331" s="221"/>
      <c r="D331" s="217" t="s">
        <v>193</v>
      </c>
      <c r="E331" s="222" t="s">
        <v>21</v>
      </c>
      <c r="F331" s="223" t="s">
        <v>1664</v>
      </c>
      <c r="G331" s="221"/>
      <c r="H331" s="224" t="s">
        <v>21</v>
      </c>
      <c r="I331" s="225"/>
      <c r="J331" s="221"/>
      <c r="K331" s="221"/>
      <c r="L331" s="226"/>
      <c r="M331" s="227"/>
      <c r="N331" s="228"/>
      <c r="O331" s="228"/>
      <c r="P331" s="228"/>
      <c r="Q331" s="228"/>
      <c r="R331" s="228"/>
      <c r="S331" s="228"/>
      <c r="T331" s="229"/>
      <c r="AT331" s="230" t="s">
        <v>193</v>
      </c>
      <c r="AU331" s="230" t="s">
        <v>83</v>
      </c>
      <c r="AV331" s="12" t="s">
        <v>79</v>
      </c>
      <c r="AW331" s="12" t="s">
        <v>39</v>
      </c>
      <c r="AX331" s="12" t="s">
        <v>75</v>
      </c>
      <c r="AY331" s="230" t="s">
        <v>183</v>
      </c>
    </row>
    <row r="332" spans="2:65" s="13" customFormat="1" ht="13.5">
      <c r="B332" s="231"/>
      <c r="C332" s="232"/>
      <c r="D332" s="217" t="s">
        <v>193</v>
      </c>
      <c r="E332" s="233" t="s">
        <v>21</v>
      </c>
      <c r="F332" s="234" t="s">
        <v>1829</v>
      </c>
      <c r="G332" s="232"/>
      <c r="H332" s="235">
        <v>39.119999999999997</v>
      </c>
      <c r="I332" s="236"/>
      <c r="J332" s="232"/>
      <c r="K332" s="232"/>
      <c r="L332" s="237"/>
      <c r="M332" s="238"/>
      <c r="N332" s="239"/>
      <c r="O332" s="239"/>
      <c r="P332" s="239"/>
      <c r="Q332" s="239"/>
      <c r="R332" s="239"/>
      <c r="S332" s="239"/>
      <c r="T332" s="240"/>
      <c r="AT332" s="241" t="s">
        <v>193</v>
      </c>
      <c r="AU332" s="241" t="s">
        <v>83</v>
      </c>
      <c r="AV332" s="13" t="s">
        <v>83</v>
      </c>
      <c r="AW332" s="13" t="s">
        <v>39</v>
      </c>
      <c r="AX332" s="13" t="s">
        <v>75</v>
      </c>
      <c r="AY332" s="241" t="s">
        <v>183</v>
      </c>
    </row>
    <row r="333" spans="2:65" s="14" customFormat="1" ht="13.5">
      <c r="B333" s="242"/>
      <c r="C333" s="243"/>
      <c r="D333" s="244" t="s">
        <v>193</v>
      </c>
      <c r="E333" s="245" t="s">
        <v>21</v>
      </c>
      <c r="F333" s="246" t="s">
        <v>212</v>
      </c>
      <c r="G333" s="243"/>
      <c r="H333" s="247">
        <v>39.119999999999997</v>
      </c>
      <c r="I333" s="248"/>
      <c r="J333" s="243"/>
      <c r="K333" s="243"/>
      <c r="L333" s="249"/>
      <c r="M333" s="250"/>
      <c r="N333" s="251"/>
      <c r="O333" s="251"/>
      <c r="P333" s="251"/>
      <c r="Q333" s="251"/>
      <c r="R333" s="251"/>
      <c r="S333" s="251"/>
      <c r="T333" s="252"/>
      <c r="AT333" s="253" t="s">
        <v>193</v>
      </c>
      <c r="AU333" s="253" t="s">
        <v>83</v>
      </c>
      <c r="AV333" s="14" t="s">
        <v>189</v>
      </c>
      <c r="AW333" s="14" t="s">
        <v>39</v>
      </c>
      <c r="AX333" s="14" t="s">
        <v>79</v>
      </c>
      <c r="AY333" s="253" t="s">
        <v>183</v>
      </c>
    </row>
    <row r="334" spans="2:65" s="1" customFormat="1" ht="31.5" customHeight="1">
      <c r="B334" s="42"/>
      <c r="C334" s="257" t="s">
        <v>458</v>
      </c>
      <c r="D334" s="257" t="s">
        <v>223</v>
      </c>
      <c r="E334" s="258" t="s">
        <v>1830</v>
      </c>
      <c r="F334" s="259" t="s">
        <v>1831</v>
      </c>
      <c r="G334" s="260" t="s">
        <v>199</v>
      </c>
      <c r="H334" s="261">
        <v>22.494</v>
      </c>
      <c r="I334" s="262"/>
      <c r="J334" s="263">
        <f>ROUND(I334*H334,2)</f>
        <v>0</v>
      </c>
      <c r="K334" s="259" t="s">
        <v>200</v>
      </c>
      <c r="L334" s="264"/>
      <c r="M334" s="265" t="s">
        <v>21</v>
      </c>
      <c r="N334" s="266" t="s">
        <v>46</v>
      </c>
      <c r="O334" s="43"/>
      <c r="P334" s="214">
        <f>O334*H334</f>
        <v>0</v>
      </c>
      <c r="Q334" s="214">
        <v>4.8999999999999998E-3</v>
      </c>
      <c r="R334" s="214">
        <f>Q334*H334</f>
        <v>0.1102206</v>
      </c>
      <c r="S334" s="214">
        <v>0</v>
      </c>
      <c r="T334" s="215">
        <f>S334*H334</f>
        <v>0</v>
      </c>
      <c r="AR334" s="25" t="s">
        <v>393</v>
      </c>
      <c r="AT334" s="25" t="s">
        <v>223</v>
      </c>
      <c r="AU334" s="25" t="s">
        <v>83</v>
      </c>
      <c r="AY334" s="25" t="s">
        <v>183</v>
      </c>
      <c r="BE334" s="216">
        <f>IF(N334="základní",J334,0)</f>
        <v>0</v>
      </c>
      <c r="BF334" s="216">
        <f>IF(N334="snížená",J334,0)</f>
        <v>0</v>
      </c>
      <c r="BG334" s="216">
        <f>IF(N334="zákl. přenesená",J334,0)</f>
        <v>0</v>
      </c>
      <c r="BH334" s="216">
        <f>IF(N334="sníž. přenesená",J334,0)</f>
        <v>0</v>
      </c>
      <c r="BI334" s="216">
        <f>IF(N334="nulová",J334,0)</f>
        <v>0</v>
      </c>
      <c r="BJ334" s="25" t="s">
        <v>79</v>
      </c>
      <c r="BK334" s="216">
        <f>ROUND(I334*H334,2)</f>
        <v>0</v>
      </c>
      <c r="BL334" s="25" t="s">
        <v>292</v>
      </c>
      <c r="BM334" s="25" t="s">
        <v>1832</v>
      </c>
    </row>
    <row r="335" spans="2:65" s="13" customFormat="1" ht="13.5">
      <c r="B335" s="231"/>
      <c r="C335" s="232"/>
      <c r="D335" s="244" t="s">
        <v>193</v>
      </c>
      <c r="E335" s="232"/>
      <c r="F335" s="255" t="s">
        <v>1833</v>
      </c>
      <c r="G335" s="232"/>
      <c r="H335" s="256">
        <v>22.494</v>
      </c>
      <c r="I335" s="236"/>
      <c r="J335" s="232"/>
      <c r="K335" s="232"/>
      <c r="L335" s="237"/>
      <c r="M335" s="238"/>
      <c r="N335" s="239"/>
      <c r="O335" s="239"/>
      <c r="P335" s="239"/>
      <c r="Q335" s="239"/>
      <c r="R335" s="239"/>
      <c r="S335" s="239"/>
      <c r="T335" s="240"/>
      <c r="AT335" s="241" t="s">
        <v>193</v>
      </c>
      <c r="AU335" s="241" t="s">
        <v>83</v>
      </c>
      <c r="AV335" s="13" t="s">
        <v>83</v>
      </c>
      <c r="AW335" s="13" t="s">
        <v>6</v>
      </c>
      <c r="AX335" s="13" t="s">
        <v>79</v>
      </c>
      <c r="AY335" s="241" t="s">
        <v>183</v>
      </c>
    </row>
    <row r="336" spans="2:65" s="1" customFormat="1" ht="22.5" customHeight="1">
      <c r="B336" s="42"/>
      <c r="C336" s="257" t="s">
        <v>465</v>
      </c>
      <c r="D336" s="257" t="s">
        <v>223</v>
      </c>
      <c r="E336" s="258" t="s">
        <v>1834</v>
      </c>
      <c r="F336" s="259" t="s">
        <v>1835</v>
      </c>
      <c r="G336" s="260" t="s">
        <v>199</v>
      </c>
      <c r="H336" s="261">
        <v>22.494</v>
      </c>
      <c r="I336" s="262"/>
      <c r="J336" s="263">
        <f>ROUND(I336*H336,2)</f>
        <v>0</v>
      </c>
      <c r="K336" s="259" t="s">
        <v>200</v>
      </c>
      <c r="L336" s="264"/>
      <c r="M336" s="265" t="s">
        <v>21</v>
      </c>
      <c r="N336" s="266" t="s">
        <v>46</v>
      </c>
      <c r="O336" s="43"/>
      <c r="P336" s="214">
        <f>O336*H336</f>
        <v>0</v>
      </c>
      <c r="Q336" s="214">
        <v>3.5000000000000001E-3</v>
      </c>
      <c r="R336" s="214">
        <f>Q336*H336</f>
        <v>7.8729000000000007E-2</v>
      </c>
      <c r="S336" s="214">
        <v>0</v>
      </c>
      <c r="T336" s="215">
        <f>S336*H336</f>
        <v>0</v>
      </c>
      <c r="AR336" s="25" t="s">
        <v>393</v>
      </c>
      <c r="AT336" s="25" t="s">
        <v>223</v>
      </c>
      <c r="AU336" s="25" t="s">
        <v>83</v>
      </c>
      <c r="AY336" s="25" t="s">
        <v>183</v>
      </c>
      <c r="BE336" s="216">
        <f>IF(N336="základní",J336,0)</f>
        <v>0</v>
      </c>
      <c r="BF336" s="216">
        <f>IF(N336="snížená",J336,0)</f>
        <v>0</v>
      </c>
      <c r="BG336" s="216">
        <f>IF(N336="zákl. přenesená",J336,0)</f>
        <v>0</v>
      </c>
      <c r="BH336" s="216">
        <f>IF(N336="sníž. přenesená",J336,0)</f>
        <v>0</v>
      </c>
      <c r="BI336" s="216">
        <f>IF(N336="nulová",J336,0)</f>
        <v>0</v>
      </c>
      <c r="BJ336" s="25" t="s">
        <v>79</v>
      </c>
      <c r="BK336" s="216">
        <f>ROUND(I336*H336,2)</f>
        <v>0</v>
      </c>
      <c r="BL336" s="25" t="s">
        <v>292</v>
      </c>
      <c r="BM336" s="25" t="s">
        <v>1836</v>
      </c>
    </row>
    <row r="337" spans="2:65" s="13" customFormat="1" ht="13.5">
      <c r="B337" s="231"/>
      <c r="C337" s="232"/>
      <c r="D337" s="244" t="s">
        <v>193</v>
      </c>
      <c r="E337" s="232"/>
      <c r="F337" s="255" t="s">
        <v>1833</v>
      </c>
      <c r="G337" s="232"/>
      <c r="H337" s="256">
        <v>22.494</v>
      </c>
      <c r="I337" s="236"/>
      <c r="J337" s="232"/>
      <c r="K337" s="232"/>
      <c r="L337" s="237"/>
      <c r="M337" s="238"/>
      <c r="N337" s="239"/>
      <c r="O337" s="239"/>
      <c r="P337" s="239"/>
      <c r="Q337" s="239"/>
      <c r="R337" s="239"/>
      <c r="S337" s="239"/>
      <c r="T337" s="240"/>
      <c r="AT337" s="241" t="s">
        <v>193</v>
      </c>
      <c r="AU337" s="241" t="s">
        <v>83</v>
      </c>
      <c r="AV337" s="13" t="s">
        <v>83</v>
      </c>
      <c r="AW337" s="13" t="s">
        <v>6</v>
      </c>
      <c r="AX337" s="13" t="s">
        <v>79</v>
      </c>
      <c r="AY337" s="241" t="s">
        <v>183</v>
      </c>
    </row>
    <row r="338" spans="2:65" s="1" customFormat="1" ht="31.5" customHeight="1">
      <c r="B338" s="42"/>
      <c r="C338" s="205" t="s">
        <v>470</v>
      </c>
      <c r="D338" s="205" t="s">
        <v>185</v>
      </c>
      <c r="E338" s="206" t="s">
        <v>886</v>
      </c>
      <c r="F338" s="207" t="s">
        <v>887</v>
      </c>
      <c r="G338" s="208" t="s">
        <v>498</v>
      </c>
      <c r="H338" s="209">
        <v>0.223</v>
      </c>
      <c r="I338" s="210"/>
      <c r="J338" s="211">
        <f>ROUND(I338*H338,2)</f>
        <v>0</v>
      </c>
      <c r="K338" s="207" t="s">
        <v>200</v>
      </c>
      <c r="L338" s="62"/>
      <c r="M338" s="212" t="s">
        <v>21</v>
      </c>
      <c r="N338" s="213" t="s">
        <v>46</v>
      </c>
      <c r="O338" s="43"/>
      <c r="P338" s="214">
        <f>O338*H338</f>
        <v>0</v>
      </c>
      <c r="Q338" s="214">
        <v>0</v>
      </c>
      <c r="R338" s="214">
        <f>Q338*H338</f>
        <v>0</v>
      </c>
      <c r="S338" s="214">
        <v>0</v>
      </c>
      <c r="T338" s="215">
        <f>S338*H338</f>
        <v>0</v>
      </c>
      <c r="AR338" s="25" t="s">
        <v>292</v>
      </c>
      <c r="AT338" s="25" t="s">
        <v>185</v>
      </c>
      <c r="AU338" s="25" t="s">
        <v>83</v>
      </c>
      <c r="AY338" s="25" t="s">
        <v>183</v>
      </c>
      <c r="BE338" s="216">
        <f>IF(N338="základní",J338,0)</f>
        <v>0</v>
      </c>
      <c r="BF338" s="216">
        <f>IF(N338="snížená",J338,0)</f>
        <v>0</v>
      </c>
      <c r="BG338" s="216">
        <f>IF(N338="zákl. přenesená",J338,0)</f>
        <v>0</v>
      </c>
      <c r="BH338" s="216">
        <f>IF(N338="sníž. přenesená",J338,0)</f>
        <v>0</v>
      </c>
      <c r="BI338" s="216">
        <f>IF(N338="nulová",J338,0)</f>
        <v>0</v>
      </c>
      <c r="BJ338" s="25" t="s">
        <v>79</v>
      </c>
      <c r="BK338" s="216">
        <f>ROUND(I338*H338,2)</f>
        <v>0</v>
      </c>
      <c r="BL338" s="25" t="s">
        <v>292</v>
      </c>
      <c r="BM338" s="25" t="s">
        <v>1837</v>
      </c>
    </row>
    <row r="339" spans="2:65" s="11" customFormat="1" ht="29.85" customHeight="1">
      <c r="B339" s="188"/>
      <c r="C339" s="189"/>
      <c r="D339" s="202" t="s">
        <v>74</v>
      </c>
      <c r="E339" s="203" t="s">
        <v>889</v>
      </c>
      <c r="F339" s="203" t="s">
        <v>890</v>
      </c>
      <c r="G339" s="189"/>
      <c r="H339" s="189"/>
      <c r="I339" s="192"/>
      <c r="J339" s="204">
        <f>BK339</f>
        <v>0</v>
      </c>
      <c r="K339" s="189"/>
      <c r="L339" s="194"/>
      <c r="M339" s="195"/>
      <c r="N339" s="196"/>
      <c r="O339" s="196"/>
      <c r="P339" s="197">
        <f>SUM(P340:P371)</f>
        <v>0</v>
      </c>
      <c r="Q339" s="196"/>
      <c r="R339" s="197">
        <f>SUM(R340:R371)</f>
        <v>0.53295091999999999</v>
      </c>
      <c r="S339" s="196"/>
      <c r="T339" s="198">
        <f>SUM(T340:T371)</f>
        <v>1.3351680000000001</v>
      </c>
      <c r="AR339" s="199" t="s">
        <v>83</v>
      </c>
      <c r="AT339" s="200" t="s">
        <v>74</v>
      </c>
      <c r="AU339" s="200" t="s">
        <v>79</v>
      </c>
      <c r="AY339" s="199" t="s">
        <v>183</v>
      </c>
      <c r="BK339" s="201">
        <f>SUM(BK340:BK371)</f>
        <v>0</v>
      </c>
    </row>
    <row r="340" spans="2:65" s="1" customFormat="1" ht="44.25" customHeight="1">
      <c r="B340" s="42"/>
      <c r="C340" s="205" t="s">
        <v>476</v>
      </c>
      <c r="D340" s="205" t="s">
        <v>185</v>
      </c>
      <c r="E340" s="206" t="s">
        <v>1838</v>
      </c>
      <c r="F340" s="207" t="s">
        <v>1839</v>
      </c>
      <c r="G340" s="208" t="s">
        <v>199</v>
      </c>
      <c r="H340" s="209">
        <v>9.2720000000000002</v>
      </c>
      <c r="I340" s="210"/>
      <c r="J340" s="211">
        <f>ROUND(I340*H340,2)</f>
        <v>0</v>
      </c>
      <c r="K340" s="207" t="s">
        <v>200</v>
      </c>
      <c r="L340" s="62"/>
      <c r="M340" s="212" t="s">
        <v>21</v>
      </c>
      <c r="N340" s="213" t="s">
        <v>46</v>
      </c>
      <c r="O340" s="43"/>
      <c r="P340" s="214">
        <f>O340*H340</f>
        <v>0</v>
      </c>
      <c r="Q340" s="214">
        <v>0</v>
      </c>
      <c r="R340" s="214">
        <f>Q340*H340</f>
        <v>0</v>
      </c>
      <c r="S340" s="214">
        <v>2.4E-2</v>
      </c>
      <c r="T340" s="215">
        <f>S340*H340</f>
        <v>0.222528</v>
      </c>
      <c r="AR340" s="25" t="s">
        <v>292</v>
      </c>
      <c r="AT340" s="25" t="s">
        <v>185</v>
      </c>
      <c r="AU340" s="25" t="s">
        <v>83</v>
      </c>
      <c r="AY340" s="25" t="s">
        <v>183</v>
      </c>
      <c r="BE340" s="216">
        <f>IF(N340="základní",J340,0)</f>
        <v>0</v>
      </c>
      <c r="BF340" s="216">
        <f>IF(N340="snížená",J340,0)</f>
        <v>0</v>
      </c>
      <c r="BG340" s="216">
        <f>IF(N340="zákl. přenesená",J340,0)</f>
        <v>0</v>
      </c>
      <c r="BH340" s="216">
        <f>IF(N340="sníž. přenesená",J340,0)</f>
        <v>0</v>
      </c>
      <c r="BI340" s="216">
        <f>IF(N340="nulová",J340,0)</f>
        <v>0</v>
      </c>
      <c r="BJ340" s="25" t="s">
        <v>79</v>
      </c>
      <c r="BK340" s="216">
        <f>ROUND(I340*H340,2)</f>
        <v>0</v>
      </c>
      <c r="BL340" s="25" t="s">
        <v>292</v>
      </c>
      <c r="BM340" s="25" t="s">
        <v>1840</v>
      </c>
    </row>
    <row r="341" spans="2:65" s="12" customFormat="1" ht="13.5">
      <c r="B341" s="220"/>
      <c r="C341" s="221"/>
      <c r="D341" s="217" t="s">
        <v>193</v>
      </c>
      <c r="E341" s="222" t="s">
        <v>21</v>
      </c>
      <c r="F341" s="223" t="s">
        <v>1664</v>
      </c>
      <c r="G341" s="221"/>
      <c r="H341" s="224" t="s">
        <v>21</v>
      </c>
      <c r="I341" s="225"/>
      <c r="J341" s="221"/>
      <c r="K341" s="221"/>
      <c r="L341" s="226"/>
      <c r="M341" s="227"/>
      <c r="N341" s="228"/>
      <c r="O341" s="228"/>
      <c r="P341" s="228"/>
      <c r="Q341" s="228"/>
      <c r="R341" s="228"/>
      <c r="S341" s="228"/>
      <c r="T341" s="229"/>
      <c r="AT341" s="230" t="s">
        <v>193</v>
      </c>
      <c r="AU341" s="230" t="s">
        <v>83</v>
      </c>
      <c r="AV341" s="12" t="s">
        <v>79</v>
      </c>
      <c r="AW341" s="12" t="s">
        <v>39</v>
      </c>
      <c r="AX341" s="12" t="s">
        <v>75</v>
      </c>
      <c r="AY341" s="230" t="s">
        <v>183</v>
      </c>
    </row>
    <row r="342" spans="2:65" s="13" customFormat="1" ht="13.5">
      <c r="B342" s="231"/>
      <c r="C342" s="232"/>
      <c r="D342" s="217" t="s">
        <v>193</v>
      </c>
      <c r="E342" s="233" t="s">
        <v>21</v>
      </c>
      <c r="F342" s="234" t="s">
        <v>1755</v>
      </c>
      <c r="G342" s="232"/>
      <c r="H342" s="235">
        <v>9.2720000000000002</v>
      </c>
      <c r="I342" s="236"/>
      <c r="J342" s="232"/>
      <c r="K342" s="232"/>
      <c r="L342" s="237"/>
      <c r="M342" s="238"/>
      <c r="N342" s="239"/>
      <c r="O342" s="239"/>
      <c r="P342" s="239"/>
      <c r="Q342" s="239"/>
      <c r="R342" s="239"/>
      <c r="S342" s="239"/>
      <c r="T342" s="240"/>
      <c r="AT342" s="241" t="s">
        <v>193</v>
      </c>
      <c r="AU342" s="241" t="s">
        <v>83</v>
      </c>
      <c r="AV342" s="13" t="s">
        <v>83</v>
      </c>
      <c r="AW342" s="13" t="s">
        <v>39</v>
      </c>
      <c r="AX342" s="13" t="s">
        <v>75</v>
      </c>
      <c r="AY342" s="241" t="s">
        <v>183</v>
      </c>
    </row>
    <row r="343" spans="2:65" s="14" customFormat="1" ht="13.5">
      <c r="B343" s="242"/>
      <c r="C343" s="243"/>
      <c r="D343" s="244" t="s">
        <v>193</v>
      </c>
      <c r="E343" s="245" t="s">
        <v>21</v>
      </c>
      <c r="F343" s="246" t="s">
        <v>212</v>
      </c>
      <c r="G343" s="243"/>
      <c r="H343" s="247">
        <v>9.2720000000000002</v>
      </c>
      <c r="I343" s="248"/>
      <c r="J343" s="243"/>
      <c r="K343" s="243"/>
      <c r="L343" s="249"/>
      <c r="M343" s="250"/>
      <c r="N343" s="251"/>
      <c r="O343" s="251"/>
      <c r="P343" s="251"/>
      <c r="Q343" s="251"/>
      <c r="R343" s="251"/>
      <c r="S343" s="251"/>
      <c r="T343" s="252"/>
      <c r="AT343" s="253" t="s">
        <v>193</v>
      </c>
      <c r="AU343" s="253" t="s">
        <v>83</v>
      </c>
      <c r="AV343" s="14" t="s">
        <v>189</v>
      </c>
      <c r="AW343" s="14" t="s">
        <v>39</v>
      </c>
      <c r="AX343" s="14" t="s">
        <v>79</v>
      </c>
      <c r="AY343" s="253" t="s">
        <v>183</v>
      </c>
    </row>
    <row r="344" spans="2:65" s="1" customFormat="1" ht="44.25" customHeight="1">
      <c r="B344" s="42"/>
      <c r="C344" s="205" t="s">
        <v>480</v>
      </c>
      <c r="D344" s="205" t="s">
        <v>185</v>
      </c>
      <c r="E344" s="206" t="s">
        <v>1841</v>
      </c>
      <c r="F344" s="207" t="s">
        <v>1842</v>
      </c>
      <c r="G344" s="208" t="s">
        <v>199</v>
      </c>
      <c r="H344" s="209">
        <v>9.2720000000000002</v>
      </c>
      <c r="I344" s="210"/>
      <c r="J344" s="211">
        <f>ROUND(I344*H344,2)</f>
        <v>0</v>
      </c>
      <c r="K344" s="207" t="s">
        <v>200</v>
      </c>
      <c r="L344" s="62"/>
      <c r="M344" s="212" t="s">
        <v>21</v>
      </c>
      <c r="N344" s="213" t="s">
        <v>46</v>
      </c>
      <c r="O344" s="43"/>
      <c r="P344" s="214">
        <f>O344*H344</f>
        <v>0</v>
      </c>
      <c r="Q344" s="214">
        <v>0</v>
      </c>
      <c r="R344" s="214">
        <f>Q344*H344</f>
        <v>0</v>
      </c>
      <c r="S344" s="214">
        <v>0.12</v>
      </c>
      <c r="T344" s="215">
        <f>S344*H344</f>
        <v>1.1126400000000001</v>
      </c>
      <c r="AR344" s="25" t="s">
        <v>292</v>
      </c>
      <c r="AT344" s="25" t="s">
        <v>185</v>
      </c>
      <c r="AU344" s="25" t="s">
        <v>83</v>
      </c>
      <c r="AY344" s="25" t="s">
        <v>183</v>
      </c>
      <c r="BE344" s="216">
        <f>IF(N344="základní",J344,0)</f>
        <v>0</v>
      </c>
      <c r="BF344" s="216">
        <f>IF(N344="snížená",J344,0)</f>
        <v>0</v>
      </c>
      <c r="BG344" s="216">
        <f>IF(N344="zákl. přenesená",J344,0)</f>
        <v>0</v>
      </c>
      <c r="BH344" s="216">
        <f>IF(N344="sníž. přenesená",J344,0)</f>
        <v>0</v>
      </c>
      <c r="BI344" s="216">
        <f>IF(N344="nulová",J344,0)</f>
        <v>0</v>
      </c>
      <c r="BJ344" s="25" t="s">
        <v>79</v>
      </c>
      <c r="BK344" s="216">
        <f>ROUND(I344*H344,2)</f>
        <v>0</v>
      </c>
      <c r="BL344" s="25" t="s">
        <v>292</v>
      </c>
      <c r="BM344" s="25" t="s">
        <v>1843</v>
      </c>
    </row>
    <row r="345" spans="2:65" s="12" customFormat="1" ht="13.5">
      <c r="B345" s="220"/>
      <c r="C345" s="221"/>
      <c r="D345" s="217" t="s">
        <v>193</v>
      </c>
      <c r="E345" s="222" t="s">
        <v>21</v>
      </c>
      <c r="F345" s="223" t="s">
        <v>1664</v>
      </c>
      <c r="G345" s="221"/>
      <c r="H345" s="224" t="s">
        <v>21</v>
      </c>
      <c r="I345" s="225"/>
      <c r="J345" s="221"/>
      <c r="K345" s="221"/>
      <c r="L345" s="226"/>
      <c r="M345" s="227"/>
      <c r="N345" s="228"/>
      <c r="O345" s="228"/>
      <c r="P345" s="228"/>
      <c r="Q345" s="228"/>
      <c r="R345" s="228"/>
      <c r="S345" s="228"/>
      <c r="T345" s="229"/>
      <c r="AT345" s="230" t="s">
        <v>193</v>
      </c>
      <c r="AU345" s="230" t="s">
        <v>83</v>
      </c>
      <c r="AV345" s="12" t="s">
        <v>79</v>
      </c>
      <c r="AW345" s="12" t="s">
        <v>39</v>
      </c>
      <c r="AX345" s="12" t="s">
        <v>75</v>
      </c>
      <c r="AY345" s="230" t="s">
        <v>183</v>
      </c>
    </row>
    <row r="346" spans="2:65" s="13" customFormat="1" ht="13.5">
      <c r="B346" s="231"/>
      <c r="C346" s="232"/>
      <c r="D346" s="217" t="s">
        <v>193</v>
      </c>
      <c r="E346" s="233" t="s">
        <v>21</v>
      </c>
      <c r="F346" s="234" t="s">
        <v>1755</v>
      </c>
      <c r="G346" s="232"/>
      <c r="H346" s="235">
        <v>9.2720000000000002</v>
      </c>
      <c r="I346" s="236"/>
      <c r="J346" s="232"/>
      <c r="K346" s="232"/>
      <c r="L346" s="237"/>
      <c r="M346" s="238"/>
      <c r="N346" s="239"/>
      <c r="O346" s="239"/>
      <c r="P346" s="239"/>
      <c r="Q346" s="239"/>
      <c r="R346" s="239"/>
      <c r="S346" s="239"/>
      <c r="T346" s="240"/>
      <c r="AT346" s="241" t="s">
        <v>193</v>
      </c>
      <c r="AU346" s="241" t="s">
        <v>83</v>
      </c>
      <c r="AV346" s="13" t="s">
        <v>83</v>
      </c>
      <c r="AW346" s="13" t="s">
        <v>39</v>
      </c>
      <c r="AX346" s="13" t="s">
        <v>75</v>
      </c>
      <c r="AY346" s="241" t="s">
        <v>183</v>
      </c>
    </row>
    <row r="347" spans="2:65" s="14" customFormat="1" ht="13.5">
      <c r="B347" s="242"/>
      <c r="C347" s="243"/>
      <c r="D347" s="244" t="s">
        <v>193</v>
      </c>
      <c r="E347" s="245" t="s">
        <v>21</v>
      </c>
      <c r="F347" s="246" t="s">
        <v>212</v>
      </c>
      <c r="G347" s="243"/>
      <c r="H347" s="247">
        <v>9.2720000000000002</v>
      </c>
      <c r="I347" s="248"/>
      <c r="J347" s="243"/>
      <c r="K347" s="243"/>
      <c r="L347" s="249"/>
      <c r="M347" s="250"/>
      <c r="N347" s="251"/>
      <c r="O347" s="251"/>
      <c r="P347" s="251"/>
      <c r="Q347" s="251"/>
      <c r="R347" s="251"/>
      <c r="S347" s="251"/>
      <c r="T347" s="252"/>
      <c r="AT347" s="253" t="s">
        <v>193</v>
      </c>
      <c r="AU347" s="253" t="s">
        <v>83</v>
      </c>
      <c r="AV347" s="14" t="s">
        <v>189</v>
      </c>
      <c r="AW347" s="14" t="s">
        <v>39</v>
      </c>
      <c r="AX347" s="14" t="s">
        <v>79</v>
      </c>
      <c r="AY347" s="253" t="s">
        <v>183</v>
      </c>
    </row>
    <row r="348" spans="2:65" s="1" customFormat="1" ht="31.5" customHeight="1">
      <c r="B348" s="42"/>
      <c r="C348" s="205" t="s">
        <v>485</v>
      </c>
      <c r="D348" s="205" t="s">
        <v>185</v>
      </c>
      <c r="E348" s="206" t="s">
        <v>898</v>
      </c>
      <c r="F348" s="207" t="s">
        <v>899</v>
      </c>
      <c r="G348" s="208" t="s">
        <v>199</v>
      </c>
      <c r="H348" s="209">
        <v>31.369</v>
      </c>
      <c r="I348" s="210"/>
      <c r="J348" s="211">
        <f>ROUND(I348*H348,2)</f>
        <v>0</v>
      </c>
      <c r="K348" s="207" t="s">
        <v>200</v>
      </c>
      <c r="L348" s="62"/>
      <c r="M348" s="212" t="s">
        <v>21</v>
      </c>
      <c r="N348" s="213" t="s">
        <v>46</v>
      </c>
      <c r="O348" s="43"/>
      <c r="P348" s="214">
        <f>O348*H348</f>
        <v>0</v>
      </c>
      <c r="Q348" s="214">
        <v>0</v>
      </c>
      <c r="R348" s="214">
        <f>Q348*H348</f>
        <v>0</v>
      </c>
      <c r="S348" s="214">
        <v>0</v>
      </c>
      <c r="T348" s="215">
        <f>S348*H348</f>
        <v>0</v>
      </c>
      <c r="AR348" s="25" t="s">
        <v>292</v>
      </c>
      <c r="AT348" s="25" t="s">
        <v>185</v>
      </c>
      <c r="AU348" s="25" t="s">
        <v>83</v>
      </c>
      <c r="AY348" s="25" t="s">
        <v>183</v>
      </c>
      <c r="BE348" s="216">
        <f>IF(N348="základní",J348,0)</f>
        <v>0</v>
      </c>
      <c r="BF348" s="216">
        <f>IF(N348="snížená",J348,0)</f>
        <v>0</v>
      </c>
      <c r="BG348" s="216">
        <f>IF(N348="zákl. přenesená",J348,0)</f>
        <v>0</v>
      </c>
      <c r="BH348" s="216">
        <f>IF(N348="sníž. přenesená",J348,0)</f>
        <v>0</v>
      </c>
      <c r="BI348" s="216">
        <f>IF(N348="nulová",J348,0)</f>
        <v>0</v>
      </c>
      <c r="BJ348" s="25" t="s">
        <v>79</v>
      </c>
      <c r="BK348" s="216">
        <f>ROUND(I348*H348,2)</f>
        <v>0</v>
      </c>
      <c r="BL348" s="25" t="s">
        <v>292</v>
      </c>
      <c r="BM348" s="25" t="s">
        <v>1844</v>
      </c>
    </row>
    <row r="349" spans="2:65" s="12" customFormat="1" ht="13.5">
      <c r="B349" s="220"/>
      <c r="C349" s="221"/>
      <c r="D349" s="217" t="s">
        <v>193</v>
      </c>
      <c r="E349" s="222" t="s">
        <v>21</v>
      </c>
      <c r="F349" s="223" t="s">
        <v>1664</v>
      </c>
      <c r="G349" s="221"/>
      <c r="H349" s="224" t="s">
        <v>21</v>
      </c>
      <c r="I349" s="225"/>
      <c r="J349" s="221"/>
      <c r="K349" s="221"/>
      <c r="L349" s="226"/>
      <c r="M349" s="227"/>
      <c r="N349" s="228"/>
      <c r="O349" s="228"/>
      <c r="P349" s="228"/>
      <c r="Q349" s="228"/>
      <c r="R349" s="228"/>
      <c r="S349" s="228"/>
      <c r="T349" s="229"/>
      <c r="AT349" s="230" t="s">
        <v>193</v>
      </c>
      <c r="AU349" s="230" t="s">
        <v>83</v>
      </c>
      <c r="AV349" s="12" t="s">
        <v>79</v>
      </c>
      <c r="AW349" s="12" t="s">
        <v>39</v>
      </c>
      <c r="AX349" s="12" t="s">
        <v>75</v>
      </c>
      <c r="AY349" s="230" t="s">
        <v>183</v>
      </c>
    </row>
    <row r="350" spans="2:65" s="13" customFormat="1" ht="13.5">
      <c r="B350" s="231"/>
      <c r="C350" s="232"/>
      <c r="D350" s="217" t="s">
        <v>193</v>
      </c>
      <c r="E350" s="233" t="s">
        <v>21</v>
      </c>
      <c r="F350" s="234" t="s">
        <v>1845</v>
      </c>
      <c r="G350" s="232"/>
      <c r="H350" s="235">
        <v>7.8419999999999996</v>
      </c>
      <c r="I350" s="236"/>
      <c r="J350" s="232"/>
      <c r="K350" s="232"/>
      <c r="L350" s="237"/>
      <c r="M350" s="238"/>
      <c r="N350" s="239"/>
      <c r="O350" s="239"/>
      <c r="P350" s="239"/>
      <c r="Q350" s="239"/>
      <c r="R350" s="239"/>
      <c r="S350" s="239"/>
      <c r="T350" s="240"/>
      <c r="AT350" s="241" t="s">
        <v>193</v>
      </c>
      <c r="AU350" s="241" t="s">
        <v>83</v>
      </c>
      <c r="AV350" s="13" t="s">
        <v>83</v>
      </c>
      <c r="AW350" s="13" t="s">
        <v>39</v>
      </c>
      <c r="AX350" s="13" t="s">
        <v>75</v>
      </c>
      <c r="AY350" s="241" t="s">
        <v>183</v>
      </c>
    </row>
    <row r="351" spans="2:65" s="13" customFormat="1" ht="13.5">
      <c r="B351" s="231"/>
      <c r="C351" s="232"/>
      <c r="D351" s="217" t="s">
        <v>193</v>
      </c>
      <c r="E351" s="233" t="s">
        <v>21</v>
      </c>
      <c r="F351" s="234" t="s">
        <v>1846</v>
      </c>
      <c r="G351" s="232"/>
      <c r="H351" s="235">
        <v>23.527000000000001</v>
      </c>
      <c r="I351" s="236"/>
      <c r="J351" s="232"/>
      <c r="K351" s="232"/>
      <c r="L351" s="237"/>
      <c r="M351" s="238"/>
      <c r="N351" s="239"/>
      <c r="O351" s="239"/>
      <c r="P351" s="239"/>
      <c r="Q351" s="239"/>
      <c r="R351" s="239"/>
      <c r="S351" s="239"/>
      <c r="T351" s="240"/>
      <c r="AT351" s="241" t="s">
        <v>193</v>
      </c>
      <c r="AU351" s="241" t="s">
        <v>83</v>
      </c>
      <c r="AV351" s="13" t="s">
        <v>83</v>
      </c>
      <c r="AW351" s="13" t="s">
        <v>39</v>
      </c>
      <c r="AX351" s="13" t="s">
        <v>75</v>
      </c>
      <c r="AY351" s="241" t="s">
        <v>183</v>
      </c>
    </row>
    <row r="352" spans="2:65" s="14" customFormat="1" ht="13.5">
      <c r="B352" s="242"/>
      <c r="C352" s="243"/>
      <c r="D352" s="244" t="s">
        <v>193</v>
      </c>
      <c r="E352" s="245" t="s">
        <v>21</v>
      </c>
      <c r="F352" s="246" t="s">
        <v>212</v>
      </c>
      <c r="G352" s="243"/>
      <c r="H352" s="247">
        <v>31.369</v>
      </c>
      <c r="I352" s="248"/>
      <c r="J352" s="243"/>
      <c r="K352" s="243"/>
      <c r="L352" s="249"/>
      <c r="M352" s="250"/>
      <c r="N352" s="251"/>
      <c r="O352" s="251"/>
      <c r="P352" s="251"/>
      <c r="Q352" s="251"/>
      <c r="R352" s="251"/>
      <c r="S352" s="251"/>
      <c r="T352" s="252"/>
      <c r="AT352" s="253" t="s">
        <v>193</v>
      </c>
      <c r="AU352" s="253" t="s">
        <v>83</v>
      </c>
      <c r="AV352" s="14" t="s">
        <v>189</v>
      </c>
      <c r="AW352" s="14" t="s">
        <v>39</v>
      </c>
      <c r="AX352" s="14" t="s">
        <v>79</v>
      </c>
      <c r="AY352" s="253" t="s">
        <v>183</v>
      </c>
    </row>
    <row r="353" spans="2:65" s="1" customFormat="1" ht="22.5" customHeight="1">
      <c r="B353" s="42"/>
      <c r="C353" s="257" t="s">
        <v>489</v>
      </c>
      <c r="D353" s="257" t="s">
        <v>223</v>
      </c>
      <c r="E353" s="258" t="s">
        <v>1847</v>
      </c>
      <c r="F353" s="259" t="s">
        <v>1848</v>
      </c>
      <c r="G353" s="260" t="s">
        <v>199</v>
      </c>
      <c r="H353" s="261">
        <v>7.9989999999999997</v>
      </c>
      <c r="I353" s="262"/>
      <c r="J353" s="263">
        <f>ROUND(I353*H353,2)</f>
        <v>0</v>
      </c>
      <c r="K353" s="259" t="s">
        <v>200</v>
      </c>
      <c r="L353" s="264"/>
      <c r="M353" s="265" t="s">
        <v>21</v>
      </c>
      <c r="N353" s="266" t="s">
        <v>46</v>
      </c>
      <c r="O353" s="43"/>
      <c r="P353" s="214">
        <f>O353*H353</f>
        <v>0</v>
      </c>
      <c r="Q353" s="214">
        <v>5.16E-2</v>
      </c>
      <c r="R353" s="214">
        <f>Q353*H353</f>
        <v>0.41274839999999996</v>
      </c>
      <c r="S353" s="214">
        <v>0</v>
      </c>
      <c r="T353" s="215">
        <f>S353*H353</f>
        <v>0</v>
      </c>
      <c r="AR353" s="25" t="s">
        <v>393</v>
      </c>
      <c r="AT353" s="25" t="s">
        <v>223</v>
      </c>
      <c r="AU353" s="25" t="s">
        <v>83</v>
      </c>
      <c r="AY353" s="25" t="s">
        <v>183</v>
      </c>
      <c r="BE353" s="216">
        <f>IF(N353="základní",J353,0)</f>
        <v>0</v>
      </c>
      <c r="BF353" s="216">
        <f>IF(N353="snížená",J353,0)</f>
        <v>0</v>
      </c>
      <c r="BG353" s="216">
        <f>IF(N353="zákl. přenesená",J353,0)</f>
        <v>0</v>
      </c>
      <c r="BH353" s="216">
        <f>IF(N353="sníž. přenesená",J353,0)</f>
        <v>0</v>
      </c>
      <c r="BI353" s="216">
        <f>IF(N353="nulová",J353,0)</f>
        <v>0</v>
      </c>
      <c r="BJ353" s="25" t="s">
        <v>79</v>
      </c>
      <c r="BK353" s="216">
        <f>ROUND(I353*H353,2)</f>
        <v>0</v>
      </c>
      <c r="BL353" s="25" t="s">
        <v>292</v>
      </c>
      <c r="BM353" s="25" t="s">
        <v>1849</v>
      </c>
    </row>
    <row r="354" spans="2:65" s="1" customFormat="1" ht="27">
      <c r="B354" s="42"/>
      <c r="C354" s="64"/>
      <c r="D354" s="217" t="s">
        <v>540</v>
      </c>
      <c r="E354" s="64"/>
      <c r="F354" s="218" t="s">
        <v>1850</v>
      </c>
      <c r="G354" s="64"/>
      <c r="H354" s="64"/>
      <c r="I354" s="173"/>
      <c r="J354" s="64"/>
      <c r="K354" s="64"/>
      <c r="L354" s="62"/>
      <c r="M354" s="219"/>
      <c r="N354" s="43"/>
      <c r="O354" s="43"/>
      <c r="P354" s="43"/>
      <c r="Q354" s="43"/>
      <c r="R354" s="43"/>
      <c r="S354" s="43"/>
      <c r="T354" s="79"/>
      <c r="AT354" s="25" t="s">
        <v>540</v>
      </c>
      <c r="AU354" s="25" t="s">
        <v>83</v>
      </c>
    </row>
    <row r="355" spans="2:65" s="13" customFormat="1" ht="13.5">
      <c r="B355" s="231"/>
      <c r="C355" s="232"/>
      <c r="D355" s="244" t="s">
        <v>193</v>
      </c>
      <c r="E355" s="232"/>
      <c r="F355" s="255" t="s">
        <v>1851</v>
      </c>
      <c r="G355" s="232"/>
      <c r="H355" s="256">
        <v>7.9989999999999997</v>
      </c>
      <c r="I355" s="236"/>
      <c r="J355" s="232"/>
      <c r="K355" s="232"/>
      <c r="L355" s="237"/>
      <c r="M355" s="238"/>
      <c r="N355" s="239"/>
      <c r="O355" s="239"/>
      <c r="P355" s="239"/>
      <c r="Q355" s="239"/>
      <c r="R355" s="239"/>
      <c r="S355" s="239"/>
      <c r="T355" s="240"/>
      <c r="AT355" s="241" t="s">
        <v>193</v>
      </c>
      <c r="AU355" s="241" t="s">
        <v>83</v>
      </c>
      <c r="AV355" s="13" t="s">
        <v>83</v>
      </c>
      <c r="AW355" s="13" t="s">
        <v>6</v>
      </c>
      <c r="AX355" s="13" t="s">
        <v>79</v>
      </c>
      <c r="AY355" s="241" t="s">
        <v>183</v>
      </c>
    </row>
    <row r="356" spans="2:65" s="1" customFormat="1" ht="31.5" customHeight="1">
      <c r="B356" s="42"/>
      <c r="C356" s="257" t="s">
        <v>495</v>
      </c>
      <c r="D356" s="257" t="s">
        <v>223</v>
      </c>
      <c r="E356" s="258" t="s">
        <v>1852</v>
      </c>
      <c r="F356" s="259" t="s">
        <v>1853</v>
      </c>
      <c r="G356" s="260" t="s">
        <v>199</v>
      </c>
      <c r="H356" s="261">
        <v>23.998000000000001</v>
      </c>
      <c r="I356" s="262"/>
      <c r="J356" s="263">
        <f>ROUND(I356*H356,2)</f>
        <v>0</v>
      </c>
      <c r="K356" s="259" t="s">
        <v>200</v>
      </c>
      <c r="L356" s="264"/>
      <c r="M356" s="265" t="s">
        <v>21</v>
      </c>
      <c r="N356" s="266" t="s">
        <v>46</v>
      </c>
      <c r="O356" s="43"/>
      <c r="P356" s="214">
        <f>O356*H356</f>
        <v>0</v>
      </c>
      <c r="Q356" s="214">
        <v>4.0000000000000001E-3</v>
      </c>
      <c r="R356" s="214">
        <f>Q356*H356</f>
        <v>9.5992000000000008E-2</v>
      </c>
      <c r="S356" s="214">
        <v>0</v>
      </c>
      <c r="T356" s="215">
        <f>S356*H356</f>
        <v>0</v>
      </c>
      <c r="AR356" s="25" t="s">
        <v>393</v>
      </c>
      <c r="AT356" s="25" t="s">
        <v>223</v>
      </c>
      <c r="AU356" s="25" t="s">
        <v>83</v>
      </c>
      <c r="AY356" s="25" t="s">
        <v>183</v>
      </c>
      <c r="BE356" s="216">
        <f>IF(N356="základní",J356,0)</f>
        <v>0</v>
      </c>
      <c r="BF356" s="216">
        <f>IF(N356="snížená",J356,0)</f>
        <v>0</v>
      </c>
      <c r="BG356" s="216">
        <f>IF(N356="zákl. přenesená",J356,0)</f>
        <v>0</v>
      </c>
      <c r="BH356" s="216">
        <f>IF(N356="sníž. přenesená",J356,0)</f>
        <v>0</v>
      </c>
      <c r="BI356" s="216">
        <f>IF(N356="nulová",J356,0)</f>
        <v>0</v>
      </c>
      <c r="BJ356" s="25" t="s">
        <v>79</v>
      </c>
      <c r="BK356" s="216">
        <f>ROUND(I356*H356,2)</f>
        <v>0</v>
      </c>
      <c r="BL356" s="25" t="s">
        <v>292</v>
      </c>
      <c r="BM356" s="25" t="s">
        <v>1854</v>
      </c>
    </row>
    <row r="357" spans="2:65" s="1" customFormat="1" ht="27">
      <c r="B357" s="42"/>
      <c r="C357" s="64"/>
      <c r="D357" s="217" t="s">
        <v>540</v>
      </c>
      <c r="E357" s="64"/>
      <c r="F357" s="218" t="s">
        <v>1855</v>
      </c>
      <c r="G357" s="64"/>
      <c r="H357" s="64"/>
      <c r="I357" s="173"/>
      <c r="J357" s="64"/>
      <c r="K357" s="64"/>
      <c r="L357" s="62"/>
      <c r="M357" s="219"/>
      <c r="N357" s="43"/>
      <c r="O357" s="43"/>
      <c r="P357" s="43"/>
      <c r="Q357" s="43"/>
      <c r="R357" s="43"/>
      <c r="S357" s="43"/>
      <c r="T357" s="79"/>
      <c r="AT357" s="25" t="s">
        <v>540</v>
      </c>
      <c r="AU357" s="25" t="s">
        <v>83</v>
      </c>
    </row>
    <row r="358" spans="2:65" s="13" customFormat="1" ht="13.5">
      <c r="B358" s="231"/>
      <c r="C358" s="232"/>
      <c r="D358" s="244" t="s">
        <v>193</v>
      </c>
      <c r="E358" s="232"/>
      <c r="F358" s="255" t="s">
        <v>1856</v>
      </c>
      <c r="G358" s="232"/>
      <c r="H358" s="256">
        <v>23.998000000000001</v>
      </c>
      <c r="I358" s="236"/>
      <c r="J358" s="232"/>
      <c r="K358" s="232"/>
      <c r="L358" s="237"/>
      <c r="M358" s="238"/>
      <c r="N358" s="239"/>
      <c r="O358" s="239"/>
      <c r="P358" s="239"/>
      <c r="Q358" s="239"/>
      <c r="R358" s="239"/>
      <c r="S358" s="239"/>
      <c r="T358" s="240"/>
      <c r="AT358" s="241" t="s">
        <v>193</v>
      </c>
      <c r="AU358" s="241" t="s">
        <v>83</v>
      </c>
      <c r="AV358" s="13" t="s">
        <v>83</v>
      </c>
      <c r="AW358" s="13" t="s">
        <v>6</v>
      </c>
      <c r="AX358" s="13" t="s">
        <v>79</v>
      </c>
      <c r="AY358" s="241" t="s">
        <v>183</v>
      </c>
    </row>
    <row r="359" spans="2:65" s="1" customFormat="1" ht="31.5" customHeight="1">
      <c r="B359" s="42"/>
      <c r="C359" s="205" t="s">
        <v>500</v>
      </c>
      <c r="D359" s="205" t="s">
        <v>185</v>
      </c>
      <c r="E359" s="206" t="s">
        <v>1857</v>
      </c>
      <c r="F359" s="207" t="s">
        <v>1858</v>
      </c>
      <c r="G359" s="208" t="s">
        <v>199</v>
      </c>
      <c r="H359" s="209">
        <v>7.8419999999999996</v>
      </c>
      <c r="I359" s="210"/>
      <c r="J359" s="211">
        <f>ROUND(I359*H359,2)</f>
        <v>0</v>
      </c>
      <c r="K359" s="207" t="s">
        <v>200</v>
      </c>
      <c r="L359" s="62"/>
      <c r="M359" s="212" t="s">
        <v>21</v>
      </c>
      <c r="N359" s="213" t="s">
        <v>46</v>
      </c>
      <c r="O359" s="43"/>
      <c r="P359" s="214">
        <f>O359*H359</f>
        <v>0</v>
      </c>
      <c r="Q359" s="214">
        <v>0</v>
      </c>
      <c r="R359" s="214">
        <f>Q359*H359</f>
        <v>0</v>
      </c>
      <c r="S359" s="214">
        <v>0</v>
      </c>
      <c r="T359" s="215">
        <f>S359*H359</f>
        <v>0</v>
      </c>
      <c r="AR359" s="25" t="s">
        <v>292</v>
      </c>
      <c r="AT359" s="25" t="s">
        <v>185</v>
      </c>
      <c r="AU359" s="25" t="s">
        <v>83</v>
      </c>
      <c r="AY359" s="25" t="s">
        <v>183</v>
      </c>
      <c r="BE359" s="216">
        <f>IF(N359="základní",J359,0)</f>
        <v>0</v>
      </c>
      <c r="BF359" s="216">
        <f>IF(N359="snížená",J359,0)</f>
        <v>0</v>
      </c>
      <c r="BG359" s="216">
        <f>IF(N359="zákl. přenesená",J359,0)</f>
        <v>0</v>
      </c>
      <c r="BH359" s="216">
        <f>IF(N359="sníž. přenesená",J359,0)</f>
        <v>0</v>
      </c>
      <c r="BI359" s="216">
        <f>IF(N359="nulová",J359,0)</f>
        <v>0</v>
      </c>
      <c r="BJ359" s="25" t="s">
        <v>79</v>
      </c>
      <c r="BK359" s="216">
        <f>ROUND(I359*H359,2)</f>
        <v>0</v>
      </c>
      <c r="BL359" s="25" t="s">
        <v>292</v>
      </c>
      <c r="BM359" s="25" t="s">
        <v>1859</v>
      </c>
    </row>
    <row r="360" spans="2:65" s="12" customFormat="1" ht="13.5">
      <c r="B360" s="220"/>
      <c r="C360" s="221"/>
      <c r="D360" s="217" t="s">
        <v>193</v>
      </c>
      <c r="E360" s="222" t="s">
        <v>21</v>
      </c>
      <c r="F360" s="223" t="s">
        <v>1664</v>
      </c>
      <c r="G360" s="221"/>
      <c r="H360" s="224" t="s">
        <v>21</v>
      </c>
      <c r="I360" s="225"/>
      <c r="J360" s="221"/>
      <c r="K360" s="221"/>
      <c r="L360" s="226"/>
      <c r="M360" s="227"/>
      <c r="N360" s="228"/>
      <c r="O360" s="228"/>
      <c r="P360" s="228"/>
      <c r="Q360" s="228"/>
      <c r="R360" s="228"/>
      <c r="S360" s="228"/>
      <c r="T360" s="229"/>
      <c r="AT360" s="230" t="s">
        <v>193</v>
      </c>
      <c r="AU360" s="230" t="s">
        <v>83</v>
      </c>
      <c r="AV360" s="12" t="s">
        <v>79</v>
      </c>
      <c r="AW360" s="12" t="s">
        <v>39</v>
      </c>
      <c r="AX360" s="12" t="s">
        <v>75</v>
      </c>
      <c r="AY360" s="230" t="s">
        <v>183</v>
      </c>
    </row>
    <row r="361" spans="2:65" s="13" customFormat="1" ht="13.5">
      <c r="B361" s="231"/>
      <c r="C361" s="232"/>
      <c r="D361" s="217" t="s">
        <v>193</v>
      </c>
      <c r="E361" s="233" t="s">
        <v>21</v>
      </c>
      <c r="F361" s="234" t="s">
        <v>1860</v>
      </c>
      <c r="G361" s="232"/>
      <c r="H361" s="235">
        <v>7.8419999999999996</v>
      </c>
      <c r="I361" s="236"/>
      <c r="J361" s="232"/>
      <c r="K361" s="232"/>
      <c r="L361" s="237"/>
      <c r="M361" s="238"/>
      <c r="N361" s="239"/>
      <c r="O361" s="239"/>
      <c r="P361" s="239"/>
      <c r="Q361" s="239"/>
      <c r="R361" s="239"/>
      <c r="S361" s="239"/>
      <c r="T361" s="240"/>
      <c r="AT361" s="241" t="s">
        <v>193</v>
      </c>
      <c r="AU361" s="241" t="s">
        <v>83</v>
      </c>
      <c r="AV361" s="13" t="s">
        <v>83</v>
      </c>
      <c r="AW361" s="13" t="s">
        <v>39</v>
      </c>
      <c r="AX361" s="13" t="s">
        <v>75</v>
      </c>
      <c r="AY361" s="241" t="s">
        <v>183</v>
      </c>
    </row>
    <row r="362" spans="2:65" s="14" customFormat="1" ht="13.5">
      <c r="B362" s="242"/>
      <c r="C362" s="243"/>
      <c r="D362" s="244" t="s">
        <v>193</v>
      </c>
      <c r="E362" s="245" t="s">
        <v>21</v>
      </c>
      <c r="F362" s="246" t="s">
        <v>212</v>
      </c>
      <c r="G362" s="243"/>
      <c r="H362" s="247">
        <v>7.8419999999999996</v>
      </c>
      <c r="I362" s="248"/>
      <c r="J362" s="243"/>
      <c r="K362" s="243"/>
      <c r="L362" s="249"/>
      <c r="M362" s="250"/>
      <c r="N362" s="251"/>
      <c r="O362" s="251"/>
      <c r="P362" s="251"/>
      <c r="Q362" s="251"/>
      <c r="R362" s="251"/>
      <c r="S362" s="251"/>
      <c r="T362" s="252"/>
      <c r="AT362" s="253" t="s">
        <v>193</v>
      </c>
      <c r="AU362" s="253" t="s">
        <v>83</v>
      </c>
      <c r="AV362" s="14" t="s">
        <v>189</v>
      </c>
      <c r="AW362" s="14" t="s">
        <v>39</v>
      </c>
      <c r="AX362" s="14" t="s">
        <v>79</v>
      </c>
      <c r="AY362" s="253" t="s">
        <v>183</v>
      </c>
    </row>
    <row r="363" spans="2:65" s="1" customFormat="1" ht="22.5" customHeight="1">
      <c r="B363" s="42"/>
      <c r="C363" s="257" t="s">
        <v>504</v>
      </c>
      <c r="D363" s="257" t="s">
        <v>223</v>
      </c>
      <c r="E363" s="258" t="s">
        <v>1861</v>
      </c>
      <c r="F363" s="259" t="s">
        <v>1862</v>
      </c>
      <c r="G363" s="260" t="s">
        <v>199</v>
      </c>
      <c r="H363" s="261">
        <v>9.0180000000000007</v>
      </c>
      <c r="I363" s="262"/>
      <c r="J363" s="263">
        <f>ROUND(I363*H363,2)</f>
        <v>0</v>
      </c>
      <c r="K363" s="259" t="s">
        <v>200</v>
      </c>
      <c r="L363" s="264"/>
      <c r="M363" s="265" t="s">
        <v>21</v>
      </c>
      <c r="N363" s="266" t="s">
        <v>46</v>
      </c>
      <c r="O363" s="43"/>
      <c r="P363" s="214">
        <f>O363*H363</f>
        <v>0</v>
      </c>
      <c r="Q363" s="214">
        <v>6.4000000000000005E-4</v>
      </c>
      <c r="R363" s="214">
        <f>Q363*H363</f>
        <v>5.7715200000000013E-3</v>
      </c>
      <c r="S363" s="214">
        <v>0</v>
      </c>
      <c r="T363" s="215">
        <f>S363*H363</f>
        <v>0</v>
      </c>
      <c r="AR363" s="25" t="s">
        <v>393</v>
      </c>
      <c r="AT363" s="25" t="s">
        <v>223</v>
      </c>
      <c r="AU363" s="25" t="s">
        <v>83</v>
      </c>
      <c r="AY363" s="25" t="s">
        <v>183</v>
      </c>
      <c r="BE363" s="216">
        <f>IF(N363="základní",J363,0)</f>
        <v>0</v>
      </c>
      <c r="BF363" s="216">
        <f>IF(N363="snížená",J363,0)</f>
        <v>0</v>
      </c>
      <c r="BG363" s="216">
        <f>IF(N363="zákl. přenesená",J363,0)</f>
        <v>0</v>
      </c>
      <c r="BH363" s="216">
        <f>IF(N363="sníž. přenesená",J363,0)</f>
        <v>0</v>
      </c>
      <c r="BI363" s="216">
        <f>IF(N363="nulová",J363,0)</f>
        <v>0</v>
      </c>
      <c r="BJ363" s="25" t="s">
        <v>79</v>
      </c>
      <c r="BK363" s="216">
        <f>ROUND(I363*H363,2)</f>
        <v>0</v>
      </c>
      <c r="BL363" s="25" t="s">
        <v>292</v>
      </c>
      <c r="BM363" s="25" t="s">
        <v>1863</v>
      </c>
    </row>
    <row r="364" spans="2:65" s="13" customFormat="1" ht="13.5">
      <c r="B364" s="231"/>
      <c r="C364" s="232"/>
      <c r="D364" s="244" t="s">
        <v>193</v>
      </c>
      <c r="E364" s="232"/>
      <c r="F364" s="255" t="s">
        <v>1864</v>
      </c>
      <c r="G364" s="232"/>
      <c r="H364" s="256">
        <v>9.0180000000000007</v>
      </c>
      <c r="I364" s="236"/>
      <c r="J364" s="232"/>
      <c r="K364" s="232"/>
      <c r="L364" s="237"/>
      <c r="M364" s="238"/>
      <c r="N364" s="239"/>
      <c r="O364" s="239"/>
      <c r="P364" s="239"/>
      <c r="Q364" s="239"/>
      <c r="R364" s="239"/>
      <c r="S364" s="239"/>
      <c r="T364" s="240"/>
      <c r="AT364" s="241" t="s">
        <v>193</v>
      </c>
      <c r="AU364" s="241" t="s">
        <v>83</v>
      </c>
      <c r="AV364" s="13" t="s">
        <v>83</v>
      </c>
      <c r="AW364" s="13" t="s">
        <v>6</v>
      </c>
      <c r="AX364" s="13" t="s">
        <v>79</v>
      </c>
      <c r="AY364" s="241" t="s">
        <v>183</v>
      </c>
    </row>
    <row r="365" spans="2:65" s="1" customFormat="1" ht="44.25" customHeight="1">
      <c r="B365" s="42"/>
      <c r="C365" s="205" t="s">
        <v>509</v>
      </c>
      <c r="D365" s="205" t="s">
        <v>185</v>
      </c>
      <c r="E365" s="206" t="s">
        <v>926</v>
      </c>
      <c r="F365" s="207" t="s">
        <v>927</v>
      </c>
      <c r="G365" s="208" t="s">
        <v>199</v>
      </c>
      <c r="H365" s="209">
        <v>4.5220000000000002</v>
      </c>
      <c r="I365" s="210"/>
      <c r="J365" s="211">
        <f>ROUND(I365*H365,2)</f>
        <v>0</v>
      </c>
      <c r="K365" s="207" t="s">
        <v>200</v>
      </c>
      <c r="L365" s="62"/>
      <c r="M365" s="212" t="s">
        <v>21</v>
      </c>
      <c r="N365" s="213" t="s">
        <v>46</v>
      </c>
      <c r="O365" s="43"/>
      <c r="P365" s="214">
        <f>O365*H365</f>
        <v>0</v>
      </c>
      <c r="Q365" s="214">
        <v>1E-4</v>
      </c>
      <c r="R365" s="214">
        <f>Q365*H365</f>
        <v>4.5220000000000004E-4</v>
      </c>
      <c r="S365" s="214">
        <v>0</v>
      </c>
      <c r="T365" s="215">
        <f>S365*H365</f>
        <v>0</v>
      </c>
      <c r="AR365" s="25" t="s">
        <v>292</v>
      </c>
      <c r="AT365" s="25" t="s">
        <v>185</v>
      </c>
      <c r="AU365" s="25" t="s">
        <v>83</v>
      </c>
      <c r="AY365" s="25" t="s">
        <v>183</v>
      </c>
      <c r="BE365" s="216">
        <f>IF(N365="základní",J365,0)</f>
        <v>0</v>
      </c>
      <c r="BF365" s="216">
        <f>IF(N365="snížená",J365,0)</f>
        <v>0</v>
      </c>
      <c r="BG365" s="216">
        <f>IF(N365="zákl. přenesená",J365,0)</f>
        <v>0</v>
      </c>
      <c r="BH365" s="216">
        <f>IF(N365="sníž. přenesená",J365,0)</f>
        <v>0</v>
      </c>
      <c r="BI365" s="216">
        <f>IF(N365="nulová",J365,0)</f>
        <v>0</v>
      </c>
      <c r="BJ365" s="25" t="s">
        <v>79</v>
      </c>
      <c r="BK365" s="216">
        <f>ROUND(I365*H365,2)</f>
        <v>0</v>
      </c>
      <c r="BL365" s="25" t="s">
        <v>292</v>
      </c>
      <c r="BM365" s="25" t="s">
        <v>1865</v>
      </c>
    </row>
    <row r="366" spans="2:65" s="12" customFormat="1" ht="13.5">
      <c r="B366" s="220"/>
      <c r="C366" s="221"/>
      <c r="D366" s="217" t="s">
        <v>193</v>
      </c>
      <c r="E366" s="222" t="s">
        <v>21</v>
      </c>
      <c r="F366" s="223" t="s">
        <v>1866</v>
      </c>
      <c r="G366" s="221"/>
      <c r="H366" s="224" t="s">
        <v>21</v>
      </c>
      <c r="I366" s="225"/>
      <c r="J366" s="221"/>
      <c r="K366" s="221"/>
      <c r="L366" s="226"/>
      <c r="M366" s="227"/>
      <c r="N366" s="228"/>
      <c r="O366" s="228"/>
      <c r="P366" s="228"/>
      <c r="Q366" s="228"/>
      <c r="R366" s="228"/>
      <c r="S366" s="228"/>
      <c r="T366" s="229"/>
      <c r="AT366" s="230" t="s">
        <v>193</v>
      </c>
      <c r="AU366" s="230" t="s">
        <v>83</v>
      </c>
      <c r="AV366" s="12" t="s">
        <v>79</v>
      </c>
      <c r="AW366" s="12" t="s">
        <v>39</v>
      </c>
      <c r="AX366" s="12" t="s">
        <v>75</v>
      </c>
      <c r="AY366" s="230" t="s">
        <v>183</v>
      </c>
    </row>
    <row r="367" spans="2:65" s="13" customFormat="1" ht="13.5">
      <c r="B367" s="231"/>
      <c r="C367" s="232"/>
      <c r="D367" s="217" t="s">
        <v>193</v>
      </c>
      <c r="E367" s="233" t="s">
        <v>21</v>
      </c>
      <c r="F367" s="234" t="s">
        <v>1867</v>
      </c>
      <c r="G367" s="232"/>
      <c r="H367" s="235">
        <v>4.5220000000000002</v>
      </c>
      <c r="I367" s="236"/>
      <c r="J367" s="232"/>
      <c r="K367" s="232"/>
      <c r="L367" s="237"/>
      <c r="M367" s="238"/>
      <c r="N367" s="239"/>
      <c r="O367" s="239"/>
      <c r="P367" s="239"/>
      <c r="Q367" s="239"/>
      <c r="R367" s="239"/>
      <c r="S367" s="239"/>
      <c r="T367" s="240"/>
      <c r="AT367" s="241" t="s">
        <v>193</v>
      </c>
      <c r="AU367" s="241" t="s">
        <v>83</v>
      </c>
      <c r="AV367" s="13" t="s">
        <v>83</v>
      </c>
      <c r="AW367" s="13" t="s">
        <v>39</v>
      </c>
      <c r="AX367" s="13" t="s">
        <v>75</v>
      </c>
      <c r="AY367" s="241" t="s">
        <v>183</v>
      </c>
    </row>
    <row r="368" spans="2:65" s="14" customFormat="1" ht="13.5">
      <c r="B368" s="242"/>
      <c r="C368" s="243"/>
      <c r="D368" s="244" t="s">
        <v>193</v>
      </c>
      <c r="E368" s="245" t="s">
        <v>21</v>
      </c>
      <c r="F368" s="246" t="s">
        <v>212</v>
      </c>
      <c r="G368" s="243"/>
      <c r="H368" s="247">
        <v>4.5220000000000002</v>
      </c>
      <c r="I368" s="248"/>
      <c r="J368" s="243"/>
      <c r="K368" s="243"/>
      <c r="L368" s="249"/>
      <c r="M368" s="250"/>
      <c r="N368" s="251"/>
      <c r="O368" s="251"/>
      <c r="P368" s="251"/>
      <c r="Q368" s="251"/>
      <c r="R368" s="251"/>
      <c r="S368" s="251"/>
      <c r="T368" s="252"/>
      <c r="AT368" s="253" t="s">
        <v>193</v>
      </c>
      <c r="AU368" s="253" t="s">
        <v>83</v>
      </c>
      <c r="AV368" s="14" t="s">
        <v>189</v>
      </c>
      <c r="AW368" s="14" t="s">
        <v>39</v>
      </c>
      <c r="AX368" s="14" t="s">
        <v>79</v>
      </c>
      <c r="AY368" s="253" t="s">
        <v>183</v>
      </c>
    </row>
    <row r="369" spans="2:65" s="1" customFormat="1" ht="22.5" customHeight="1">
      <c r="B369" s="42"/>
      <c r="C369" s="257" t="s">
        <v>514</v>
      </c>
      <c r="D369" s="257" t="s">
        <v>223</v>
      </c>
      <c r="E369" s="258" t="s">
        <v>1868</v>
      </c>
      <c r="F369" s="259" t="s">
        <v>1869</v>
      </c>
      <c r="G369" s="260" t="s">
        <v>199</v>
      </c>
      <c r="H369" s="261">
        <v>4.6120000000000001</v>
      </c>
      <c r="I369" s="262"/>
      <c r="J369" s="263">
        <f>ROUND(I369*H369,2)</f>
        <v>0</v>
      </c>
      <c r="K369" s="259" t="s">
        <v>200</v>
      </c>
      <c r="L369" s="264"/>
      <c r="M369" s="265" t="s">
        <v>21</v>
      </c>
      <c r="N369" s="266" t="s">
        <v>46</v>
      </c>
      <c r="O369" s="43"/>
      <c r="P369" s="214">
        <f>O369*H369</f>
        <v>0</v>
      </c>
      <c r="Q369" s="214">
        <v>3.8999999999999998E-3</v>
      </c>
      <c r="R369" s="214">
        <f>Q369*H369</f>
        <v>1.7986800000000001E-2</v>
      </c>
      <c r="S369" s="214">
        <v>0</v>
      </c>
      <c r="T369" s="215">
        <f>S369*H369</f>
        <v>0</v>
      </c>
      <c r="AR369" s="25" t="s">
        <v>393</v>
      </c>
      <c r="AT369" s="25" t="s">
        <v>223</v>
      </c>
      <c r="AU369" s="25" t="s">
        <v>83</v>
      </c>
      <c r="AY369" s="25" t="s">
        <v>183</v>
      </c>
      <c r="BE369" s="216">
        <f>IF(N369="základní",J369,0)</f>
        <v>0</v>
      </c>
      <c r="BF369" s="216">
        <f>IF(N369="snížená",J369,0)</f>
        <v>0</v>
      </c>
      <c r="BG369" s="216">
        <f>IF(N369="zákl. přenesená",J369,0)</f>
        <v>0</v>
      </c>
      <c r="BH369" s="216">
        <f>IF(N369="sníž. přenesená",J369,0)</f>
        <v>0</v>
      </c>
      <c r="BI369" s="216">
        <f>IF(N369="nulová",J369,0)</f>
        <v>0</v>
      </c>
      <c r="BJ369" s="25" t="s">
        <v>79</v>
      </c>
      <c r="BK369" s="216">
        <f>ROUND(I369*H369,2)</f>
        <v>0</v>
      </c>
      <c r="BL369" s="25" t="s">
        <v>292</v>
      </c>
      <c r="BM369" s="25" t="s">
        <v>1870</v>
      </c>
    </row>
    <row r="370" spans="2:65" s="13" customFormat="1" ht="13.5">
      <c r="B370" s="231"/>
      <c r="C370" s="232"/>
      <c r="D370" s="244" t="s">
        <v>193</v>
      </c>
      <c r="E370" s="232"/>
      <c r="F370" s="255" t="s">
        <v>1871</v>
      </c>
      <c r="G370" s="232"/>
      <c r="H370" s="256">
        <v>4.6120000000000001</v>
      </c>
      <c r="I370" s="236"/>
      <c r="J370" s="232"/>
      <c r="K370" s="232"/>
      <c r="L370" s="237"/>
      <c r="M370" s="238"/>
      <c r="N370" s="239"/>
      <c r="O370" s="239"/>
      <c r="P370" s="239"/>
      <c r="Q370" s="239"/>
      <c r="R370" s="239"/>
      <c r="S370" s="239"/>
      <c r="T370" s="240"/>
      <c r="AT370" s="241" t="s">
        <v>193</v>
      </c>
      <c r="AU370" s="241" t="s">
        <v>83</v>
      </c>
      <c r="AV370" s="13" t="s">
        <v>83</v>
      </c>
      <c r="AW370" s="13" t="s">
        <v>6</v>
      </c>
      <c r="AX370" s="13" t="s">
        <v>79</v>
      </c>
      <c r="AY370" s="241" t="s">
        <v>183</v>
      </c>
    </row>
    <row r="371" spans="2:65" s="1" customFormat="1" ht="31.5" customHeight="1">
      <c r="B371" s="42"/>
      <c r="C371" s="205" t="s">
        <v>519</v>
      </c>
      <c r="D371" s="205" t="s">
        <v>185</v>
      </c>
      <c r="E371" s="206" t="s">
        <v>934</v>
      </c>
      <c r="F371" s="207" t="s">
        <v>935</v>
      </c>
      <c r="G371" s="208" t="s">
        <v>498</v>
      </c>
      <c r="H371" s="209">
        <v>0.53300000000000003</v>
      </c>
      <c r="I371" s="210"/>
      <c r="J371" s="211">
        <f>ROUND(I371*H371,2)</f>
        <v>0</v>
      </c>
      <c r="K371" s="207" t="s">
        <v>200</v>
      </c>
      <c r="L371" s="62"/>
      <c r="M371" s="212" t="s">
        <v>21</v>
      </c>
      <c r="N371" s="213" t="s">
        <v>46</v>
      </c>
      <c r="O371" s="43"/>
      <c r="P371" s="214">
        <f>O371*H371</f>
        <v>0</v>
      </c>
      <c r="Q371" s="214">
        <v>0</v>
      </c>
      <c r="R371" s="214">
        <f>Q371*H371</f>
        <v>0</v>
      </c>
      <c r="S371" s="214">
        <v>0</v>
      </c>
      <c r="T371" s="215">
        <f>S371*H371</f>
        <v>0</v>
      </c>
      <c r="AR371" s="25" t="s">
        <v>292</v>
      </c>
      <c r="AT371" s="25" t="s">
        <v>185</v>
      </c>
      <c r="AU371" s="25" t="s">
        <v>83</v>
      </c>
      <c r="AY371" s="25" t="s">
        <v>183</v>
      </c>
      <c r="BE371" s="216">
        <f>IF(N371="základní",J371,0)</f>
        <v>0</v>
      </c>
      <c r="BF371" s="216">
        <f>IF(N371="snížená",J371,0)</f>
        <v>0</v>
      </c>
      <c r="BG371" s="216">
        <f>IF(N371="zákl. přenesená",J371,0)</f>
        <v>0</v>
      </c>
      <c r="BH371" s="216">
        <f>IF(N371="sníž. přenesená",J371,0)</f>
        <v>0</v>
      </c>
      <c r="BI371" s="216">
        <f>IF(N371="nulová",J371,0)</f>
        <v>0</v>
      </c>
      <c r="BJ371" s="25" t="s">
        <v>79</v>
      </c>
      <c r="BK371" s="216">
        <f>ROUND(I371*H371,2)</f>
        <v>0</v>
      </c>
      <c r="BL371" s="25" t="s">
        <v>292</v>
      </c>
      <c r="BM371" s="25" t="s">
        <v>1872</v>
      </c>
    </row>
    <row r="372" spans="2:65" s="11" customFormat="1" ht="29.85" customHeight="1">
      <c r="B372" s="188"/>
      <c r="C372" s="189"/>
      <c r="D372" s="202" t="s">
        <v>74</v>
      </c>
      <c r="E372" s="203" t="s">
        <v>1873</v>
      </c>
      <c r="F372" s="203" t="s">
        <v>1874</v>
      </c>
      <c r="G372" s="189"/>
      <c r="H372" s="189"/>
      <c r="I372" s="192"/>
      <c r="J372" s="204">
        <f>BK372</f>
        <v>0</v>
      </c>
      <c r="K372" s="189"/>
      <c r="L372" s="194"/>
      <c r="M372" s="195"/>
      <c r="N372" s="196"/>
      <c r="O372" s="196"/>
      <c r="P372" s="197">
        <f>SUM(P373:P407)</f>
        <v>0</v>
      </c>
      <c r="Q372" s="196"/>
      <c r="R372" s="197">
        <f>SUM(R373:R407)</f>
        <v>2.1716413399999999</v>
      </c>
      <c r="S372" s="196"/>
      <c r="T372" s="198">
        <f>SUM(T373:T407)</f>
        <v>5.28E-2</v>
      </c>
      <c r="AR372" s="199" t="s">
        <v>83</v>
      </c>
      <c r="AT372" s="200" t="s">
        <v>74</v>
      </c>
      <c r="AU372" s="200" t="s">
        <v>79</v>
      </c>
      <c r="AY372" s="199" t="s">
        <v>183</v>
      </c>
      <c r="BK372" s="201">
        <f>SUM(BK373:BK407)</f>
        <v>0</v>
      </c>
    </row>
    <row r="373" spans="2:65" s="1" customFormat="1" ht="31.5" customHeight="1">
      <c r="B373" s="42"/>
      <c r="C373" s="205" t="s">
        <v>526</v>
      </c>
      <c r="D373" s="205" t="s">
        <v>185</v>
      </c>
      <c r="E373" s="206" t="s">
        <v>1875</v>
      </c>
      <c r="F373" s="207" t="s">
        <v>1876</v>
      </c>
      <c r="G373" s="208" t="s">
        <v>199</v>
      </c>
      <c r="H373" s="209">
        <v>67.965999999999994</v>
      </c>
      <c r="I373" s="210"/>
      <c r="J373" s="211">
        <f>ROUND(I373*H373,2)</f>
        <v>0</v>
      </c>
      <c r="K373" s="207" t="s">
        <v>200</v>
      </c>
      <c r="L373" s="62"/>
      <c r="M373" s="212" t="s">
        <v>21</v>
      </c>
      <c r="N373" s="213" t="s">
        <v>46</v>
      </c>
      <c r="O373" s="43"/>
      <c r="P373" s="214">
        <f>O373*H373</f>
        <v>0</v>
      </c>
      <c r="Q373" s="214">
        <v>1.223E-2</v>
      </c>
      <c r="R373" s="214">
        <f>Q373*H373</f>
        <v>0.83122417999999987</v>
      </c>
      <c r="S373" s="214">
        <v>0</v>
      </c>
      <c r="T373" s="215">
        <f>S373*H373</f>
        <v>0</v>
      </c>
      <c r="AR373" s="25" t="s">
        <v>292</v>
      </c>
      <c r="AT373" s="25" t="s">
        <v>185</v>
      </c>
      <c r="AU373" s="25" t="s">
        <v>83</v>
      </c>
      <c r="AY373" s="25" t="s">
        <v>183</v>
      </c>
      <c r="BE373" s="216">
        <f>IF(N373="základní",J373,0)</f>
        <v>0</v>
      </c>
      <c r="BF373" s="216">
        <f>IF(N373="snížená",J373,0)</f>
        <v>0</v>
      </c>
      <c r="BG373" s="216">
        <f>IF(N373="zákl. přenesená",J373,0)</f>
        <v>0</v>
      </c>
      <c r="BH373" s="216">
        <f>IF(N373="sníž. přenesená",J373,0)</f>
        <v>0</v>
      </c>
      <c r="BI373" s="216">
        <f>IF(N373="nulová",J373,0)</f>
        <v>0</v>
      </c>
      <c r="BJ373" s="25" t="s">
        <v>79</v>
      </c>
      <c r="BK373" s="216">
        <f>ROUND(I373*H373,2)</f>
        <v>0</v>
      </c>
      <c r="BL373" s="25" t="s">
        <v>292</v>
      </c>
      <c r="BM373" s="25" t="s">
        <v>1877</v>
      </c>
    </row>
    <row r="374" spans="2:65" s="12" customFormat="1" ht="13.5">
      <c r="B374" s="220"/>
      <c r="C374" s="221"/>
      <c r="D374" s="217" t="s">
        <v>193</v>
      </c>
      <c r="E374" s="222" t="s">
        <v>21</v>
      </c>
      <c r="F374" s="223" t="s">
        <v>1878</v>
      </c>
      <c r="G374" s="221"/>
      <c r="H374" s="224" t="s">
        <v>21</v>
      </c>
      <c r="I374" s="225"/>
      <c r="J374" s="221"/>
      <c r="K374" s="221"/>
      <c r="L374" s="226"/>
      <c r="M374" s="227"/>
      <c r="N374" s="228"/>
      <c r="O374" s="228"/>
      <c r="P374" s="228"/>
      <c r="Q374" s="228"/>
      <c r="R374" s="228"/>
      <c r="S374" s="228"/>
      <c r="T374" s="229"/>
      <c r="AT374" s="230" t="s">
        <v>193</v>
      </c>
      <c r="AU374" s="230" t="s">
        <v>83</v>
      </c>
      <c r="AV374" s="12" t="s">
        <v>79</v>
      </c>
      <c r="AW374" s="12" t="s">
        <v>39</v>
      </c>
      <c r="AX374" s="12" t="s">
        <v>75</v>
      </c>
      <c r="AY374" s="230" t="s">
        <v>183</v>
      </c>
    </row>
    <row r="375" spans="2:65" s="13" customFormat="1" ht="13.5">
      <c r="B375" s="231"/>
      <c r="C375" s="232"/>
      <c r="D375" s="217" t="s">
        <v>193</v>
      </c>
      <c r="E375" s="233" t="s">
        <v>21</v>
      </c>
      <c r="F375" s="234" t="s">
        <v>1879</v>
      </c>
      <c r="G375" s="232"/>
      <c r="H375" s="235">
        <v>33.982999999999997</v>
      </c>
      <c r="I375" s="236"/>
      <c r="J375" s="232"/>
      <c r="K375" s="232"/>
      <c r="L375" s="237"/>
      <c r="M375" s="238"/>
      <c r="N375" s="239"/>
      <c r="O375" s="239"/>
      <c r="P375" s="239"/>
      <c r="Q375" s="239"/>
      <c r="R375" s="239"/>
      <c r="S375" s="239"/>
      <c r="T375" s="240"/>
      <c r="AT375" s="241" t="s">
        <v>193</v>
      </c>
      <c r="AU375" s="241" t="s">
        <v>83</v>
      </c>
      <c r="AV375" s="13" t="s">
        <v>83</v>
      </c>
      <c r="AW375" s="13" t="s">
        <v>39</v>
      </c>
      <c r="AX375" s="13" t="s">
        <v>75</v>
      </c>
      <c r="AY375" s="241" t="s">
        <v>183</v>
      </c>
    </row>
    <row r="376" spans="2:65" s="13" customFormat="1" ht="13.5">
      <c r="B376" s="231"/>
      <c r="C376" s="232"/>
      <c r="D376" s="217" t="s">
        <v>193</v>
      </c>
      <c r="E376" s="233" t="s">
        <v>21</v>
      </c>
      <c r="F376" s="234" t="s">
        <v>1880</v>
      </c>
      <c r="G376" s="232"/>
      <c r="H376" s="235">
        <v>33.982999999999997</v>
      </c>
      <c r="I376" s="236"/>
      <c r="J376" s="232"/>
      <c r="K376" s="232"/>
      <c r="L376" s="237"/>
      <c r="M376" s="238"/>
      <c r="N376" s="239"/>
      <c r="O376" s="239"/>
      <c r="P376" s="239"/>
      <c r="Q376" s="239"/>
      <c r="R376" s="239"/>
      <c r="S376" s="239"/>
      <c r="T376" s="240"/>
      <c r="AT376" s="241" t="s">
        <v>193</v>
      </c>
      <c r="AU376" s="241" t="s">
        <v>83</v>
      </c>
      <c r="AV376" s="13" t="s">
        <v>83</v>
      </c>
      <c r="AW376" s="13" t="s">
        <v>39</v>
      </c>
      <c r="AX376" s="13" t="s">
        <v>75</v>
      </c>
      <c r="AY376" s="241" t="s">
        <v>183</v>
      </c>
    </row>
    <row r="377" spans="2:65" s="14" customFormat="1" ht="13.5">
      <c r="B377" s="242"/>
      <c r="C377" s="243"/>
      <c r="D377" s="244" t="s">
        <v>193</v>
      </c>
      <c r="E377" s="245" t="s">
        <v>21</v>
      </c>
      <c r="F377" s="246" t="s">
        <v>212</v>
      </c>
      <c r="G377" s="243"/>
      <c r="H377" s="247">
        <v>67.965999999999994</v>
      </c>
      <c r="I377" s="248"/>
      <c r="J377" s="243"/>
      <c r="K377" s="243"/>
      <c r="L377" s="249"/>
      <c r="M377" s="250"/>
      <c r="N377" s="251"/>
      <c r="O377" s="251"/>
      <c r="P377" s="251"/>
      <c r="Q377" s="251"/>
      <c r="R377" s="251"/>
      <c r="S377" s="251"/>
      <c r="T377" s="252"/>
      <c r="AT377" s="253" t="s">
        <v>193</v>
      </c>
      <c r="AU377" s="253" t="s">
        <v>83</v>
      </c>
      <c r="AV377" s="14" t="s">
        <v>189</v>
      </c>
      <c r="AW377" s="14" t="s">
        <v>39</v>
      </c>
      <c r="AX377" s="14" t="s">
        <v>79</v>
      </c>
      <c r="AY377" s="253" t="s">
        <v>183</v>
      </c>
    </row>
    <row r="378" spans="2:65" s="1" customFormat="1" ht="31.5" customHeight="1">
      <c r="B378" s="42"/>
      <c r="C378" s="205" t="s">
        <v>535</v>
      </c>
      <c r="D378" s="205" t="s">
        <v>185</v>
      </c>
      <c r="E378" s="206" t="s">
        <v>1881</v>
      </c>
      <c r="F378" s="207" t="s">
        <v>1882</v>
      </c>
      <c r="G378" s="208" t="s">
        <v>188</v>
      </c>
      <c r="H378" s="209">
        <v>67</v>
      </c>
      <c r="I378" s="210"/>
      <c r="J378" s="211">
        <f>ROUND(I378*H378,2)</f>
        <v>0</v>
      </c>
      <c r="K378" s="207" t="s">
        <v>200</v>
      </c>
      <c r="L378" s="62"/>
      <c r="M378" s="212" t="s">
        <v>21</v>
      </c>
      <c r="N378" s="213" t="s">
        <v>46</v>
      </c>
      <c r="O378" s="43"/>
      <c r="P378" s="214">
        <f>O378*H378</f>
        <v>0</v>
      </c>
      <c r="Q378" s="214">
        <v>2.5999999999999998E-4</v>
      </c>
      <c r="R378" s="214">
        <f>Q378*H378</f>
        <v>1.7419999999999998E-2</v>
      </c>
      <c r="S378" s="214">
        <v>0</v>
      </c>
      <c r="T378" s="215">
        <f>S378*H378</f>
        <v>0</v>
      </c>
      <c r="AR378" s="25" t="s">
        <v>292</v>
      </c>
      <c r="AT378" s="25" t="s">
        <v>185</v>
      </c>
      <c r="AU378" s="25" t="s">
        <v>83</v>
      </c>
      <c r="AY378" s="25" t="s">
        <v>183</v>
      </c>
      <c r="BE378" s="216">
        <f>IF(N378="základní",J378,0)</f>
        <v>0</v>
      </c>
      <c r="BF378" s="216">
        <f>IF(N378="snížená",J378,0)</f>
        <v>0</v>
      </c>
      <c r="BG378" s="216">
        <f>IF(N378="zákl. přenesená",J378,0)</f>
        <v>0</v>
      </c>
      <c r="BH378" s="216">
        <f>IF(N378="sníž. přenesená",J378,0)</f>
        <v>0</v>
      </c>
      <c r="BI378" s="216">
        <f>IF(N378="nulová",J378,0)</f>
        <v>0</v>
      </c>
      <c r="BJ378" s="25" t="s">
        <v>79</v>
      </c>
      <c r="BK378" s="216">
        <f>ROUND(I378*H378,2)</f>
        <v>0</v>
      </c>
      <c r="BL378" s="25" t="s">
        <v>292</v>
      </c>
      <c r="BM378" s="25" t="s">
        <v>1883</v>
      </c>
    </row>
    <row r="379" spans="2:65" s="12" customFormat="1" ht="13.5">
      <c r="B379" s="220"/>
      <c r="C379" s="221"/>
      <c r="D379" s="217" t="s">
        <v>193</v>
      </c>
      <c r="E379" s="222" t="s">
        <v>21</v>
      </c>
      <c r="F379" s="223" t="s">
        <v>1878</v>
      </c>
      <c r="G379" s="221"/>
      <c r="H379" s="224" t="s">
        <v>21</v>
      </c>
      <c r="I379" s="225"/>
      <c r="J379" s="221"/>
      <c r="K379" s="221"/>
      <c r="L379" s="226"/>
      <c r="M379" s="227"/>
      <c r="N379" s="228"/>
      <c r="O379" s="228"/>
      <c r="P379" s="228"/>
      <c r="Q379" s="228"/>
      <c r="R379" s="228"/>
      <c r="S379" s="228"/>
      <c r="T379" s="229"/>
      <c r="AT379" s="230" t="s">
        <v>193</v>
      </c>
      <c r="AU379" s="230" t="s">
        <v>83</v>
      </c>
      <c r="AV379" s="12" t="s">
        <v>79</v>
      </c>
      <c r="AW379" s="12" t="s">
        <v>39</v>
      </c>
      <c r="AX379" s="12" t="s">
        <v>75</v>
      </c>
      <c r="AY379" s="230" t="s">
        <v>183</v>
      </c>
    </row>
    <row r="380" spans="2:65" s="13" customFormat="1" ht="13.5">
      <c r="B380" s="231"/>
      <c r="C380" s="232"/>
      <c r="D380" s="217" t="s">
        <v>193</v>
      </c>
      <c r="E380" s="233" t="s">
        <v>21</v>
      </c>
      <c r="F380" s="234" t="s">
        <v>1884</v>
      </c>
      <c r="G380" s="232"/>
      <c r="H380" s="235">
        <v>33.5</v>
      </c>
      <c r="I380" s="236"/>
      <c r="J380" s="232"/>
      <c r="K380" s="232"/>
      <c r="L380" s="237"/>
      <c r="M380" s="238"/>
      <c r="N380" s="239"/>
      <c r="O380" s="239"/>
      <c r="P380" s="239"/>
      <c r="Q380" s="239"/>
      <c r="R380" s="239"/>
      <c r="S380" s="239"/>
      <c r="T380" s="240"/>
      <c r="AT380" s="241" t="s">
        <v>193</v>
      </c>
      <c r="AU380" s="241" t="s">
        <v>83</v>
      </c>
      <c r="AV380" s="13" t="s">
        <v>83</v>
      </c>
      <c r="AW380" s="13" t="s">
        <v>39</v>
      </c>
      <c r="AX380" s="13" t="s">
        <v>75</v>
      </c>
      <c r="AY380" s="241" t="s">
        <v>183</v>
      </c>
    </row>
    <row r="381" spans="2:65" s="13" customFormat="1" ht="13.5">
      <c r="B381" s="231"/>
      <c r="C381" s="232"/>
      <c r="D381" s="217" t="s">
        <v>193</v>
      </c>
      <c r="E381" s="233" t="s">
        <v>21</v>
      </c>
      <c r="F381" s="234" t="s">
        <v>1885</v>
      </c>
      <c r="G381" s="232"/>
      <c r="H381" s="235">
        <v>33.5</v>
      </c>
      <c r="I381" s="236"/>
      <c r="J381" s="232"/>
      <c r="K381" s="232"/>
      <c r="L381" s="237"/>
      <c r="M381" s="238"/>
      <c r="N381" s="239"/>
      <c r="O381" s="239"/>
      <c r="P381" s="239"/>
      <c r="Q381" s="239"/>
      <c r="R381" s="239"/>
      <c r="S381" s="239"/>
      <c r="T381" s="240"/>
      <c r="AT381" s="241" t="s">
        <v>193</v>
      </c>
      <c r="AU381" s="241" t="s">
        <v>83</v>
      </c>
      <c r="AV381" s="13" t="s">
        <v>83</v>
      </c>
      <c r="AW381" s="13" t="s">
        <v>39</v>
      </c>
      <c r="AX381" s="13" t="s">
        <v>75</v>
      </c>
      <c r="AY381" s="241" t="s">
        <v>183</v>
      </c>
    </row>
    <row r="382" spans="2:65" s="14" customFormat="1" ht="13.5">
      <c r="B382" s="242"/>
      <c r="C382" s="243"/>
      <c r="D382" s="244" t="s">
        <v>193</v>
      </c>
      <c r="E382" s="245" t="s">
        <v>21</v>
      </c>
      <c r="F382" s="246" t="s">
        <v>212</v>
      </c>
      <c r="G382" s="243"/>
      <c r="H382" s="247">
        <v>67</v>
      </c>
      <c r="I382" s="248"/>
      <c r="J382" s="243"/>
      <c r="K382" s="243"/>
      <c r="L382" s="249"/>
      <c r="M382" s="250"/>
      <c r="N382" s="251"/>
      <c r="O382" s="251"/>
      <c r="P382" s="251"/>
      <c r="Q382" s="251"/>
      <c r="R382" s="251"/>
      <c r="S382" s="251"/>
      <c r="T382" s="252"/>
      <c r="AT382" s="253" t="s">
        <v>193</v>
      </c>
      <c r="AU382" s="253" t="s">
        <v>83</v>
      </c>
      <c r="AV382" s="14" t="s">
        <v>189</v>
      </c>
      <c r="AW382" s="14" t="s">
        <v>39</v>
      </c>
      <c r="AX382" s="14" t="s">
        <v>79</v>
      </c>
      <c r="AY382" s="253" t="s">
        <v>183</v>
      </c>
    </row>
    <row r="383" spans="2:65" s="1" customFormat="1" ht="31.5" customHeight="1">
      <c r="B383" s="42"/>
      <c r="C383" s="205" t="s">
        <v>545</v>
      </c>
      <c r="D383" s="205" t="s">
        <v>185</v>
      </c>
      <c r="E383" s="206" t="s">
        <v>1886</v>
      </c>
      <c r="F383" s="207" t="s">
        <v>1887</v>
      </c>
      <c r="G383" s="208" t="s">
        <v>199</v>
      </c>
      <c r="H383" s="209">
        <v>170.29</v>
      </c>
      <c r="I383" s="210"/>
      <c r="J383" s="211">
        <f>ROUND(I383*H383,2)</f>
        <v>0</v>
      </c>
      <c r="K383" s="207" t="s">
        <v>200</v>
      </c>
      <c r="L383" s="62"/>
      <c r="M383" s="212" t="s">
        <v>21</v>
      </c>
      <c r="N383" s="213" t="s">
        <v>46</v>
      </c>
      <c r="O383" s="43"/>
      <c r="P383" s="214">
        <f>O383*H383</f>
        <v>0</v>
      </c>
      <c r="Q383" s="214">
        <v>1E-4</v>
      </c>
      <c r="R383" s="214">
        <f>Q383*H383</f>
        <v>1.7028999999999999E-2</v>
      </c>
      <c r="S383" s="214">
        <v>0</v>
      </c>
      <c r="T383" s="215">
        <f>S383*H383</f>
        <v>0</v>
      </c>
      <c r="AR383" s="25" t="s">
        <v>292</v>
      </c>
      <c r="AT383" s="25" t="s">
        <v>185</v>
      </c>
      <c r="AU383" s="25" t="s">
        <v>83</v>
      </c>
      <c r="AY383" s="25" t="s">
        <v>183</v>
      </c>
      <c r="BE383" s="216">
        <f>IF(N383="základní",J383,0)</f>
        <v>0</v>
      </c>
      <c r="BF383" s="216">
        <f>IF(N383="snížená",J383,0)</f>
        <v>0</v>
      </c>
      <c r="BG383" s="216">
        <f>IF(N383="zákl. přenesená",J383,0)</f>
        <v>0</v>
      </c>
      <c r="BH383" s="216">
        <f>IF(N383="sníž. přenesená",J383,0)</f>
        <v>0</v>
      </c>
      <c r="BI383" s="216">
        <f>IF(N383="nulová",J383,0)</f>
        <v>0</v>
      </c>
      <c r="BJ383" s="25" t="s">
        <v>79</v>
      </c>
      <c r="BK383" s="216">
        <f>ROUND(I383*H383,2)</f>
        <v>0</v>
      </c>
      <c r="BL383" s="25" t="s">
        <v>292</v>
      </c>
      <c r="BM383" s="25" t="s">
        <v>1888</v>
      </c>
    </row>
    <row r="384" spans="2:65" s="13" customFormat="1" ht="13.5">
      <c r="B384" s="231"/>
      <c r="C384" s="232"/>
      <c r="D384" s="217" t="s">
        <v>193</v>
      </c>
      <c r="E384" s="233" t="s">
        <v>21</v>
      </c>
      <c r="F384" s="234" t="s">
        <v>1889</v>
      </c>
      <c r="G384" s="232"/>
      <c r="H384" s="235">
        <v>170.29</v>
      </c>
      <c r="I384" s="236"/>
      <c r="J384" s="232"/>
      <c r="K384" s="232"/>
      <c r="L384" s="237"/>
      <c r="M384" s="238"/>
      <c r="N384" s="239"/>
      <c r="O384" s="239"/>
      <c r="P384" s="239"/>
      <c r="Q384" s="239"/>
      <c r="R384" s="239"/>
      <c r="S384" s="239"/>
      <c r="T384" s="240"/>
      <c r="AT384" s="241" t="s">
        <v>193</v>
      </c>
      <c r="AU384" s="241" t="s">
        <v>83</v>
      </c>
      <c r="AV384" s="13" t="s">
        <v>83</v>
      </c>
      <c r="AW384" s="13" t="s">
        <v>39</v>
      </c>
      <c r="AX384" s="13" t="s">
        <v>75</v>
      </c>
      <c r="AY384" s="241" t="s">
        <v>183</v>
      </c>
    </row>
    <row r="385" spans="2:65" s="14" customFormat="1" ht="13.5">
      <c r="B385" s="242"/>
      <c r="C385" s="243"/>
      <c r="D385" s="244" t="s">
        <v>193</v>
      </c>
      <c r="E385" s="245" t="s">
        <v>21</v>
      </c>
      <c r="F385" s="246" t="s">
        <v>212</v>
      </c>
      <c r="G385" s="243"/>
      <c r="H385" s="247">
        <v>170.29</v>
      </c>
      <c r="I385" s="248"/>
      <c r="J385" s="243"/>
      <c r="K385" s="243"/>
      <c r="L385" s="249"/>
      <c r="M385" s="250"/>
      <c r="N385" s="251"/>
      <c r="O385" s="251"/>
      <c r="P385" s="251"/>
      <c r="Q385" s="251"/>
      <c r="R385" s="251"/>
      <c r="S385" s="251"/>
      <c r="T385" s="252"/>
      <c r="AT385" s="253" t="s">
        <v>193</v>
      </c>
      <c r="AU385" s="253" t="s">
        <v>83</v>
      </c>
      <c r="AV385" s="14" t="s">
        <v>189</v>
      </c>
      <c r="AW385" s="14" t="s">
        <v>39</v>
      </c>
      <c r="AX385" s="14" t="s">
        <v>79</v>
      </c>
      <c r="AY385" s="253" t="s">
        <v>183</v>
      </c>
    </row>
    <row r="386" spans="2:65" s="1" customFormat="1" ht="31.5" customHeight="1">
      <c r="B386" s="42"/>
      <c r="C386" s="205" t="s">
        <v>549</v>
      </c>
      <c r="D386" s="205" t="s">
        <v>185</v>
      </c>
      <c r="E386" s="206" t="s">
        <v>1890</v>
      </c>
      <c r="F386" s="207" t="s">
        <v>1891</v>
      </c>
      <c r="G386" s="208" t="s">
        <v>188</v>
      </c>
      <c r="H386" s="209">
        <v>13.8</v>
      </c>
      <c r="I386" s="210"/>
      <c r="J386" s="211">
        <f>ROUND(I386*H386,2)</f>
        <v>0</v>
      </c>
      <c r="K386" s="207" t="s">
        <v>200</v>
      </c>
      <c r="L386" s="62"/>
      <c r="M386" s="212" t="s">
        <v>21</v>
      </c>
      <c r="N386" s="213" t="s">
        <v>46</v>
      </c>
      <c r="O386" s="43"/>
      <c r="P386" s="214">
        <f>O386*H386</f>
        <v>0</v>
      </c>
      <c r="Q386" s="214">
        <v>4.3800000000000002E-3</v>
      </c>
      <c r="R386" s="214">
        <f>Q386*H386</f>
        <v>6.0444000000000005E-2</v>
      </c>
      <c r="S386" s="214">
        <v>0</v>
      </c>
      <c r="T386" s="215">
        <f>S386*H386</f>
        <v>0</v>
      </c>
      <c r="AR386" s="25" t="s">
        <v>292</v>
      </c>
      <c r="AT386" s="25" t="s">
        <v>185</v>
      </c>
      <c r="AU386" s="25" t="s">
        <v>83</v>
      </c>
      <c r="AY386" s="25" t="s">
        <v>183</v>
      </c>
      <c r="BE386" s="216">
        <f>IF(N386="základní",J386,0)</f>
        <v>0</v>
      </c>
      <c r="BF386" s="216">
        <f>IF(N386="snížená",J386,0)</f>
        <v>0</v>
      </c>
      <c r="BG386" s="216">
        <f>IF(N386="zákl. přenesená",J386,0)</f>
        <v>0</v>
      </c>
      <c r="BH386" s="216">
        <f>IF(N386="sníž. přenesená",J386,0)</f>
        <v>0</v>
      </c>
      <c r="BI386" s="216">
        <f>IF(N386="nulová",J386,0)</f>
        <v>0</v>
      </c>
      <c r="BJ386" s="25" t="s">
        <v>79</v>
      </c>
      <c r="BK386" s="216">
        <f>ROUND(I386*H386,2)</f>
        <v>0</v>
      </c>
      <c r="BL386" s="25" t="s">
        <v>292</v>
      </c>
      <c r="BM386" s="25" t="s">
        <v>1892</v>
      </c>
    </row>
    <row r="387" spans="2:65" s="12" customFormat="1" ht="13.5">
      <c r="B387" s="220"/>
      <c r="C387" s="221"/>
      <c r="D387" s="217" t="s">
        <v>193</v>
      </c>
      <c r="E387" s="222" t="s">
        <v>21</v>
      </c>
      <c r="F387" s="223" t="s">
        <v>1878</v>
      </c>
      <c r="G387" s="221"/>
      <c r="H387" s="224" t="s">
        <v>21</v>
      </c>
      <c r="I387" s="225"/>
      <c r="J387" s="221"/>
      <c r="K387" s="221"/>
      <c r="L387" s="226"/>
      <c r="M387" s="227"/>
      <c r="N387" s="228"/>
      <c r="O387" s="228"/>
      <c r="P387" s="228"/>
      <c r="Q387" s="228"/>
      <c r="R387" s="228"/>
      <c r="S387" s="228"/>
      <c r="T387" s="229"/>
      <c r="AT387" s="230" t="s">
        <v>193</v>
      </c>
      <c r="AU387" s="230" t="s">
        <v>83</v>
      </c>
      <c r="AV387" s="12" t="s">
        <v>79</v>
      </c>
      <c r="AW387" s="12" t="s">
        <v>39</v>
      </c>
      <c r="AX387" s="12" t="s">
        <v>75</v>
      </c>
      <c r="AY387" s="230" t="s">
        <v>183</v>
      </c>
    </row>
    <row r="388" spans="2:65" s="13" customFormat="1" ht="13.5">
      <c r="B388" s="231"/>
      <c r="C388" s="232"/>
      <c r="D388" s="217" t="s">
        <v>193</v>
      </c>
      <c r="E388" s="233" t="s">
        <v>21</v>
      </c>
      <c r="F388" s="234" t="s">
        <v>1893</v>
      </c>
      <c r="G388" s="232"/>
      <c r="H388" s="235">
        <v>6.9</v>
      </c>
      <c r="I388" s="236"/>
      <c r="J388" s="232"/>
      <c r="K388" s="232"/>
      <c r="L388" s="237"/>
      <c r="M388" s="238"/>
      <c r="N388" s="239"/>
      <c r="O388" s="239"/>
      <c r="P388" s="239"/>
      <c r="Q388" s="239"/>
      <c r="R388" s="239"/>
      <c r="S388" s="239"/>
      <c r="T388" s="240"/>
      <c r="AT388" s="241" t="s">
        <v>193</v>
      </c>
      <c r="AU388" s="241" t="s">
        <v>83</v>
      </c>
      <c r="AV388" s="13" t="s">
        <v>83</v>
      </c>
      <c r="AW388" s="13" t="s">
        <v>39</v>
      </c>
      <c r="AX388" s="13" t="s">
        <v>75</v>
      </c>
      <c r="AY388" s="241" t="s">
        <v>183</v>
      </c>
    </row>
    <row r="389" spans="2:65" s="13" customFormat="1" ht="13.5">
      <c r="B389" s="231"/>
      <c r="C389" s="232"/>
      <c r="D389" s="217" t="s">
        <v>193</v>
      </c>
      <c r="E389" s="233" t="s">
        <v>21</v>
      </c>
      <c r="F389" s="234" t="s">
        <v>1894</v>
      </c>
      <c r="G389" s="232"/>
      <c r="H389" s="235">
        <v>6.9</v>
      </c>
      <c r="I389" s="236"/>
      <c r="J389" s="232"/>
      <c r="K389" s="232"/>
      <c r="L389" s="237"/>
      <c r="M389" s="238"/>
      <c r="N389" s="239"/>
      <c r="O389" s="239"/>
      <c r="P389" s="239"/>
      <c r="Q389" s="239"/>
      <c r="R389" s="239"/>
      <c r="S389" s="239"/>
      <c r="T389" s="240"/>
      <c r="AT389" s="241" t="s">
        <v>193</v>
      </c>
      <c r="AU389" s="241" t="s">
        <v>83</v>
      </c>
      <c r="AV389" s="13" t="s">
        <v>83</v>
      </c>
      <c r="AW389" s="13" t="s">
        <v>39</v>
      </c>
      <c r="AX389" s="13" t="s">
        <v>75</v>
      </c>
      <c r="AY389" s="241" t="s">
        <v>183</v>
      </c>
    </row>
    <row r="390" spans="2:65" s="14" customFormat="1" ht="13.5">
      <c r="B390" s="242"/>
      <c r="C390" s="243"/>
      <c r="D390" s="244" t="s">
        <v>193</v>
      </c>
      <c r="E390" s="245" t="s">
        <v>21</v>
      </c>
      <c r="F390" s="246" t="s">
        <v>212</v>
      </c>
      <c r="G390" s="243"/>
      <c r="H390" s="247">
        <v>13.8</v>
      </c>
      <c r="I390" s="248"/>
      <c r="J390" s="243"/>
      <c r="K390" s="243"/>
      <c r="L390" s="249"/>
      <c r="M390" s="250"/>
      <c r="N390" s="251"/>
      <c r="O390" s="251"/>
      <c r="P390" s="251"/>
      <c r="Q390" s="251"/>
      <c r="R390" s="251"/>
      <c r="S390" s="251"/>
      <c r="T390" s="252"/>
      <c r="AT390" s="253" t="s">
        <v>193</v>
      </c>
      <c r="AU390" s="253" t="s">
        <v>83</v>
      </c>
      <c r="AV390" s="14" t="s">
        <v>189</v>
      </c>
      <c r="AW390" s="14" t="s">
        <v>39</v>
      </c>
      <c r="AX390" s="14" t="s">
        <v>79</v>
      </c>
      <c r="AY390" s="253" t="s">
        <v>183</v>
      </c>
    </row>
    <row r="391" spans="2:65" s="1" customFormat="1" ht="44.25" customHeight="1">
      <c r="B391" s="42"/>
      <c r="C391" s="205" t="s">
        <v>555</v>
      </c>
      <c r="D391" s="205" t="s">
        <v>185</v>
      </c>
      <c r="E391" s="206" t="s">
        <v>1895</v>
      </c>
      <c r="F391" s="207" t="s">
        <v>1896</v>
      </c>
      <c r="G391" s="208" t="s">
        <v>626</v>
      </c>
      <c r="H391" s="209">
        <v>24</v>
      </c>
      <c r="I391" s="210"/>
      <c r="J391" s="211">
        <f>ROUND(I391*H391,2)</f>
        <v>0</v>
      </c>
      <c r="K391" s="207" t="s">
        <v>200</v>
      </c>
      <c r="L391" s="62"/>
      <c r="M391" s="212" t="s">
        <v>21</v>
      </c>
      <c r="N391" s="213" t="s">
        <v>46</v>
      </c>
      <c r="O391" s="43"/>
      <c r="P391" s="214">
        <f>O391*H391</f>
        <v>0</v>
      </c>
      <c r="Q391" s="214">
        <v>6.4999999999999997E-4</v>
      </c>
      <c r="R391" s="214">
        <f>Q391*H391</f>
        <v>1.5599999999999999E-2</v>
      </c>
      <c r="S391" s="214">
        <v>2.2000000000000001E-3</v>
      </c>
      <c r="T391" s="215">
        <f>S391*H391</f>
        <v>5.28E-2</v>
      </c>
      <c r="AR391" s="25" t="s">
        <v>292</v>
      </c>
      <c r="AT391" s="25" t="s">
        <v>185</v>
      </c>
      <c r="AU391" s="25" t="s">
        <v>83</v>
      </c>
      <c r="AY391" s="25" t="s">
        <v>183</v>
      </c>
      <c r="BE391" s="216">
        <f>IF(N391="základní",J391,0)</f>
        <v>0</v>
      </c>
      <c r="BF391" s="216">
        <f>IF(N391="snížená",J391,0)</f>
        <v>0</v>
      </c>
      <c r="BG391" s="216">
        <f>IF(N391="zákl. přenesená",J391,0)</f>
        <v>0</v>
      </c>
      <c r="BH391" s="216">
        <f>IF(N391="sníž. přenesená",J391,0)</f>
        <v>0</v>
      </c>
      <c r="BI391" s="216">
        <f>IF(N391="nulová",J391,0)</f>
        <v>0</v>
      </c>
      <c r="BJ391" s="25" t="s">
        <v>79</v>
      </c>
      <c r="BK391" s="216">
        <f>ROUND(I391*H391,2)</f>
        <v>0</v>
      </c>
      <c r="BL391" s="25" t="s">
        <v>292</v>
      </c>
      <c r="BM391" s="25" t="s">
        <v>1897</v>
      </c>
    </row>
    <row r="392" spans="2:65" s="12" customFormat="1" ht="13.5">
      <c r="B392" s="220"/>
      <c r="C392" s="221"/>
      <c r="D392" s="217" t="s">
        <v>193</v>
      </c>
      <c r="E392" s="222" t="s">
        <v>21</v>
      </c>
      <c r="F392" s="223" t="s">
        <v>1898</v>
      </c>
      <c r="G392" s="221"/>
      <c r="H392" s="224" t="s">
        <v>21</v>
      </c>
      <c r="I392" s="225"/>
      <c r="J392" s="221"/>
      <c r="K392" s="221"/>
      <c r="L392" s="226"/>
      <c r="M392" s="227"/>
      <c r="N392" s="228"/>
      <c r="O392" s="228"/>
      <c r="P392" s="228"/>
      <c r="Q392" s="228"/>
      <c r="R392" s="228"/>
      <c r="S392" s="228"/>
      <c r="T392" s="229"/>
      <c r="AT392" s="230" t="s">
        <v>193</v>
      </c>
      <c r="AU392" s="230" t="s">
        <v>83</v>
      </c>
      <c r="AV392" s="12" t="s">
        <v>79</v>
      </c>
      <c r="AW392" s="12" t="s">
        <v>39</v>
      </c>
      <c r="AX392" s="12" t="s">
        <v>75</v>
      </c>
      <c r="AY392" s="230" t="s">
        <v>183</v>
      </c>
    </row>
    <row r="393" spans="2:65" s="13" customFormat="1" ht="13.5">
      <c r="B393" s="231"/>
      <c r="C393" s="232"/>
      <c r="D393" s="217" t="s">
        <v>193</v>
      </c>
      <c r="E393" s="233" t="s">
        <v>21</v>
      </c>
      <c r="F393" s="234" t="s">
        <v>1899</v>
      </c>
      <c r="G393" s="232"/>
      <c r="H393" s="235">
        <v>12</v>
      </c>
      <c r="I393" s="236"/>
      <c r="J393" s="232"/>
      <c r="K393" s="232"/>
      <c r="L393" s="237"/>
      <c r="M393" s="238"/>
      <c r="N393" s="239"/>
      <c r="O393" s="239"/>
      <c r="P393" s="239"/>
      <c r="Q393" s="239"/>
      <c r="R393" s="239"/>
      <c r="S393" s="239"/>
      <c r="T393" s="240"/>
      <c r="AT393" s="241" t="s">
        <v>193</v>
      </c>
      <c r="AU393" s="241" t="s">
        <v>83</v>
      </c>
      <c r="AV393" s="13" t="s">
        <v>83</v>
      </c>
      <c r="AW393" s="13" t="s">
        <v>39</v>
      </c>
      <c r="AX393" s="13" t="s">
        <v>75</v>
      </c>
      <c r="AY393" s="241" t="s">
        <v>183</v>
      </c>
    </row>
    <row r="394" spans="2:65" s="13" customFormat="1" ht="13.5">
      <c r="B394" s="231"/>
      <c r="C394" s="232"/>
      <c r="D394" s="217" t="s">
        <v>193</v>
      </c>
      <c r="E394" s="233" t="s">
        <v>21</v>
      </c>
      <c r="F394" s="234" t="s">
        <v>1900</v>
      </c>
      <c r="G394" s="232"/>
      <c r="H394" s="235">
        <v>12</v>
      </c>
      <c r="I394" s="236"/>
      <c r="J394" s="232"/>
      <c r="K394" s="232"/>
      <c r="L394" s="237"/>
      <c r="M394" s="238"/>
      <c r="N394" s="239"/>
      <c r="O394" s="239"/>
      <c r="P394" s="239"/>
      <c r="Q394" s="239"/>
      <c r="R394" s="239"/>
      <c r="S394" s="239"/>
      <c r="T394" s="240"/>
      <c r="AT394" s="241" t="s">
        <v>193</v>
      </c>
      <c r="AU394" s="241" t="s">
        <v>83</v>
      </c>
      <c r="AV394" s="13" t="s">
        <v>83</v>
      </c>
      <c r="AW394" s="13" t="s">
        <v>39</v>
      </c>
      <c r="AX394" s="13" t="s">
        <v>75</v>
      </c>
      <c r="AY394" s="241" t="s">
        <v>183</v>
      </c>
    </row>
    <row r="395" spans="2:65" s="14" customFormat="1" ht="13.5">
      <c r="B395" s="242"/>
      <c r="C395" s="243"/>
      <c r="D395" s="244" t="s">
        <v>193</v>
      </c>
      <c r="E395" s="245" t="s">
        <v>21</v>
      </c>
      <c r="F395" s="246" t="s">
        <v>212</v>
      </c>
      <c r="G395" s="243"/>
      <c r="H395" s="247">
        <v>24</v>
      </c>
      <c r="I395" s="248"/>
      <c r="J395" s="243"/>
      <c r="K395" s="243"/>
      <c r="L395" s="249"/>
      <c r="M395" s="250"/>
      <c r="N395" s="251"/>
      <c r="O395" s="251"/>
      <c r="P395" s="251"/>
      <c r="Q395" s="251"/>
      <c r="R395" s="251"/>
      <c r="S395" s="251"/>
      <c r="T395" s="252"/>
      <c r="AT395" s="253" t="s">
        <v>193</v>
      </c>
      <c r="AU395" s="253" t="s">
        <v>83</v>
      </c>
      <c r="AV395" s="14" t="s">
        <v>189</v>
      </c>
      <c r="AW395" s="14" t="s">
        <v>39</v>
      </c>
      <c r="AX395" s="14" t="s">
        <v>79</v>
      </c>
      <c r="AY395" s="253" t="s">
        <v>183</v>
      </c>
    </row>
    <row r="396" spans="2:65" s="1" customFormat="1" ht="31.5" customHeight="1">
      <c r="B396" s="42"/>
      <c r="C396" s="205" t="s">
        <v>563</v>
      </c>
      <c r="D396" s="205" t="s">
        <v>185</v>
      </c>
      <c r="E396" s="206" t="s">
        <v>1901</v>
      </c>
      <c r="F396" s="207" t="s">
        <v>1902</v>
      </c>
      <c r="G396" s="208" t="s">
        <v>199</v>
      </c>
      <c r="H396" s="209">
        <v>95.424000000000007</v>
      </c>
      <c r="I396" s="210"/>
      <c r="J396" s="211">
        <f>ROUND(I396*H396,2)</f>
        <v>0</v>
      </c>
      <c r="K396" s="207" t="s">
        <v>200</v>
      </c>
      <c r="L396" s="62"/>
      <c r="M396" s="212" t="s">
        <v>21</v>
      </c>
      <c r="N396" s="213" t="s">
        <v>46</v>
      </c>
      <c r="O396" s="43"/>
      <c r="P396" s="214">
        <f>O396*H396</f>
        <v>0</v>
      </c>
      <c r="Q396" s="214">
        <v>1.2840000000000001E-2</v>
      </c>
      <c r="R396" s="214">
        <f>Q396*H396</f>
        <v>1.2252441600000001</v>
      </c>
      <c r="S396" s="214">
        <v>0</v>
      </c>
      <c r="T396" s="215">
        <f>S396*H396</f>
        <v>0</v>
      </c>
      <c r="AR396" s="25" t="s">
        <v>292</v>
      </c>
      <c r="AT396" s="25" t="s">
        <v>185</v>
      </c>
      <c r="AU396" s="25" t="s">
        <v>83</v>
      </c>
      <c r="AY396" s="25" t="s">
        <v>183</v>
      </c>
      <c r="BE396" s="216">
        <f>IF(N396="základní",J396,0)</f>
        <v>0</v>
      </c>
      <c r="BF396" s="216">
        <f>IF(N396="snížená",J396,0)</f>
        <v>0</v>
      </c>
      <c r="BG396" s="216">
        <f>IF(N396="zákl. přenesená",J396,0)</f>
        <v>0</v>
      </c>
      <c r="BH396" s="216">
        <f>IF(N396="sníž. přenesená",J396,0)</f>
        <v>0</v>
      </c>
      <c r="BI396" s="216">
        <f>IF(N396="nulová",J396,0)</f>
        <v>0</v>
      </c>
      <c r="BJ396" s="25" t="s">
        <v>79</v>
      </c>
      <c r="BK396" s="216">
        <f>ROUND(I396*H396,2)</f>
        <v>0</v>
      </c>
      <c r="BL396" s="25" t="s">
        <v>292</v>
      </c>
      <c r="BM396" s="25" t="s">
        <v>1903</v>
      </c>
    </row>
    <row r="397" spans="2:65" s="12" customFormat="1" ht="13.5">
      <c r="B397" s="220"/>
      <c r="C397" s="221"/>
      <c r="D397" s="217" t="s">
        <v>193</v>
      </c>
      <c r="E397" s="222" t="s">
        <v>21</v>
      </c>
      <c r="F397" s="223" t="s">
        <v>1878</v>
      </c>
      <c r="G397" s="221"/>
      <c r="H397" s="224" t="s">
        <v>21</v>
      </c>
      <c r="I397" s="225"/>
      <c r="J397" s="221"/>
      <c r="K397" s="221"/>
      <c r="L397" s="226"/>
      <c r="M397" s="227"/>
      <c r="N397" s="228"/>
      <c r="O397" s="228"/>
      <c r="P397" s="228"/>
      <c r="Q397" s="228"/>
      <c r="R397" s="228"/>
      <c r="S397" s="228"/>
      <c r="T397" s="229"/>
      <c r="AT397" s="230" t="s">
        <v>193</v>
      </c>
      <c r="AU397" s="230" t="s">
        <v>83</v>
      </c>
      <c r="AV397" s="12" t="s">
        <v>79</v>
      </c>
      <c r="AW397" s="12" t="s">
        <v>39</v>
      </c>
      <c r="AX397" s="12" t="s">
        <v>75</v>
      </c>
      <c r="AY397" s="230" t="s">
        <v>183</v>
      </c>
    </row>
    <row r="398" spans="2:65" s="13" customFormat="1" ht="13.5">
      <c r="B398" s="231"/>
      <c r="C398" s="232"/>
      <c r="D398" s="217" t="s">
        <v>193</v>
      </c>
      <c r="E398" s="233" t="s">
        <v>21</v>
      </c>
      <c r="F398" s="234" t="s">
        <v>1904</v>
      </c>
      <c r="G398" s="232"/>
      <c r="H398" s="235">
        <v>47.712000000000003</v>
      </c>
      <c r="I398" s="236"/>
      <c r="J398" s="232"/>
      <c r="K398" s="232"/>
      <c r="L398" s="237"/>
      <c r="M398" s="238"/>
      <c r="N398" s="239"/>
      <c r="O398" s="239"/>
      <c r="P398" s="239"/>
      <c r="Q398" s="239"/>
      <c r="R398" s="239"/>
      <c r="S398" s="239"/>
      <c r="T398" s="240"/>
      <c r="AT398" s="241" t="s">
        <v>193</v>
      </c>
      <c r="AU398" s="241" t="s">
        <v>83</v>
      </c>
      <c r="AV398" s="13" t="s">
        <v>83</v>
      </c>
      <c r="AW398" s="13" t="s">
        <v>39</v>
      </c>
      <c r="AX398" s="13" t="s">
        <v>75</v>
      </c>
      <c r="AY398" s="241" t="s">
        <v>183</v>
      </c>
    </row>
    <row r="399" spans="2:65" s="13" customFormat="1" ht="13.5">
      <c r="B399" s="231"/>
      <c r="C399" s="232"/>
      <c r="D399" s="217" t="s">
        <v>193</v>
      </c>
      <c r="E399" s="233" t="s">
        <v>21</v>
      </c>
      <c r="F399" s="234" t="s">
        <v>1905</v>
      </c>
      <c r="G399" s="232"/>
      <c r="H399" s="235">
        <v>47.712000000000003</v>
      </c>
      <c r="I399" s="236"/>
      <c r="J399" s="232"/>
      <c r="K399" s="232"/>
      <c r="L399" s="237"/>
      <c r="M399" s="238"/>
      <c r="N399" s="239"/>
      <c r="O399" s="239"/>
      <c r="P399" s="239"/>
      <c r="Q399" s="239"/>
      <c r="R399" s="239"/>
      <c r="S399" s="239"/>
      <c r="T399" s="240"/>
      <c r="AT399" s="241" t="s">
        <v>193</v>
      </c>
      <c r="AU399" s="241" t="s">
        <v>83</v>
      </c>
      <c r="AV399" s="13" t="s">
        <v>83</v>
      </c>
      <c r="AW399" s="13" t="s">
        <v>39</v>
      </c>
      <c r="AX399" s="13" t="s">
        <v>75</v>
      </c>
      <c r="AY399" s="241" t="s">
        <v>183</v>
      </c>
    </row>
    <row r="400" spans="2:65" s="14" customFormat="1" ht="13.5">
      <c r="B400" s="242"/>
      <c r="C400" s="243"/>
      <c r="D400" s="244" t="s">
        <v>193</v>
      </c>
      <c r="E400" s="245" t="s">
        <v>21</v>
      </c>
      <c r="F400" s="246" t="s">
        <v>212</v>
      </c>
      <c r="G400" s="243"/>
      <c r="H400" s="247">
        <v>95.424000000000007</v>
      </c>
      <c r="I400" s="248"/>
      <c r="J400" s="243"/>
      <c r="K400" s="243"/>
      <c r="L400" s="249"/>
      <c r="M400" s="250"/>
      <c r="N400" s="251"/>
      <c r="O400" s="251"/>
      <c r="P400" s="251"/>
      <c r="Q400" s="251"/>
      <c r="R400" s="251"/>
      <c r="S400" s="251"/>
      <c r="T400" s="252"/>
      <c r="AT400" s="253" t="s">
        <v>193</v>
      </c>
      <c r="AU400" s="253" t="s">
        <v>83</v>
      </c>
      <c r="AV400" s="14" t="s">
        <v>189</v>
      </c>
      <c r="AW400" s="14" t="s">
        <v>39</v>
      </c>
      <c r="AX400" s="14" t="s">
        <v>79</v>
      </c>
      <c r="AY400" s="253" t="s">
        <v>183</v>
      </c>
    </row>
    <row r="401" spans="2:65" s="1" customFormat="1" ht="31.5" customHeight="1">
      <c r="B401" s="42"/>
      <c r="C401" s="205" t="s">
        <v>568</v>
      </c>
      <c r="D401" s="205" t="s">
        <v>185</v>
      </c>
      <c r="E401" s="206" t="s">
        <v>1906</v>
      </c>
      <c r="F401" s="207" t="s">
        <v>1907</v>
      </c>
      <c r="G401" s="208" t="s">
        <v>626</v>
      </c>
      <c r="H401" s="209">
        <v>4</v>
      </c>
      <c r="I401" s="210"/>
      <c r="J401" s="211">
        <f>ROUND(I401*H401,2)</f>
        <v>0</v>
      </c>
      <c r="K401" s="207" t="s">
        <v>200</v>
      </c>
      <c r="L401" s="62"/>
      <c r="M401" s="212" t="s">
        <v>21</v>
      </c>
      <c r="N401" s="213" t="s">
        <v>46</v>
      </c>
      <c r="O401" s="43"/>
      <c r="P401" s="214">
        <f>O401*H401</f>
        <v>0</v>
      </c>
      <c r="Q401" s="214">
        <v>6.9999999999999994E-5</v>
      </c>
      <c r="R401" s="214">
        <f>Q401*H401</f>
        <v>2.7999999999999998E-4</v>
      </c>
      <c r="S401" s="214">
        <v>0</v>
      </c>
      <c r="T401" s="215">
        <f>S401*H401</f>
        <v>0</v>
      </c>
      <c r="AR401" s="25" t="s">
        <v>292</v>
      </c>
      <c r="AT401" s="25" t="s">
        <v>185</v>
      </c>
      <c r="AU401" s="25" t="s">
        <v>83</v>
      </c>
      <c r="AY401" s="25" t="s">
        <v>183</v>
      </c>
      <c r="BE401" s="216">
        <f>IF(N401="základní",J401,0)</f>
        <v>0</v>
      </c>
      <c r="BF401" s="216">
        <f>IF(N401="snížená",J401,0)</f>
        <v>0</v>
      </c>
      <c r="BG401" s="216">
        <f>IF(N401="zákl. přenesená",J401,0)</f>
        <v>0</v>
      </c>
      <c r="BH401" s="216">
        <f>IF(N401="sníž. přenesená",J401,0)</f>
        <v>0</v>
      </c>
      <c r="BI401" s="216">
        <f>IF(N401="nulová",J401,0)</f>
        <v>0</v>
      </c>
      <c r="BJ401" s="25" t="s">
        <v>79</v>
      </c>
      <c r="BK401" s="216">
        <f>ROUND(I401*H401,2)</f>
        <v>0</v>
      </c>
      <c r="BL401" s="25" t="s">
        <v>292</v>
      </c>
      <c r="BM401" s="25" t="s">
        <v>1908</v>
      </c>
    </row>
    <row r="402" spans="2:65" s="12" customFormat="1" ht="13.5">
      <c r="B402" s="220"/>
      <c r="C402" s="221"/>
      <c r="D402" s="217" t="s">
        <v>193</v>
      </c>
      <c r="E402" s="222" t="s">
        <v>21</v>
      </c>
      <c r="F402" s="223" t="s">
        <v>1878</v>
      </c>
      <c r="G402" s="221"/>
      <c r="H402" s="224" t="s">
        <v>21</v>
      </c>
      <c r="I402" s="225"/>
      <c r="J402" s="221"/>
      <c r="K402" s="221"/>
      <c r="L402" s="226"/>
      <c r="M402" s="227"/>
      <c r="N402" s="228"/>
      <c r="O402" s="228"/>
      <c r="P402" s="228"/>
      <c r="Q402" s="228"/>
      <c r="R402" s="228"/>
      <c r="S402" s="228"/>
      <c r="T402" s="229"/>
      <c r="AT402" s="230" t="s">
        <v>193</v>
      </c>
      <c r="AU402" s="230" t="s">
        <v>83</v>
      </c>
      <c r="AV402" s="12" t="s">
        <v>79</v>
      </c>
      <c r="AW402" s="12" t="s">
        <v>39</v>
      </c>
      <c r="AX402" s="12" t="s">
        <v>75</v>
      </c>
      <c r="AY402" s="230" t="s">
        <v>183</v>
      </c>
    </row>
    <row r="403" spans="2:65" s="13" customFormat="1" ht="13.5">
      <c r="B403" s="231"/>
      <c r="C403" s="232"/>
      <c r="D403" s="217" t="s">
        <v>193</v>
      </c>
      <c r="E403" s="233" t="s">
        <v>21</v>
      </c>
      <c r="F403" s="234" t="s">
        <v>1909</v>
      </c>
      <c r="G403" s="232"/>
      <c r="H403" s="235">
        <v>2</v>
      </c>
      <c r="I403" s="236"/>
      <c r="J403" s="232"/>
      <c r="K403" s="232"/>
      <c r="L403" s="237"/>
      <c r="M403" s="238"/>
      <c r="N403" s="239"/>
      <c r="O403" s="239"/>
      <c r="P403" s="239"/>
      <c r="Q403" s="239"/>
      <c r="R403" s="239"/>
      <c r="S403" s="239"/>
      <c r="T403" s="240"/>
      <c r="AT403" s="241" t="s">
        <v>193</v>
      </c>
      <c r="AU403" s="241" t="s">
        <v>83</v>
      </c>
      <c r="AV403" s="13" t="s">
        <v>83</v>
      </c>
      <c r="AW403" s="13" t="s">
        <v>39</v>
      </c>
      <c r="AX403" s="13" t="s">
        <v>75</v>
      </c>
      <c r="AY403" s="241" t="s">
        <v>183</v>
      </c>
    </row>
    <row r="404" spans="2:65" s="13" customFormat="1" ht="13.5">
      <c r="B404" s="231"/>
      <c r="C404" s="232"/>
      <c r="D404" s="217" t="s">
        <v>193</v>
      </c>
      <c r="E404" s="233" t="s">
        <v>21</v>
      </c>
      <c r="F404" s="234" t="s">
        <v>1910</v>
      </c>
      <c r="G404" s="232"/>
      <c r="H404" s="235">
        <v>2</v>
      </c>
      <c r="I404" s="236"/>
      <c r="J404" s="232"/>
      <c r="K404" s="232"/>
      <c r="L404" s="237"/>
      <c r="M404" s="238"/>
      <c r="N404" s="239"/>
      <c r="O404" s="239"/>
      <c r="P404" s="239"/>
      <c r="Q404" s="239"/>
      <c r="R404" s="239"/>
      <c r="S404" s="239"/>
      <c r="T404" s="240"/>
      <c r="AT404" s="241" t="s">
        <v>193</v>
      </c>
      <c r="AU404" s="241" t="s">
        <v>83</v>
      </c>
      <c r="AV404" s="13" t="s">
        <v>83</v>
      </c>
      <c r="AW404" s="13" t="s">
        <v>39</v>
      </c>
      <c r="AX404" s="13" t="s">
        <v>75</v>
      </c>
      <c r="AY404" s="241" t="s">
        <v>183</v>
      </c>
    </row>
    <row r="405" spans="2:65" s="14" customFormat="1" ht="13.5">
      <c r="B405" s="242"/>
      <c r="C405" s="243"/>
      <c r="D405" s="244" t="s">
        <v>193</v>
      </c>
      <c r="E405" s="245" t="s">
        <v>21</v>
      </c>
      <c r="F405" s="246" t="s">
        <v>212</v>
      </c>
      <c r="G405" s="243"/>
      <c r="H405" s="247">
        <v>4</v>
      </c>
      <c r="I405" s="248"/>
      <c r="J405" s="243"/>
      <c r="K405" s="243"/>
      <c r="L405" s="249"/>
      <c r="M405" s="250"/>
      <c r="N405" s="251"/>
      <c r="O405" s="251"/>
      <c r="P405" s="251"/>
      <c r="Q405" s="251"/>
      <c r="R405" s="251"/>
      <c r="S405" s="251"/>
      <c r="T405" s="252"/>
      <c r="AT405" s="253" t="s">
        <v>193</v>
      </c>
      <c r="AU405" s="253" t="s">
        <v>83</v>
      </c>
      <c r="AV405" s="14" t="s">
        <v>189</v>
      </c>
      <c r="AW405" s="14" t="s">
        <v>39</v>
      </c>
      <c r="AX405" s="14" t="s">
        <v>79</v>
      </c>
      <c r="AY405" s="253" t="s">
        <v>183</v>
      </c>
    </row>
    <row r="406" spans="2:65" s="1" customFormat="1" ht="22.5" customHeight="1">
      <c r="B406" s="42"/>
      <c r="C406" s="257" t="s">
        <v>574</v>
      </c>
      <c r="D406" s="257" t="s">
        <v>223</v>
      </c>
      <c r="E406" s="258" t="s">
        <v>1911</v>
      </c>
      <c r="F406" s="259" t="s">
        <v>1912</v>
      </c>
      <c r="G406" s="260" t="s">
        <v>626</v>
      </c>
      <c r="H406" s="261">
        <v>4</v>
      </c>
      <c r="I406" s="262"/>
      <c r="J406" s="263">
        <f>ROUND(I406*H406,2)</f>
        <v>0</v>
      </c>
      <c r="K406" s="259" t="s">
        <v>200</v>
      </c>
      <c r="L406" s="264"/>
      <c r="M406" s="265" t="s">
        <v>21</v>
      </c>
      <c r="N406" s="266" t="s">
        <v>46</v>
      </c>
      <c r="O406" s="43"/>
      <c r="P406" s="214">
        <f>O406*H406</f>
        <v>0</v>
      </c>
      <c r="Q406" s="214">
        <v>1.1000000000000001E-3</v>
      </c>
      <c r="R406" s="214">
        <f>Q406*H406</f>
        <v>4.4000000000000003E-3</v>
      </c>
      <c r="S406" s="214">
        <v>0</v>
      </c>
      <c r="T406" s="215">
        <f>S406*H406</f>
        <v>0</v>
      </c>
      <c r="AR406" s="25" t="s">
        <v>393</v>
      </c>
      <c r="AT406" s="25" t="s">
        <v>223</v>
      </c>
      <c r="AU406" s="25" t="s">
        <v>83</v>
      </c>
      <c r="AY406" s="25" t="s">
        <v>183</v>
      </c>
      <c r="BE406" s="216">
        <f>IF(N406="základní",J406,0)</f>
        <v>0</v>
      </c>
      <c r="BF406" s="216">
        <f>IF(N406="snížená",J406,0)</f>
        <v>0</v>
      </c>
      <c r="BG406" s="216">
        <f>IF(N406="zákl. přenesená",J406,0)</f>
        <v>0</v>
      </c>
      <c r="BH406" s="216">
        <f>IF(N406="sníž. přenesená",J406,0)</f>
        <v>0</v>
      </c>
      <c r="BI406" s="216">
        <f>IF(N406="nulová",J406,0)</f>
        <v>0</v>
      </c>
      <c r="BJ406" s="25" t="s">
        <v>79</v>
      </c>
      <c r="BK406" s="216">
        <f>ROUND(I406*H406,2)</f>
        <v>0</v>
      </c>
      <c r="BL406" s="25" t="s">
        <v>292</v>
      </c>
      <c r="BM406" s="25" t="s">
        <v>1913</v>
      </c>
    </row>
    <row r="407" spans="2:65" s="1" customFormat="1" ht="44.25" customHeight="1">
      <c r="B407" s="42"/>
      <c r="C407" s="205" t="s">
        <v>578</v>
      </c>
      <c r="D407" s="205" t="s">
        <v>185</v>
      </c>
      <c r="E407" s="206" t="s">
        <v>1914</v>
      </c>
      <c r="F407" s="207" t="s">
        <v>1915</v>
      </c>
      <c r="G407" s="208" t="s">
        <v>498</v>
      </c>
      <c r="H407" s="209">
        <v>2.1720000000000002</v>
      </c>
      <c r="I407" s="210"/>
      <c r="J407" s="211">
        <f>ROUND(I407*H407,2)</f>
        <v>0</v>
      </c>
      <c r="K407" s="207" t="s">
        <v>200</v>
      </c>
      <c r="L407" s="62"/>
      <c r="M407" s="212" t="s">
        <v>21</v>
      </c>
      <c r="N407" s="213" t="s">
        <v>46</v>
      </c>
      <c r="O407" s="43"/>
      <c r="P407" s="214">
        <f>O407*H407</f>
        <v>0</v>
      </c>
      <c r="Q407" s="214">
        <v>0</v>
      </c>
      <c r="R407" s="214">
        <f>Q407*H407</f>
        <v>0</v>
      </c>
      <c r="S407" s="214">
        <v>0</v>
      </c>
      <c r="T407" s="215">
        <f>S407*H407</f>
        <v>0</v>
      </c>
      <c r="AR407" s="25" t="s">
        <v>292</v>
      </c>
      <c r="AT407" s="25" t="s">
        <v>185</v>
      </c>
      <c r="AU407" s="25" t="s">
        <v>83</v>
      </c>
      <c r="AY407" s="25" t="s">
        <v>183</v>
      </c>
      <c r="BE407" s="216">
        <f>IF(N407="základní",J407,0)</f>
        <v>0</v>
      </c>
      <c r="BF407" s="216">
        <f>IF(N407="snížená",J407,0)</f>
        <v>0</v>
      </c>
      <c r="BG407" s="216">
        <f>IF(N407="zákl. přenesená",J407,0)</f>
        <v>0</v>
      </c>
      <c r="BH407" s="216">
        <f>IF(N407="sníž. přenesená",J407,0)</f>
        <v>0</v>
      </c>
      <c r="BI407" s="216">
        <f>IF(N407="nulová",J407,0)</f>
        <v>0</v>
      </c>
      <c r="BJ407" s="25" t="s">
        <v>79</v>
      </c>
      <c r="BK407" s="216">
        <f>ROUND(I407*H407,2)</f>
        <v>0</v>
      </c>
      <c r="BL407" s="25" t="s">
        <v>292</v>
      </c>
      <c r="BM407" s="25" t="s">
        <v>1916</v>
      </c>
    </row>
    <row r="408" spans="2:65" s="11" customFormat="1" ht="29.85" customHeight="1">
      <c r="B408" s="188"/>
      <c r="C408" s="189"/>
      <c r="D408" s="202" t="s">
        <v>74</v>
      </c>
      <c r="E408" s="203" t="s">
        <v>553</v>
      </c>
      <c r="F408" s="203" t="s">
        <v>554</v>
      </c>
      <c r="G408" s="189"/>
      <c r="H408" s="189"/>
      <c r="I408" s="192"/>
      <c r="J408" s="204">
        <f>BK408</f>
        <v>0</v>
      </c>
      <c r="K408" s="189"/>
      <c r="L408" s="194"/>
      <c r="M408" s="195"/>
      <c r="N408" s="196"/>
      <c r="O408" s="196"/>
      <c r="P408" s="197">
        <f>SUM(P409:P413)</f>
        <v>0</v>
      </c>
      <c r="Q408" s="196"/>
      <c r="R408" s="197">
        <f>SUM(R409:R413)</f>
        <v>3.4564400000000002E-2</v>
      </c>
      <c r="S408" s="196"/>
      <c r="T408" s="198">
        <f>SUM(T409:T413)</f>
        <v>0</v>
      </c>
      <c r="AR408" s="199" t="s">
        <v>83</v>
      </c>
      <c r="AT408" s="200" t="s">
        <v>74</v>
      </c>
      <c r="AU408" s="200" t="s">
        <v>79</v>
      </c>
      <c r="AY408" s="199" t="s">
        <v>183</v>
      </c>
      <c r="BK408" s="201">
        <f>SUM(BK409:BK413)</f>
        <v>0</v>
      </c>
    </row>
    <row r="409" spans="2:65" s="1" customFormat="1" ht="31.5" customHeight="1">
      <c r="B409" s="42"/>
      <c r="C409" s="205" t="s">
        <v>584</v>
      </c>
      <c r="D409" s="205" t="s">
        <v>185</v>
      </c>
      <c r="E409" s="206" t="s">
        <v>1917</v>
      </c>
      <c r="F409" s="207" t="s">
        <v>1918</v>
      </c>
      <c r="G409" s="208" t="s">
        <v>199</v>
      </c>
      <c r="H409" s="209">
        <v>4.42</v>
      </c>
      <c r="I409" s="210"/>
      <c r="J409" s="211">
        <f>ROUND(I409*H409,2)</f>
        <v>0</v>
      </c>
      <c r="K409" s="207" t="s">
        <v>200</v>
      </c>
      <c r="L409" s="62"/>
      <c r="M409" s="212" t="s">
        <v>21</v>
      </c>
      <c r="N409" s="213" t="s">
        <v>46</v>
      </c>
      <c r="O409" s="43"/>
      <c r="P409" s="214">
        <f>O409*H409</f>
        <v>0</v>
      </c>
      <c r="Q409" s="214">
        <v>7.8200000000000006E-3</v>
      </c>
      <c r="R409" s="214">
        <f>Q409*H409</f>
        <v>3.4564400000000002E-2</v>
      </c>
      <c r="S409" s="214">
        <v>0</v>
      </c>
      <c r="T409" s="215">
        <f>S409*H409</f>
        <v>0</v>
      </c>
      <c r="AR409" s="25" t="s">
        <v>292</v>
      </c>
      <c r="AT409" s="25" t="s">
        <v>185</v>
      </c>
      <c r="AU409" s="25" t="s">
        <v>83</v>
      </c>
      <c r="AY409" s="25" t="s">
        <v>183</v>
      </c>
      <c r="BE409" s="216">
        <f>IF(N409="základní",J409,0)</f>
        <v>0</v>
      </c>
      <c r="BF409" s="216">
        <f>IF(N409="snížená",J409,0)</f>
        <v>0</v>
      </c>
      <c r="BG409" s="216">
        <f>IF(N409="zákl. přenesená",J409,0)</f>
        <v>0</v>
      </c>
      <c r="BH409" s="216">
        <f>IF(N409="sníž. přenesená",J409,0)</f>
        <v>0</v>
      </c>
      <c r="BI409" s="216">
        <f>IF(N409="nulová",J409,0)</f>
        <v>0</v>
      </c>
      <c r="BJ409" s="25" t="s">
        <v>79</v>
      </c>
      <c r="BK409" s="216">
        <f>ROUND(I409*H409,2)</f>
        <v>0</v>
      </c>
      <c r="BL409" s="25" t="s">
        <v>292</v>
      </c>
      <c r="BM409" s="25" t="s">
        <v>1919</v>
      </c>
    </row>
    <row r="410" spans="2:65" s="12" customFormat="1" ht="13.5">
      <c r="B410" s="220"/>
      <c r="C410" s="221"/>
      <c r="D410" s="217" t="s">
        <v>193</v>
      </c>
      <c r="E410" s="222" t="s">
        <v>21</v>
      </c>
      <c r="F410" s="223" t="s">
        <v>1664</v>
      </c>
      <c r="G410" s="221"/>
      <c r="H410" s="224" t="s">
        <v>21</v>
      </c>
      <c r="I410" s="225"/>
      <c r="J410" s="221"/>
      <c r="K410" s="221"/>
      <c r="L410" s="226"/>
      <c r="M410" s="227"/>
      <c r="N410" s="228"/>
      <c r="O410" s="228"/>
      <c r="P410" s="228"/>
      <c r="Q410" s="228"/>
      <c r="R410" s="228"/>
      <c r="S410" s="228"/>
      <c r="T410" s="229"/>
      <c r="AT410" s="230" t="s">
        <v>193</v>
      </c>
      <c r="AU410" s="230" t="s">
        <v>83</v>
      </c>
      <c r="AV410" s="12" t="s">
        <v>79</v>
      </c>
      <c r="AW410" s="12" t="s">
        <v>39</v>
      </c>
      <c r="AX410" s="12" t="s">
        <v>75</v>
      </c>
      <c r="AY410" s="230" t="s">
        <v>183</v>
      </c>
    </row>
    <row r="411" spans="2:65" s="13" customFormat="1" ht="13.5">
      <c r="B411" s="231"/>
      <c r="C411" s="232"/>
      <c r="D411" s="217" t="s">
        <v>193</v>
      </c>
      <c r="E411" s="233" t="s">
        <v>21</v>
      </c>
      <c r="F411" s="234" t="s">
        <v>1920</v>
      </c>
      <c r="G411" s="232"/>
      <c r="H411" s="235">
        <v>4.42</v>
      </c>
      <c r="I411" s="236"/>
      <c r="J411" s="232"/>
      <c r="K411" s="232"/>
      <c r="L411" s="237"/>
      <c r="M411" s="238"/>
      <c r="N411" s="239"/>
      <c r="O411" s="239"/>
      <c r="P411" s="239"/>
      <c r="Q411" s="239"/>
      <c r="R411" s="239"/>
      <c r="S411" s="239"/>
      <c r="T411" s="240"/>
      <c r="AT411" s="241" t="s">
        <v>193</v>
      </c>
      <c r="AU411" s="241" t="s">
        <v>83</v>
      </c>
      <c r="AV411" s="13" t="s">
        <v>83</v>
      </c>
      <c r="AW411" s="13" t="s">
        <v>39</v>
      </c>
      <c r="AX411" s="13" t="s">
        <v>75</v>
      </c>
      <c r="AY411" s="241" t="s">
        <v>183</v>
      </c>
    </row>
    <row r="412" spans="2:65" s="14" customFormat="1" ht="13.5">
      <c r="B412" s="242"/>
      <c r="C412" s="243"/>
      <c r="D412" s="244" t="s">
        <v>193</v>
      </c>
      <c r="E412" s="245" t="s">
        <v>21</v>
      </c>
      <c r="F412" s="246" t="s">
        <v>212</v>
      </c>
      <c r="G412" s="243"/>
      <c r="H412" s="247">
        <v>4.42</v>
      </c>
      <c r="I412" s="248"/>
      <c r="J412" s="243"/>
      <c r="K412" s="243"/>
      <c r="L412" s="249"/>
      <c r="M412" s="250"/>
      <c r="N412" s="251"/>
      <c r="O412" s="251"/>
      <c r="P412" s="251"/>
      <c r="Q412" s="251"/>
      <c r="R412" s="251"/>
      <c r="S412" s="251"/>
      <c r="T412" s="252"/>
      <c r="AT412" s="253" t="s">
        <v>193</v>
      </c>
      <c r="AU412" s="253" t="s">
        <v>83</v>
      </c>
      <c r="AV412" s="14" t="s">
        <v>189</v>
      </c>
      <c r="AW412" s="14" t="s">
        <v>39</v>
      </c>
      <c r="AX412" s="14" t="s">
        <v>79</v>
      </c>
      <c r="AY412" s="253" t="s">
        <v>183</v>
      </c>
    </row>
    <row r="413" spans="2:65" s="1" customFormat="1" ht="31.5" customHeight="1">
      <c r="B413" s="42"/>
      <c r="C413" s="205" t="s">
        <v>590</v>
      </c>
      <c r="D413" s="205" t="s">
        <v>185</v>
      </c>
      <c r="E413" s="206" t="s">
        <v>617</v>
      </c>
      <c r="F413" s="207" t="s">
        <v>618</v>
      </c>
      <c r="G413" s="208" t="s">
        <v>498</v>
      </c>
      <c r="H413" s="209">
        <v>3.5000000000000003E-2</v>
      </c>
      <c r="I413" s="210"/>
      <c r="J413" s="211">
        <f>ROUND(I413*H413,2)</f>
        <v>0</v>
      </c>
      <c r="K413" s="207" t="s">
        <v>200</v>
      </c>
      <c r="L413" s="62"/>
      <c r="M413" s="212" t="s">
        <v>21</v>
      </c>
      <c r="N413" s="213" t="s">
        <v>46</v>
      </c>
      <c r="O413" s="43"/>
      <c r="P413" s="214">
        <f>O413*H413</f>
        <v>0</v>
      </c>
      <c r="Q413" s="214">
        <v>0</v>
      </c>
      <c r="R413" s="214">
        <f>Q413*H413</f>
        <v>0</v>
      </c>
      <c r="S413" s="214">
        <v>0</v>
      </c>
      <c r="T413" s="215">
        <f>S413*H413</f>
        <v>0</v>
      </c>
      <c r="AR413" s="25" t="s">
        <v>292</v>
      </c>
      <c r="AT413" s="25" t="s">
        <v>185</v>
      </c>
      <c r="AU413" s="25" t="s">
        <v>83</v>
      </c>
      <c r="AY413" s="25" t="s">
        <v>183</v>
      </c>
      <c r="BE413" s="216">
        <f>IF(N413="základní",J413,0)</f>
        <v>0</v>
      </c>
      <c r="BF413" s="216">
        <f>IF(N413="snížená",J413,0)</f>
        <v>0</v>
      </c>
      <c r="BG413" s="216">
        <f>IF(N413="zákl. přenesená",J413,0)</f>
        <v>0</v>
      </c>
      <c r="BH413" s="216">
        <f>IF(N413="sníž. přenesená",J413,0)</f>
        <v>0</v>
      </c>
      <c r="BI413" s="216">
        <f>IF(N413="nulová",J413,0)</f>
        <v>0</v>
      </c>
      <c r="BJ413" s="25" t="s">
        <v>79</v>
      </c>
      <c r="BK413" s="216">
        <f>ROUND(I413*H413,2)</f>
        <v>0</v>
      </c>
      <c r="BL413" s="25" t="s">
        <v>292</v>
      </c>
      <c r="BM413" s="25" t="s">
        <v>1921</v>
      </c>
    </row>
    <row r="414" spans="2:65" s="11" customFormat="1" ht="29.85" customHeight="1">
      <c r="B414" s="188"/>
      <c r="C414" s="189"/>
      <c r="D414" s="202" t="s">
        <v>74</v>
      </c>
      <c r="E414" s="203" t="s">
        <v>1609</v>
      </c>
      <c r="F414" s="203" t="s">
        <v>1610</v>
      </c>
      <c r="G414" s="189"/>
      <c r="H414" s="189"/>
      <c r="I414" s="192"/>
      <c r="J414" s="204">
        <f>BK414</f>
        <v>0</v>
      </c>
      <c r="K414" s="189"/>
      <c r="L414" s="194"/>
      <c r="M414" s="195"/>
      <c r="N414" s="196"/>
      <c r="O414" s="196"/>
      <c r="P414" s="197">
        <f>SUM(P415:P433)</f>
        <v>0</v>
      </c>
      <c r="Q414" s="196"/>
      <c r="R414" s="197">
        <f>SUM(R415:R433)</f>
        <v>0.11079285999999999</v>
      </c>
      <c r="S414" s="196"/>
      <c r="T414" s="198">
        <f>SUM(T415:T433)</f>
        <v>0</v>
      </c>
      <c r="AR414" s="199" t="s">
        <v>83</v>
      </c>
      <c r="AT414" s="200" t="s">
        <v>74</v>
      </c>
      <c r="AU414" s="200" t="s">
        <v>79</v>
      </c>
      <c r="AY414" s="199" t="s">
        <v>183</v>
      </c>
      <c r="BK414" s="201">
        <f>SUM(BK415:BK433)</f>
        <v>0</v>
      </c>
    </row>
    <row r="415" spans="2:65" s="1" customFormat="1" ht="22.5" customHeight="1">
      <c r="B415" s="42"/>
      <c r="C415" s="205" t="s">
        <v>595</v>
      </c>
      <c r="D415" s="205" t="s">
        <v>185</v>
      </c>
      <c r="E415" s="206" t="s">
        <v>1922</v>
      </c>
      <c r="F415" s="207" t="s">
        <v>1923</v>
      </c>
      <c r="G415" s="208" t="s">
        <v>199</v>
      </c>
      <c r="H415" s="209">
        <v>122.33799999999999</v>
      </c>
      <c r="I415" s="210"/>
      <c r="J415" s="211">
        <f>ROUND(I415*H415,2)</f>
        <v>0</v>
      </c>
      <c r="K415" s="207" t="s">
        <v>200</v>
      </c>
      <c r="L415" s="62"/>
      <c r="M415" s="212" t="s">
        <v>21</v>
      </c>
      <c r="N415" s="213" t="s">
        <v>46</v>
      </c>
      <c r="O415" s="43"/>
      <c r="P415" s="214">
        <f>O415*H415</f>
        <v>0</v>
      </c>
      <c r="Q415" s="214">
        <v>2.0000000000000001E-4</v>
      </c>
      <c r="R415" s="214">
        <f>Q415*H415</f>
        <v>2.4467599999999999E-2</v>
      </c>
      <c r="S415" s="214">
        <v>0</v>
      </c>
      <c r="T415" s="215">
        <f>S415*H415</f>
        <v>0</v>
      </c>
      <c r="AR415" s="25" t="s">
        <v>292</v>
      </c>
      <c r="AT415" s="25" t="s">
        <v>185</v>
      </c>
      <c r="AU415" s="25" t="s">
        <v>83</v>
      </c>
      <c r="AY415" s="25" t="s">
        <v>183</v>
      </c>
      <c r="BE415" s="216">
        <f>IF(N415="základní",J415,0)</f>
        <v>0</v>
      </c>
      <c r="BF415" s="216">
        <f>IF(N415="snížená",J415,0)</f>
        <v>0</v>
      </c>
      <c r="BG415" s="216">
        <f>IF(N415="zákl. přenesená",J415,0)</f>
        <v>0</v>
      </c>
      <c r="BH415" s="216">
        <f>IF(N415="sníž. přenesená",J415,0)</f>
        <v>0</v>
      </c>
      <c r="BI415" s="216">
        <f>IF(N415="nulová",J415,0)</f>
        <v>0</v>
      </c>
      <c r="BJ415" s="25" t="s">
        <v>79</v>
      </c>
      <c r="BK415" s="216">
        <f>ROUND(I415*H415,2)</f>
        <v>0</v>
      </c>
      <c r="BL415" s="25" t="s">
        <v>292</v>
      </c>
      <c r="BM415" s="25" t="s">
        <v>1924</v>
      </c>
    </row>
    <row r="416" spans="2:65" s="12" customFormat="1" ht="13.5">
      <c r="B416" s="220"/>
      <c r="C416" s="221"/>
      <c r="D416" s="217" t="s">
        <v>193</v>
      </c>
      <c r="E416" s="222" t="s">
        <v>21</v>
      </c>
      <c r="F416" s="223" t="s">
        <v>1654</v>
      </c>
      <c r="G416" s="221"/>
      <c r="H416" s="224" t="s">
        <v>21</v>
      </c>
      <c r="I416" s="225"/>
      <c r="J416" s="221"/>
      <c r="K416" s="221"/>
      <c r="L416" s="226"/>
      <c r="M416" s="227"/>
      <c r="N416" s="228"/>
      <c r="O416" s="228"/>
      <c r="P416" s="228"/>
      <c r="Q416" s="228"/>
      <c r="R416" s="228"/>
      <c r="S416" s="228"/>
      <c r="T416" s="229"/>
      <c r="AT416" s="230" t="s">
        <v>193</v>
      </c>
      <c r="AU416" s="230" t="s">
        <v>83</v>
      </c>
      <c r="AV416" s="12" t="s">
        <v>79</v>
      </c>
      <c r="AW416" s="12" t="s">
        <v>39</v>
      </c>
      <c r="AX416" s="12" t="s">
        <v>75</v>
      </c>
      <c r="AY416" s="230" t="s">
        <v>183</v>
      </c>
    </row>
    <row r="417" spans="2:65" s="13" customFormat="1" ht="13.5">
      <c r="B417" s="231"/>
      <c r="C417" s="232"/>
      <c r="D417" s="217" t="s">
        <v>193</v>
      </c>
      <c r="E417" s="233" t="s">
        <v>21</v>
      </c>
      <c r="F417" s="234" t="s">
        <v>1925</v>
      </c>
      <c r="G417" s="232"/>
      <c r="H417" s="235">
        <v>36.743000000000002</v>
      </c>
      <c r="I417" s="236"/>
      <c r="J417" s="232"/>
      <c r="K417" s="232"/>
      <c r="L417" s="237"/>
      <c r="M417" s="238"/>
      <c r="N417" s="239"/>
      <c r="O417" s="239"/>
      <c r="P417" s="239"/>
      <c r="Q417" s="239"/>
      <c r="R417" s="239"/>
      <c r="S417" s="239"/>
      <c r="T417" s="240"/>
      <c r="AT417" s="241" t="s">
        <v>193</v>
      </c>
      <c r="AU417" s="241" t="s">
        <v>83</v>
      </c>
      <c r="AV417" s="13" t="s">
        <v>83</v>
      </c>
      <c r="AW417" s="13" t="s">
        <v>39</v>
      </c>
      <c r="AX417" s="13" t="s">
        <v>75</v>
      </c>
      <c r="AY417" s="241" t="s">
        <v>183</v>
      </c>
    </row>
    <row r="418" spans="2:65" s="13" customFormat="1" ht="13.5">
      <c r="B418" s="231"/>
      <c r="C418" s="232"/>
      <c r="D418" s="217" t="s">
        <v>193</v>
      </c>
      <c r="E418" s="233" t="s">
        <v>21</v>
      </c>
      <c r="F418" s="234" t="s">
        <v>1926</v>
      </c>
      <c r="G418" s="232"/>
      <c r="H418" s="235">
        <v>20</v>
      </c>
      <c r="I418" s="236"/>
      <c r="J418" s="232"/>
      <c r="K418" s="232"/>
      <c r="L418" s="237"/>
      <c r="M418" s="238"/>
      <c r="N418" s="239"/>
      <c r="O418" s="239"/>
      <c r="P418" s="239"/>
      <c r="Q418" s="239"/>
      <c r="R418" s="239"/>
      <c r="S418" s="239"/>
      <c r="T418" s="240"/>
      <c r="AT418" s="241" t="s">
        <v>193</v>
      </c>
      <c r="AU418" s="241" t="s">
        <v>83</v>
      </c>
      <c r="AV418" s="13" t="s">
        <v>83</v>
      </c>
      <c r="AW418" s="13" t="s">
        <v>39</v>
      </c>
      <c r="AX418" s="13" t="s">
        <v>75</v>
      </c>
      <c r="AY418" s="241" t="s">
        <v>183</v>
      </c>
    </row>
    <row r="419" spans="2:65" s="15" customFormat="1" ht="13.5">
      <c r="B419" s="268"/>
      <c r="C419" s="269"/>
      <c r="D419" s="217" t="s">
        <v>193</v>
      </c>
      <c r="E419" s="270" t="s">
        <v>21</v>
      </c>
      <c r="F419" s="271" t="s">
        <v>265</v>
      </c>
      <c r="G419" s="269"/>
      <c r="H419" s="272">
        <v>56.743000000000002</v>
      </c>
      <c r="I419" s="273"/>
      <c r="J419" s="269"/>
      <c r="K419" s="269"/>
      <c r="L419" s="274"/>
      <c r="M419" s="275"/>
      <c r="N419" s="276"/>
      <c r="O419" s="276"/>
      <c r="P419" s="276"/>
      <c r="Q419" s="276"/>
      <c r="R419" s="276"/>
      <c r="S419" s="276"/>
      <c r="T419" s="277"/>
      <c r="AT419" s="278" t="s">
        <v>193</v>
      </c>
      <c r="AU419" s="278" t="s">
        <v>83</v>
      </c>
      <c r="AV419" s="15" t="s">
        <v>91</v>
      </c>
      <c r="AW419" s="15" t="s">
        <v>39</v>
      </c>
      <c r="AX419" s="15" t="s">
        <v>75</v>
      </c>
      <c r="AY419" s="278" t="s">
        <v>183</v>
      </c>
    </row>
    <row r="420" spans="2:65" s="12" customFormat="1" ht="13.5">
      <c r="B420" s="220"/>
      <c r="C420" s="221"/>
      <c r="D420" s="217" t="s">
        <v>193</v>
      </c>
      <c r="E420" s="222" t="s">
        <v>21</v>
      </c>
      <c r="F420" s="223" t="s">
        <v>1654</v>
      </c>
      <c r="G420" s="221"/>
      <c r="H420" s="224" t="s">
        <v>21</v>
      </c>
      <c r="I420" s="225"/>
      <c r="J420" s="221"/>
      <c r="K420" s="221"/>
      <c r="L420" s="226"/>
      <c r="M420" s="227"/>
      <c r="N420" s="228"/>
      <c r="O420" s="228"/>
      <c r="P420" s="228"/>
      <c r="Q420" s="228"/>
      <c r="R420" s="228"/>
      <c r="S420" s="228"/>
      <c r="T420" s="229"/>
      <c r="AT420" s="230" t="s">
        <v>193</v>
      </c>
      <c r="AU420" s="230" t="s">
        <v>83</v>
      </c>
      <c r="AV420" s="12" t="s">
        <v>79</v>
      </c>
      <c r="AW420" s="12" t="s">
        <v>39</v>
      </c>
      <c r="AX420" s="12" t="s">
        <v>75</v>
      </c>
      <c r="AY420" s="230" t="s">
        <v>183</v>
      </c>
    </row>
    <row r="421" spans="2:65" s="13" customFormat="1" ht="13.5">
      <c r="B421" s="231"/>
      <c r="C421" s="232"/>
      <c r="D421" s="217" t="s">
        <v>193</v>
      </c>
      <c r="E421" s="233" t="s">
        <v>21</v>
      </c>
      <c r="F421" s="234" t="s">
        <v>1925</v>
      </c>
      <c r="G421" s="232"/>
      <c r="H421" s="235">
        <v>36.743000000000002</v>
      </c>
      <c r="I421" s="236"/>
      <c r="J421" s="232"/>
      <c r="K421" s="232"/>
      <c r="L421" s="237"/>
      <c r="M421" s="238"/>
      <c r="N421" s="239"/>
      <c r="O421" s="239"/>
      <c r="P421" s="239"/>
      <c r="Q421" s="239"/>
      <c r="R421" s="239"/>
      <c r="S421" s="239"/>
      <c r="T421" s="240"/>
      <c r="AT421" s="241" t="s">
        <v>193</v>
      </c>
      <c r="AU421" s="241" t="s">
        <v>83</v>
      </c>
      <c r="AV421" s="13" t="s">
        <v>83</v>
      </c>
      <c r="AW421" s="13" t="s">
        <v>39</v>
      </c>
      <c r="AX421" s="13" t="s">
        <v>75</v>
      </c>
      <c r="AY421" s="241" t="s">
        <v>183</v>
      </c>
    </row>
    <row r="422" spans="2:65" s="13" customFormat="1" ht="13.5">
      <c r="B422" s="231"/>
      <c r="C422" s="232"/>
      <c r="D422" s="217" t="s">
        <v>193</v>
      </c>
      <c r="E422" s="233" t="s">
        <v>21</v>
      </c>
      <c r="F422" s="234" t="s">
        <v>1927</v>
      </c>
      <c r="G422" s="232"/>
      <c r="H422" s="235">
        <v>8.8520000000000003</v>
      </c>
      <c r="I422" s="236"/>
      <c r="J422" s="232"/>
      <c r="K422" s="232"/>
      <c r="L422" s="237"/>
      <c r="M422" s="238"/>
      <c r="N422" s="239"/>
      <c r="O422" s="239"/>
      <c r="P422" s="239"/>
      <c r="Q422" s="239"/>
      <c r="R422" s="239"/>
      <c r="S422" s="239"/>
      <c r="T422" s="240"/>
      <c r="AT422" s="241" t="s">
        <v>193</v>
      </c>
      <c r="AU422" s="241" t="s">
        <v>83</v>
      </c>
      <c r="AV422" s="13" t="s">
        <v>83</v>
      </c>
      <c r="AW422" s="13" t="s">
        <v>39</v>
      </c>
      <c r="AX422" s="13" t="s">
        <v>75</v>
      </c>
      <c r="AY422" s="241" t="s">
        <v>183</v>
      </c>
    </row>
    <row r="423" spans="2:65" s="13" customFormat="1" ht="13.5">
      <c r="B423" s="231"/>
      <c r="C423" s="232"/>
      <c r="D423" s="217" t="s">
        <v>193</v>
      </c>
      <c r="E423" s="233" t="s">
        <v>21</v>
      </c>
      <c r="F423" s="234" t="s">
        <v>1926</v>
      </c>
      <c r="G423" s="232"/>
      <c r="H423" s="235">
        <v>20</v>
      </c>
      <c r="I423" s="236"/>
      <c r="J423" s="232"/>
      <c r="K423" s="232"/>
      <c r="L423" s="237"/>
      <c r="M423" s="238"/>
      <c r="N423" s="239"/>
      <c r="O423" s="239"/>
      <c r="P423" s="239"/>
      <c r="Q423" s="239"/>
      <c r="R423" s="239"/>
      <c r="S423" s="239"/>
      <c r="T423" s="240"/>
      <c r="AT423" s="241" t="s">
        <v>193</v>
      </c>
      <c r="AU423" s="241" t="s">
        <v>83</v>
      </c>
      <c r="AV423" s="13" t="s">
        <v>83</v>
      </c>
      <c r="AW423" s="13" t="s">
        <v>39</v>
      </c>
      <c r="AX423" s="13" t="s">
        <v>75</v>
      </c>
      <c r="AY423" s="241" t="s">
        <v>183</v>
      </c>
    </row>
    <row r="424" spans="2:65" s="15" customFormat="1" ht="13.5">
      <c r="B424" s="268"/>
      <c r="C424" s="269"/>
      <c r="D424" s="217" t="s">
        <v>193</v>
      </c>
      <c r="E424" s="270" t="s">
        <v>21</v>
      </c>
      <c r="F424" s="271" t="s">
        <v>265</v>
      </c>
      <c r="G424" s="269"/>
      <c r="H424" s="272">
        <v>65.594999999999999</v>
      </c>
      <c r="I424" s="273"/>
      <c r="J424" s="269"/>
      <c r="K424" s="269"/>
      <c r="L424" s="274"/>
      <c r="M424" s="275"/>
      <c r="N424" s="276"/>
      <c r="O424" s="276"/>
      <c r="P424" s="276"/>
      <c r="Q424" s="276"/>
      <c r="R424" s="276"/>
      <c r="S424" s="276"/>
      <c r="T424" s="277"/>
      <c r="AT424" s="278" t="s">
        <v>193</v>
      </c>
      <c r="AU424" s="278" t="s">
        <v>83</v>
      </c>
      <c r="AV424" s="15" t="s">
        <v>91</v>
      </c>
      <c r="AW424" s="15" t="s">
        <v>39</v>
      </c>
      <c r="AX424" s="15" t="s">
        <v>75</v>
      </c>
      <c r="AY424" s="278" t="s">
        <v>183</v>
      </c>
    </row>
    <row r="425" spans="2:65" s="14" customFormat="1" ht="13.5">
      <c r="B425" s="242"/>
      <c r="C425" s="243"/>
      <c r="D425" s="244" t="s">
        <v>193</v>
      </c>
      <c r="E425" s="245" t="s">
        <v>21</v>
      </c>
      <c r="F425" s="246" t="s">
        <v>212</v>
      </c>
      <c r="G425" s="243"/>
      <c r="H425" s="247">
        <v>122.33799999999999</v>
      </c>
      <c r="I425" s="248"/>
      <c r="J425" s="243"/>
      <c r="K425" s="243"/>
      <c r="L425" s="249"/>
      <c r="M425" s="250"/>
      <c r="N425" s="251"/>
      <c r="O425" s="251"/>
      <c r="P425" s="251"/>
      <c r="Q425" s="251"/>
      <c r="R425" s="251"/>
      <c r="S425" s="251"/>
      <c r="T425" s="252"/>
      <c r="AT425" s="253" t="s">
        <v>193</v>
      </c>
      <c r="AU425" s="253" t="s">
        <v>83</v>
      </c>
      <c r="AV425" s="14" t="s">
        <v>189</v>
      </c>
      <c r="AW425" s="14" t="s">
        <v>39</v>
      </c>
      <c r="AX425" s="14" t="s">
        <v>79</v>
      </c>
      <c r="AY425" s="253" t="s">
        <v>183</v>
      </c>
    </row>
    <row r="426" spans="2:65" s="1" customFormat="1" ht="31.5" customHeight="1">
      <c r="B426" s="42"/>
      <c r="C426" s="205" t="s">
        <v>601</v>
      </c>
      <c r="D426" s="205" t="s">
        <v>185</v>
      </c>
      <c r="E426" s="206" t="s">
        <v>1928</v>
      </c>
      <c r="F426" s="207" t="s">
        <v>1929</v>
      </c>
      <c r="G426" s="208" t="s">
        <v>199</v>
      </c>
      <c r="H426" s="209">
        <v>292.62799999999999</v>
      </c>
      <c r="I426" s="210"/>
      <c r="J426" s="211">
        <f>ROUND(I426*H426,2)</f>
        <v>0</v>
      </c>
      <c r="K426" s="207" t="s">
        <v>200</v>
      </c>
      <c r="L426" s="62"/>
      <c r="M426" s="212" t="s">
        <v>21</v>
      </c>
      <c r="N426" s="213" t="s">
        <v>46</v>
      </c>
      <c r="O426" s="43"/>
      <c r="P426" s="214">
        <f>O426*H426</f>
        <v>0</v>
      </c>
      <c r="Q426" s="214">
        <v>2.9E-4</v>
      </c>
      <c r="R426" s="214">
        <f>Q426*H426</f>
        <v>8.4862119999999999E-2</v>
      </c>
      <c r="S426" s="214">
        <v>0</v>
      </c>
      <c r="T426" s="215">
        <f>S426*H426</f>
        <v>0</v>
      </c>
      <c r="AR426" s="25" t="s">
        <v>292</v>
      </c>
      <c r="AT426" s="25" t="s">
        <v>185</v>
      </c>
      <c r="AU426" s="25" t="s">
        <v>83</v>
      </c>
      <c r="AY426" s="25" t="s">
        <v>183</v>
      </c>
      <c r="BE426" s="216">
        <f>IF(N426="základní",J426,0)</f>
        <v>0</v>
      </c>
      <c r="BF426" s="216">
        <f>IF(N426="snížená",J426,0)</f>
        <v>0</v>
      </c>
      <c r="BG426" s="216">
        <f>IF(N426="zákl. přenesená",J426,0)</f>
        <v>0</v>
      </c>
      <c r="BH426" s="216">
        <f>IF(N426="sníž. přenesená",J426,0)</f>
        <v>0</v>
      </c>
      <c r="BI426" s="216">
        <f>IF(N426="nulová",J426,0)</f>
        <v>0</v>
      </c>
      <c r="BJ426" s="25" t="s">
        <v>79</v>
      </c>
      <c r="BK426" s="216">
        <f>ROUND(I426*H426,2)</f>
        <v>0</v>
      </c>
      <c r="BL426" s="25" t="s">
        <v>292</v>
      </c>
      <c r="BM426" s="25" t="s">
        <v>1930</v>
      </c>
    </row>
    <row r="427" spans="2:65" s="13" customFormat="1" ht="13.5">
      <c r="B427" s="231"/>
      <c r="C427" s="232"/>
      <c r="D427" s="217" t="s">
        <v>193</v>
      </c>
      <c r="E427" s="233" t="s">
        <v>21</v>
      </c>
      <c r="F427" s="234" t="s">
        <v>1931</v>
      </c>
      <c r="G427" s="232"/>
      <c r="H427" s="235">
        <v>122.33799999999999</v>
      </c>
      <c r="I427" s="236"/>
      <c r="J427" s="232"/>
      <c r="K427" s="232"/>
      <c r="L427" s="237"/>
      <c r="M427" s="238"/>
      <c r="N427" s="239"/>
      <c r="O427" s="239"/>
      <c r="P427" s="239"/>
      <c r="Q427" s="239"/>
      <c r="R427" s="239"/>
      <c r="S427" s="239"/>
      <c r="T427" s="240"/>
      <c r="AT427" s="241" t="s">
        <v>193</v>
      </c>
      <c r="AU427" s="241" t="s">
        <v>83</v>
      </c>
      <c r="AV427" s="13" t="s">
        <v>83</v>
      </c>
      <c r="AW427" s="13" t="s">
        <v>39</v>
      </c>
      <c r="AX427" s="13" t="s">
        <v>75</v>
      </c>
      <c r="AY427" s="241" t="s">
        <v>183</v>
      </c>
    </row>
    <row r="428" spans="2:65" s="13" customFormat="1" ht="13.5">
      <c r="B428" s="231"/>
      <c r="C428" s="232"/>
      <c r="D428" s="217" t="s">
        <v>193</v>
      </c>
      <c r="E428" s="233" t="s">
        <v>21</v>
      </c>
      <c r="F428" s="234" t="s">
        <v>1932</v>
      </c>
      <c r="G428" s="232"/>
      <c r="H428" s="235">
        <v>170.29</v>
      </c>
      <c r="I428" s="236"/>
      <c r="J428" s="232"/>
      <c r="K428" s="232"/>
      <c r="L428" s="237"/>
      <c r="M428" s="238"/>
      <c r="N428" s="239"/>
      <c r="O428" s="239"/>
      <c r="P428" s="239"/>
      <c r="Q428" s="239"/>
      <c r="R428" s="239"/>
      <c r="S428" s="239"/>
      <c r="T428" s="240"/>
      <c r="AT428" s="241" t="s">
        <v>193</v>
      </c>
      <c r="AU428" s="241" t="s">
        <v>83</v>
      </c>
      <c r="AV428" s="13" t="s">
        <v>83</v>
      </c>
      <c r="AW428" s="13" t="s">
        <v>39</v>
      </c>
      <c r="AX428" s="13" t="s">
        <v>75</v>
      </c>
      <c r="AY428" s="241" t="s">
        <v>183</v>
      </c>
    </row>
    <row r="429" spans="2:65" s="14" customFormat="1" ht="13.5">
      <c r="B429" s="242"/>
      <c r="C429" s="243"/>
      <c r="D429" s="244" t="s">
        <v>193</v>
      </c>
      <c r="E429" s="245" t="s">
        <v>21</v>
      </c>
      <c r="F429" s="246" t="s">
        <v>212</v>
      </c>
      <c r="G429" s="243"/>
      <c r="H429" s="247">
        <v>292.62799999999999</v>
      </c>
      <c r="I429" s="248"/>
      <c r="J429" s="243"/>
      <c r="K429" s="243"/>
      <c r="L429" s="249"/>
      <c r="M429" s="250"/>
      <c r="N429" s="251"/>
      <c r="O429" s="251"/>
      <c r="P429" s="251"/>
      <c r="Q429" s="251"/>
      <c r="R429" s="251"/>
      <c r="S429" s="251"/>
      <c r="T429" s="252"/>
      <c r="AT429" s="253" t="s">
        <v>193</v>
      </c>
      <c r="AU429" s="253" t="s">
        <v>83</v>
      </c>
      <c r="AV429" s="14" t="s">
        <v>189</v>
      </c>
      <c r="AW429" s="14" t="s">
        <v>39</v>
      </c>
      <c r="AX429" s="14" t="s">
        <v>79</v>
      </c>
      <c r="AY429" s="253" t="s">
        <v>183</v>
      </c>
    </row>
    <row r="430" spans="2:65" s="1" customFormat="1" ht="31.5" customHeight="1">
      <c r="B430" s="42"/>
      <c r="C430" s="205" t="s">
        <v>607</v>
      </c>
      <c r="D430" s="205" t="s">
        <v>185</v>
      </c>
      <c r="E430" s="206" t="s">
        <v>1933</v>
      </c>
      <c r="F430" s="207" t="s">
        <v>1934</v>
      </c>
      <c r="G430" s="208" t="s">
        <v>199</v>
      </c>
      <c r="H430" s="209">
        <v>146.31399999999999</v>
      </c>
      <c r="I430" s="210"/>
      <c r="J430" s="211">
        <f>ROUND(I430*H430,2)</f>
        <v>0</v>
      </c>
      <c r="K430" s="207" t="s">
        <v>200</v>
      </c>
      <c r="L430" s="62"/>
      <c r="M430" s="212" t="s">
        <v>21</v>
      </c>
      <c r="N430" s="213" t="s">
        <v>46</v>
      </c>
      <c r="O430" s="43"/>
      <c r="P430" s="214">
        <f>O430*H430</f>
        <v>0</v>
      </c>
      <c r="Q430" s="214">
        <v>1.0000000000000001E-5</v>
      </c>
      <c r="R430" s="214">
        <f>Q430*H430</f>
        <v>1.4631400000000001E-3</v>
      </c>
      <c r="S430" s="214">
        <v>0</v>
      </c>
      <c r="T430" s="215">
        <f>S430*H430</f>
        <v>0</v>
      </c>
      <c r="AR430" s="25" t="s">
        <v>292</v>
      </c>
      <c r="AT430" s="25" t="s">
        <v>185</v>
      </c>
      <c r="AU430" s="25" t="s">
        <v>83</v>
      </c>
      <c r="AY430" s="25" t="s">
        <v>183</v>
      </c>
      <c r="BE430" s="216">
        <f>IF(N430="základní",J430,0)</f>
        <v>0</v>
      </c>
      <c r="BF430" s="216">
        <f>IF(N430="snížená",J430,0)</f>
        <v>0</v>
      </c>
      <c r="BG430" s="216">
        <f>IF(N430="zákl. přenesená",J430,0)</f>
        <v>0</v>
      </c>
      <c r="BH430" s="216">
        <f>IF(N430="sníž. přenesená",J430,0)</f>
        <v>0</v>
      </c>
      <c r="BI430" s="216">
        <f>IF(N430="nulová",J430,0)</f>
        <v>0</v>
      </c>
      <c r="BJ430" s="25" t="s">
        <v>79</v>
      </c>
      <c r="BK430" s="216">
        <f>ROUND(I430*H430,2)</f>
        <v>0</v>
      </c>
      <c r="BL430" s="25" t="s">
        <v>292</v>
      </c>
      <c r="BM430" s="25" t="s">
        <v>1935</v>
      </c>
    </row>
    <row r="431" spans="2:65" s="12" customFormat="1" ht="13.5">
      <c r="B431" s="220"/>
      <c r="C431" s="221"/>
      <c r="D431" s="217" t="s">
        <v>193</v>
      </c>
      <c r="E431" s="222" t="s">
        <v>21</v>
      </c>
      <c r="F431" s="223" t="s">
        <v>1936</v>
      </c>
      <c r="G431" s="221"/>
      <c r="H431" s="224" t="s">
        <v>21</v>
      </c>
      <c r="I431" s="225"/>
      <c r="J431" s="221"/>
      <c r="K431" s="221"/>
      <c r="L431" s="226"/>
      <c r="M431" s="227"/>
      <c r="N431" s="228"/>
      <c r="O431" s="228"/>
      <c r="P431" s="228"/>
      <c r="Q431" s="228"/>
      <c r="R431" s="228"/>
      <c r="S431" s="228"/>
      <c r="T431" s="229"/>
      <c r="AT431" s="230" t="s">
        <v>193</v>
      </c>
      <c r="AU431" s="230" t="s">
        <v>83</v>
      </c>
      <c r="AV431" s="12" t="s">
        <v>79</v>
      </c>
      <c r="AW431" s="12" t="s">
        <v>39</v>
      </c>
      <c r="AX431" s="12" t="s">
        <v>75</v>
      </c>
      <c r="AY431" s="230" t="s">
        <v>183</v>
      </c>
    </row>
    <row r="432" spans="2:65" s="13" customFormat="1" ht="13.5">
      <c r="B432" s="231"/>
      <c r="C432" s="232"/>
      <c r="D432" s="217" t="s">
        <v>193</v>
      </c>
      <c r="E432" s="233" t="s">
        <v>21</v>
      </c>
      <c r="F432" s="234" t="s">
        <v>1937</v>
      </c>
      <c r="G432" s="232"/>
      <c r="H432" s="235">
        <v>146.31399999999999</v>
      </c>
      <c r="I432" s="236"/>
      <c r="J432" s="232"/>
      <c r="K432" s="232"/>
      <c r="L432" s="237"/>
      <c r="M432" s="238"/>
      <c r="N432" s="239"/>
      <c r="O432" s="239"/>
      <c r="P432" s="239"/>
      <c r="Q432" s="239"/>
      <c r="R432" s="239"/>
      <c r="S432" s="239"/>
      <c r="T432" s="240"/>
      <c r="AT432" s="241" t="s">
        <v>193</v>
      </c>
      <c r="AU432" s="241" t="s">
        <v>83</v>
      </c>
      <c r="AV432" s="13" t="s">
        <v>83</v>
      </c>
      <c r="AW432" s="13" t="s">
        <v>39</v>
      </c>
      <c r="AX432" s="13" t="s">
        <v>75</v>
      </c>
      <c r="AY432" s="241" t="s">
        <v>183</v>
      </c>
    </row>
    <row r="433" spans="2:51" s="14" customFormat="1" ht="13.5">
      <c r="B433" s="242"/>
      <c r="C433" s="243"/>
      <c r="D433" s="217" t="s">
        <v>193</v>
      </c>
      <c r="E433" s="279" t="s">
        <v>21</v>
      </c>
      <c r="F433" s="280" t="s">
        <v>212</v>
      </c>
      <c r="G433" s="243"/>
      <c r="H433" s="281">
        <v>146.31399999999999</v>
      </c>
      <c r="I433" s="248"/>
      <c r="J433" s="243"/>
      <c r="K433" s="243"/>
      <c r="L433" s="249"/>
      <c r="M433" s="289"/>
      <c r="N433" s="290"/>
      <c r="O433" s="290"/>
      <c r="P433" s="290"/>
      <c r="Q433" s="290"/>
      <c r="R433" s="290"/>
      <c r="S433" s="290"/>
      <c r="T433" s="291"/>
      <c r="AT433" s="253" t="s">
        <v>193</v>
      </c>
      <c r="AU433" s="253" t="s">
        <v>83</v>
      </c>
      <c r="AV433" s="14" t="s">
        <v>189</v>
      </c>
      <c r="AW433" s="14" t="s">
        <v>39</v>
      </c>
      <c r="AX433" s="14" t="s">
        <v>79</v>
      </c>
      <c r="AY433" s="253" t="s">
        <v>183</v>
      </c>
    </row>
    <row r="434" spans="2:51" s="1" customFormat="1" ht="6.95" customHeight="1">
      <c r="B434" s="57"/>
      <c r="C434" s="58"/>
      <c r="D434" s="58"/>
      <c r="E434" s="58"/>
      <c r="F434" s="58"/>
      <c r="G434" s="58"/>
      <c r="H434" s="58"/>
      <c r="I434" s="149"/>
      <c r="J434" s="58"/>
      <c r="K434" s="58"/>
      <c r="L434" s="62"/>
    </row>
  </sheetData>
  <sheetProtection password="CC35" sheet="1" objects="1" scenarios="1" formatCells="0" formatColumns="0" formatRows="0" sort="0" autoFilter="0"/>
  <autoFilter ref="C100:K433"/>
  <mergeCells count="15">
    <mergeCell ref="E91:H91"/>
    <mergeCell ref="E89:H89"/>
    <mergeCell ref="E93:H93"/>
    <mergeCell ref="G1:H1"/>
    <mergeCell ref="L2:V2"/>
    <mergeCell ref="E49:H49"/>
    <mergeCell ref="E53:H53"/>
    <mergeCell ref="E51:H51"/>
    <mergeCell ref="E55:H55"/>
    <mergeCell ref="E87:H87"/>
    <mergeCell ref="E7:H7"/>
    <mergeCell ref="E11:H11"/>
    <mergeCell ref="E9:H9"/>
    <mergeCell ref="E13:H13"/>
    <mergeCell ref="E28:H28"/>
  </mergeCells>
  <hyperlinks>
    <hyperlink ref="F1:G1" location="C2" display="1) Krycí list soupisu"/>
    <hyperlink ref="G1:H1" location="C62" display="2) Rekapitulace"/>
    <hyperlink ref="J1" location="C10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7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108</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1043</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1938</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ROUND(J101,2)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ROUND(SUM(BE101:BE277), 2)</f>
        <v>0</v>
      </c>
      <c r="G34" s="43"/>
      <c r="H34" s="43"/>
      <c r="I34" s="141">
        <v>0.21</v>
      </c>
      <c r="J34" s="140">
        <f>ROUND(ROUND((SUM(BE101:BE277)), 2)*I34, 2)</f>
        <v>0</v>
      </c>
      <c r="K34" s="46"/>
    </row>
    <row r="35" spans="2:11" s="1" customFormat="1" ht="14.45" customHeight="1">
      <c r="B35" s="42"/>
      <c r="C35" s="43"/>
      <c r="D35" s="43"/>
      <c r="E35" s="50" t="s">
        <v>47</v>
      </c>
      <c r="F35" s="140">
        <f>ROUND(SUM(BF101:BF277), 2)</f>
        <v>0</v>
      </c>
      <c r="G35" s="43"/>
      <c r="H35" s="43"/>
      <c r="I35" s="141">
        <v>0.15</v>
      </c>
      <c r="J35" s="140">
        <f>ROUND(ROUND((SUM(BF101:BF277)), 2)*I35, 2)</f>
        <v>0</v>
      </c>
      <c r="K35" s="46"/>
    </row>
    <row r="36" spans="2:11" s="1" customFormat="1" ht="14.45" hidden="1" customHeight="1">
      <c r="B36" s="42"/>
      <c r="C36" s="43"/>
      <c r="D36" s="43"/>
      <c r="E36" s="50" t="s">
        <v>48</v>
      </c>
      <c r="F36" s="140">
        <f>ROUND(SUM(BG101:BG277), 2)</f>
        <v>0</v>
      </c>
      <c r="G36" s="43"/>
      <c r="H36" s="43"/>
      <c r="I36" s="141">
        <v>0.21</v>
      </c>
      <c r="J36" s="140">
        <v>0</v>
      </c>
      <c r="K36" s="46"/>
    </row>
    <row r="37" spans="2:11" s="1" customFormat="1" ht="14.45" hidden="1" customHeight="1">
      <c r="B37" s="42"/>
      <c r="C37" s="43"/>
      <c r="D37" s="43"/>
      <c r="E37" s="50" t="s">
        <v>49</v>
      </c>
      <c r="F37" s="140">
        <f>ROUND(SUM(BH101:BH277), 2)</f>
        <v>0</v>
      </c>
      <c r="G37" s="43"/>
      <c r="H37" s="43"/>
      <c r="I37" s="141">
        <v>0.15</v>
      </c>
      <c r="J37" s="140">
        <v>0</v>
      </c>
      <c r="K37" s="46"/>
    </row>
    <row r="38" spans="2:11" s="1" customFormat="1" ht="14.45" hidden="1" customHeight="1">
      <c r="B38" s="42"/>
      <c r="C38" s="43"/>
      <c r="D38" s="43"/>
      <c r="E38" s="50" t="s">
        <v>50</v>
      </c>
      <c r="F38" s="140">
        <f>ROUND(SUM(BI101:BI277),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1043</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D.1-02.1.1c - Architektonicko stavební řešení - zateplení střechy - Doplněk 2</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J101</f>
        <v>0</v>
      </c>
      <c r="K64" s="46"/>
      <c r="AU64" s="25" t="s">
        <v>152</v>
      </c>
    </row>
    <row r="65" spans="2:11" s="8" customFormat="1" ht="24.95" customHeight="1">
      <c r="B65" s="159"/>
      <c r="C65" s="160"/>
      <c r="D65" s="161" t="s">
        <v>153</v>
      </c>
      <c r="E65" s="162"/>
      <c r="F65" s="162"/>
      <c r="G65" s="162"/>
      <c r="H65" s="162"/>
      <c r="I65" s="163"/>
      <c r="J65" s="164">
        <f>J102</f>
        <v>0</v>
      </c>
      <c r="K65" s="165"/>
    </row>
    <row r="66" spans="2:11" s="9" customFormat="1" ht="19.899999999999999" customHeight="1">
      <c r="B66" s="166"/>
      <c r="C66" s="167"/>
      <c r="D66" s="168" t="s">
        <v>1648</v>
      </c>
      <c r="E66" s="169"/>
      <c r="F66" s="169"/>
      <c r="G66" s="169"/>
      <c r="H66" s="169"/>
      <c r="I66" s="170"/>
      <c r="J66" s="171">
        <f>J103</f>
        <v>0</v>
      </c>
      <c r="K66" s="172"/>
    </row>
    <row r="67" spans="2:11" s="9" customFormat="1" ht="19.899999999999999" customHeight="1">
      <c r="B67" s="166"/>
      <c r="C67" s="167"/>
      <c r="D67" s="168" t="s">
        <v>155</v>
      </c>
      <c r="E67" s="169"/>
      <c r="F67" s="169"/>
      <c r="G67" s="169"/>
      <c r="H67" s="169"/>
      <c r="I67" s="170"/>
      <c r="J67" s="171">
        <f>J116</f>
        <v>0</v>
      </c>
      <c r="K67" s="172"/>
    </row>
    <row r="68" spans="2:11" s="9" customFormat="1" ht="19.899999999999999" customHeight="1">
      <c r="B68" s="166"/>
      <c r="C68" s="167"/>
      <c r="D68" s="168" t="s">
        <v>156</v>
      </c>
      <c r="E68" s="169"/>
      <c r="F68" s="169"/>
      <c r="G68" s="169"/>
      <c r="H68" s="169"/>
      <c r="I68" s="170"/>
      <c r="J68" s="171">
        <f>J121</f>
        <v>0</v>
      </c>
      <c r="K68" s="172"/>
    </row>
    <row r="69" spans="2:11" s="9" customFormat="1" ht="19.899999999999999" customHeight="1">
      <c r="B69" s="166"/>
      <c r="C69" s="167"/>
      <c r="D69" s="168" t="s">
        <v>157</v>
      </c>
      <c r="E69" s="169"/>
      <c r="F69" s="169"/>
      <c r="G69" s="169"/>
      <c r="H69" s="169"/>
      <c r="I69" s="170"/>
      <c r="J69" s="171">
        <f>J130</f>
        <v>0</v>
      </c>
      <c r="K69" s="172"/>
    </row>
    <row r="70" spans="2:11" s="9" customFormat="1" ht="19.899999999999999" customHeight="1">
      <c r="B70" s="166"/>
      <c r="C70" s="167"/>
      <c r="D70" s="168" t="s">
        <v>158</v>
      </c>
      <c r="E70" s="169"/>
      <c r="F70" s="169"/>
      <c r="G70" s="169"/>
      <c r="H70" s="169"/>
      <c r="I70" s="170"/>
      <c r="J70" s="171">
        <f>J140</f>
        <v>0</v>
      </c>
      <c r="K70" s="172"/>
    </row>
    <row r="71" spans="2:11" s="8" customFormat="1" ht="24.95" customHeight="1">
      <c r="B71" s="159"/>
      <c r="C71" s="160"/>
      <c r="D71" s="161" t="s">
        <v>159</v>
      </c>
      <c r="E71" s="162"/>
      <c r="F71" s="162"/>
      <c r="G71" s="162"/>
      <c r="H71" s="162"/>
      <c r="I71" s="163"/>
      <c r="J71" s="164">
        <f>J142</f>
        <v>0</v>
      </c>
      <c r="K71" s="165"/>
    </row>
    <row r="72" spans="2:11" s="9" customFormat="1" ht="19.899999999999999" customHeight="1">
      <c r="B72" s="166"/>
      <c r="C72" s="167"/>
      <c r="D72" s="168" t="s">
        <v>769</v>
      </c>
      <c r="E72" s="169"/>
      <c r="F72" s="169"/>
      <c r="G72" s="169"/>
      <c r="H72" s="169"/>
      <c r="I72" s="170"/>
      <c r="J72" s="171">
        <f>J143</f>
        <v>0</v>
      </c>
      <c r="K72" s="172"/>
    </row>
    <row r="73" spans="2:11" s="9" customFormat="1" ht="19.899999999999999" customHeight="1">
      <c r="B73" s="166"/>
      <c r="C73" s="167"/>
      <c r="D73" s="168" t="s">
        <v>770</v>
      </c>
      <c r="E73" s="169"/>
      <c r="F73" s="169"/>
      <c r="G73" s="169"/>
      <c r="H73" s="169"/>
      <c r="I73" s="170"/>
      <c r="J73" s="171">
        <f>J191</f>
        <v>0</v>
      </c>
      <c r="K73" s="172"/>
    </row>
    <row r="74" spans="2:11" s="9" customFormat="1" ht="19.899999999999999" customHeight="1">
      <c r="B74" s="166"/>
      <c r="C74" s="167"/>
      <c r="D74" s="168" t="s">
        <v>771</v>
      </c>
      <c r="E74" s="169"/>
      <c r="F74" s="169"/>
      <c r="G74" s="169"/>
      <c r="H74" s="169"/>
      <c r="I74" s="170"/>
      <c r="J74" s="171">
        <f>J235</f>
        <v>0</v>
      </c>
      <c r="K74" s="172"/>
    </row>
    <row r="75" spans="2:11" s="9" customFormat="1" ht="19.899999999999999" customHeight="1">
      <c r="B75" s="166"/>
      <c r="C75" s="167"/>
      <c r="D75" s="168" t="s">
        <v>160</v>
      </c>
      <c r="E75" s="169"/>
      <c r="F75" s="169"/>
      <c r="G75" s="169"/>
      <c r="H75" s="169"/>
      <c r="I75" s="170"/>
      <c r="J75" s="171">
        <f>J241</f>
        <v>0</v>
      </c>
      <c r="K75" s="172"/>
    </row>
    <row r="76" spans="2:11" s="9" customFormat="1" ht="19.899999999999999" customHeight="1">
      <c r="B76" s="166"/>
      <c r="C76" s="167"/>
      <c r="D76" s="168" t="s">
        <v>773</v>
      </c>
      <c r="E76" s="169"/>
      <c r="F76" s="169"/>
      <c r="G76" s="169"/>
      <c r="H76" s="169"/>
      <c r="I76" s="170"/>
      <c r="J76" s="171">
        <f>J247</f>
        <v>0</v>
      </c>
      <c r="K76" s="172"/>
    </row>
    <row r="77" spans="2:11" s="9" customFormat="1" ht="19.899999999999999" customHeight="1">
      <c r="B77" s="166"/>
      <c r="C77" s="167"/>
      <c r="D77" s="168" t="s">
        <v>161</v>
      </c>
      <c r="E77" s="169"/>
      <c r="F77" s="169"/>
      <c r="G77" s="169"/>
      <c r="H77" s="169"/>
      <c r="I77" s="170"/>
      <c r="J77" s="171">
        <f>J260</f>
        <v>0</v>
      </c>
      <c r="K77" s="172"/>
    </row>
    <row r="78" spans="2:11" s="1" customFormat="1" ht="21.75" customHeight="1">
      <c r="B78" s="42"/>
      <c r="C78" s="43"/>
      <c r="D78" s="43"/>
      <c r="E78" s="43"/>
      <c r="F78" s="43"/>
      <c r="G78" s="43"/>
      <c r="H78" s="43"/>
      <c r="I78" s="128"/>
      <c r="J78" s="43"/>
      <c r="K78" s="46"/>
    </row>
    <row r="79" spans="2:11" s="1" customFormat="1" ht="6.95" customHeight="1">
      <c r="B79" s="57"/>
      <c r="C79" s="58"/>
      <c r="D79" s="58"/>
      <c r="E79" s="58"/>
      <c r="F79" s="58"/>
      <c r="G79" s="58"/>
      <c r="H79" s="58"/>
      <c r="I79" s="149"/>
      <c r="J79" s="58"/>
      <c r="K79" s="59"/>
    </row>
    <row r="83" spans="2:12" s="1" customFormat="1" ht="6.95" customHeight="1">
      <c r="B83" s="60"/>
      <c r="C83" s="61"/>
      <c r="D83" s="61"/>
      <c r="E83" s="61"/>
      <c r="F83" s="61"/>
      <c r="G83" s="61"/>
      <c r="H83" s="61"/>
      <c r="I83" s="152"/>
      <c r="J83" s="61"/>
      <c r="K83" s="61"/>
      <c r="L83" s="62"/>
    </row>
    <row r="84" spans="2:12" s="1" customFormat="1" ht="36.950000000000003" customHeight="1">
      <c r="B84" s="42"/>
      <c r="C84" s="63" t="s">
        <v>167</v>
      </c>
      <c r="D84" s="64"/>
      <c r="E84" s="64"/>
      <c r="F84" s="64"/>
      <c r="G84" s="64"/>
      <c r="H84" s="64"/>
      <c r="I84" s="173"/>
      <c r="J84" s="64"/>
      <c r="K84" s="64"/>
      <c r="L84" s="62"/>
    </row>
    <row r="85" spans="2:12" s="1" customFormat="1" ht="6.95" customHeight="1">
      <c r="B85" s="42"/>
      <c r="C85" s="64"/>
      <c r="D85" s="64"/>
      <c r="E85" s="64"/>
      <c r="F85" s="64"/>
      <c r="G85" s="64"/>
      <c r="H85" s="64"/>
      <c r="I85" s="173"/>
      <c r="J85" s="64"/>
      <c r="K85" s="64"/>
      <c r="L85" s="62"/>
    </row>
    <row r="86" spans="2:12" s="1" customFormat="1" ht="14.45" customHeight="1">
      <c r="B86" s="42"/>
      <c r="C86" s="66" t="s">
        <v>18</v>
      </c>
      <c r="D86" s="64"/>
      <c r="E86" s="64"/>
      <c r="F86" s="64"/>
      <c r="G86" s="64"/>
      <c r="H86" s="64"/>
      <c r="I86" s="173"/>
      <c r="J86" s="64"/>
      <c r="K86" s="64"/>
      <c r="L86" s="62"/>
    </row>
    <row r="87" spans="2:12" s="1" customFormat="1" ht="22.5" customHeight="1">
      <c r="B87" s="42"/>
      <c r="C87" s="64"/>
      <c r="D87" s="64"/>
      <c r="E87" s="418" t="str">
        <f>E7</f>
        <v>Beroun - MŠ Pod Homolkou - zateplení</v>
      </c>
      <c r="F87" s="419"/>
      <c r="G87" s="419"/>
      <c r="H87" s="419"/>
      <c r="I87" s="173"/>
      <c r="J87" s="64"/>
      <c r="K87" s="64"/>
      <c r="L87" s="62"/>
    </row>
    <row r="88" spans="2:12">
      <c r="B88" s="29"/>
      <c r="C88" s="66" t="s">
        <v>142</v>
      </c>
      <c r="D88" s="174"/>
      <c r="E88" s="174"/>
      <c r="F88" s="174"/>
      <c r="G88" s="174"/>
      <c r="H88" s="174"/>
      <c r="J88" s="174"/>
      <c r="K88" s="174"/>
      <c r="L88" s="175"/>
    </row>
    <row r="89" spans="2:12" ht="22.5" customHeight="1">
      <c r="B89" s="29"/>
      <c r="C89" s="174"/>
      <c r="D89" s="174"/>
      <c r="E89" s="418" t="s">
        <v>143</v>
      </c>
      <c r="F89" s="422"/>
      <c r="G89" s="422"/>
      <c r="H89" s="422"/>
      <c r="J89" s="174"/>
      <c r="K89" s="174"/>
      <c r="L89" s="175"/>
    </row>
    <row r="90" spans="2:12">
      <c r="B90" s="29"/>
      <c r="C90" s="66" t="s">
        <v>144</v>
      </c>
      <c r="D90" s="174"/>
      <c r="E90" s="174"/>
      <c r="F90" s="174"/>
      <c r="G90" s="174"/>
      <c r="H90" s="174"/>
      <c r="J90" s="174"/>
      <c r="K90" s="174"/>
      <c r="L90" s="175"/>
    </row>
    <row r="91" spans="2:12" s="1" customFormat="1" ht="22.5" customHeight="1">
      <c r="B91" s="42"/>
      <c r="C91" s="64"/>
      <c r="D91" s="64"/>
      <c r="E91" s="420" t="s">
        <v>1043</v>
      </c>
      <c r="F91" s="421"/>
      <c r="G91" s="421"/>
      <c r="H91" s="421"/>
      <c r="I91" s="173"/>
      <c r="J91" s="64"/>
      <c r="K91" s="64"/>
      <c r="L91" s="62"/>
    </row>
    <row r="92" spans="2:12" s="1" customFormat="1" ht="14.45" customHeight="1">
      <c r="B92" s="42"/>
      <c r="C92" s="66" t="s">
        <v>146</v>
      </c>
      <c r="D92" s="64"/>
      <c r="E92" s="64"/>
      <c r="F92" s="64"/>
      <c r="G92" s="64"/>
      <c r="H92" s="64"/>
      <c r="I92" s="173"/>
      <c r="J92" s="64"/>
      <c r="K92" s="64"/>
      <c r="L92" s="62"/>
    </row>
    <row r="93" spans="2:12" s="1" customFormat="1" ht="23.25" customHeight="1">
      <c r="B93" s="42"/>
      <c r="C93" s="64"/>
      <c r="D93" s="64"/>
      <c r="E93" s="389" t="str">
        <f>E13</f>
        <v>D.1-02.1.1c - Architektonicko stavební řešení - zateplení střechy - Doplněk 2</v>
      </c>
      <c r="F93" s="421"/>
      <c r="G93" s="421"/>
      <c r="H93" s="421"/>
      <c r="I93" s="173"/>
      <c r="J93" s="64"/>
      <c r="K93" s="64"/>
      <c r="L93" s="62"/>
    </row>
    <row r="94" spans="2:12" s="1" customFormat="1" ht="6.95" customHeight="1">
      <c r="B94" s="42"/>
      <c r="C94" s="64"/>
      <c r="D94" s="64"/>
      <c r="E94" s="64"/>
      <c r="F94" s="64"/>
      <c r="G94" s="64"/>
      <c r="H94" s="64"/>
      <c r="I94" s="173"/>
      <c r="J94" s="64"/>
      <c r="K94" s="64"/>
      <c r="L94" s="62"/>
    </row>
    <row r="95" spans="2:12" s="1" customFormat="1" ht="18" customHeight="1">
      <c r="B95" s="42"/>
      <c r="C95" s="66" t="s">
        <v>23</v>
      </c>
      <c r="D95" s="64"/>
      <c r="E95" s="64"/>
      <c r="F95" s="176" t="str">
        <f>F16</f>
        <v>Beroun</v>
      </c>
      <c r="G95" s="64"/>
      <c r="H95" s="64"/>
      <c r="I95" s="177" t="s">
        <v>25</v>
      </c>
      <c r="J95" s="74" t="str">
        <f>IF(J16="","",J16)</f>
        <v>11.09.2017</v>
      </c>
      <c r="K95" s="64"/>
      <c r="L95" s="62"/>
    </row>
    <row r="96" spans="2:12" s="1" customFormat="1" ht="6.95" customHeight="1">
      <c r="B96" s="42"/>
      <c r="C96" s="64"/>
      <c r="D96" s="64"/>
      <c r="E96" s="64"/>
      <c r="F96" s="64"/>
      <c r="G96" s="64"/>
      <c r="H96" s="64"/>
      <c r="I96" s="173"/>
      <c r="J96" s="64"/>
      <c r="K96" s="64"/>
      <c r="L96" s="62"/>
    </row>
    <row r="97" spans="2:65" s="1" customFormat="1">
      <c r="B97" s="42"/>
      <c r="C97" s="66" t="s">
        <v>27</v>
      </c>
      <c r="D97" s="64"/>
      <c r="E97" s="64"/>
      <c r="F97" s="176" t="str">
        <f>E19</f>
        <v>Město Beroun</v>
      </c>
      <c r="G97" s="64"/>
      <c r="H97" s="64"/>
      <c r="I97" s="177" t="s">
        <v>35</v>
      </c>
      <c r="J97" s="176" t="str">
        <f>E25</f>
        <v>SPECTA, s.r.o.</v>
      </c>
      <c r="K97" s="64"/>
      <c r="L97" s="62"/>
    </row>
    <row r="98" spans="2:65" s="1" customFormat="1" ht="14.45" customHeight="1">
      <c r="B98" s="42"/>
      <c r="C98" s="66" t="s">
        <v>33</v>
      </c>
      <c r="D98" s="64"/>
      <c r="E98" s="64"/>
      <c r="F98" s="176" t="str">
        <f>IF(E22="","",E22)</f>
        <v/>
      </c>
      <c r="G98" s="64"/>
      <c r="H98" s="64"/>
      <c r="I98" s="173"/>
      <c r="J98" s="64"/>
      <c r="K98" s="64"/>
      <c r="L98" s="62"/>
    </row>
    <row r="99" spans="2:65" s="1" customFormat="1" ht="10.35" customHeight="1">
      <c r="B99" s="42"/>
      <c r="C99" s="64"/>
      <c r="D99" s="64"/>
      <c r="E99" s="64"/>
      <c r="F99" s="64"/>
      <c r="G99" s="64"/>
      <c r="H99" s="64"/>
      <c r="I99" s="173"/>
      <c r="J99" s="64"/>
      <c r="K99" s="64"/>
      <c r="L99" s="62"/>
    </row>
    <row r="100" spans="2:65" s="10" customFormat="1" ht="29.25" customHeight="1">
      <c r="B100" s="178"/>
      <c r="C100" s="179" t="s">
        <v>168</v>
      </c>
      <c r="D100" s="180" t="s">
        <v>60</v>
      </c>
      <c r="E100" s="180" t="s">
        <v>56</v>
      </c>
      <c r="F100" s="180" t="s">
        <v>169</v>
      </c>
      <c r="G100" s="180" t="s">
        <v>170</v>
      </c>
      <c r="H100" s="180" t="s">
        <v>171</v>
      </c>
      <c r="I100" s="181" t="s">
        <v>172</v>
      </c>
      <c r="J100" s="180" t="s">
        <v>150</v>
      </c>
      <c r="K100" s="182" t="s">
        <v>173</v>
      </c>
      <c r="L100" s="183"/>
      <c r="M100" s="82" t="s">
        <v>174</v>
      </c>
      <c r="N100" s="83" t="s">
        <v>45</v>
      </c>
      <c r="O100" s="83" t="s">
        <v>175</v>
      </c>
      <c r="P100" s="83" t="s">
        <v>176</v>
      </c>
      <c r="Q100" s="83" t="s">
        <v>177</v>
      </c>
      <c r="R100" s="83" t="s">
        <v>178</v>
      </c>
      <c r="S100" s="83" t="s">
        <v>179</v>
      </c>
      <c r="T100" s="84" t="s">
        <v>180</v>
      </c>
    </row>
    <row r="101" spans="2:65" s="1" customFormat="1" ht="29.25" customHeight="1">
      <c r="B101" s="42"/>
      <c r="C101" s="88" t="s">
        <v>151</v>
      </c>
      <c r="D101" s="64"/>
      <c r="E101" s="64"/>
      <c r="F101" s="64"/>
      <c r="G101" s="64"/>
      <c r="H101" s="64"/>
      <c r="I101" s="173"/>
      <c r="J101" s="184">
        <f>BK101</f>
        <v>0</v>
      </c>
      <c r="K101" s="64"/>
      <c r="L101" s="62"/>
      <c r="M101" s="85"/>
      <c r="N101" s="86"/>
      <c r="O101" s="86"/>
      <c r="P101" s="185">
        <f>P102+P142</f>
        <v>0</v>
      </c>
      <c r="Q101" s="86"/>
      <c r="R101" s="185">
        <f>R102+R142</f>
        <v>22.745477919999999</v>
      </c>
      <c r="S101" s="86"/>
      <c r="T101" s="186">
        <f>T102+T142</f>
        <v>6.686858</v>
      </c>
      <c r="AT101" s="25" t="s">
        <v>74</v>
      </c>
      <c r="AU101" s="25" t="s">
        <v>152</v>
      </c>
      <c r="BK101" s="187">
        <f>BK102+BK142</f>
        <v>0</v>
      </c>
    </row>
    <row r="102" spans="2:65" s="11" customFormat="1" ht="37.35" customHeight="1">
      <c r="B102" s="188"/>
      <c r="C102" s="189"/>
      <c r="D102" s="190" t="s">
        <v>74</v>
      </c>
      <c r="E102" s="191" t="s">
        <v>181</v>
      </c>
      <c r="F102" s="191" t="s">
        <v>182</v>
      </c>
      <c r="G102" s="189"/>
      <c r="H102" s="189"/>
      <c r="I102" s="192"/>
      <c r="J102" s="193">
        <f>BK102</f>
        <v>0</v>
      </c>
      <c r="K102" s="189"/>
      <c r="L102" s="194"/>
      <c r="M102" s="195"/>
      <c r="N102" s="196"/>
      <c r="O102" s="196"/>
      <c r="P102" s="197">
        <f>P103+P116+P121+P130+P140</f>
        <v>0</v>
      </c>
      <c r="Q102" s="196"/>
      <c r="R102" s="197">
        <f>R103+R116+R121+R130+R140</f>
        <v>13.21067648</v>
      </c>
      <c r="S102" s="196"/>
      <c r="T102" s="198">
        <f>T103+T116+T121+T130+T140</f>
        <v>0</v>
      </c>
      <c r="AR102" s="199" t="s">
        <v>79</v>
      </c>
      <c r="AT102" s="200" t="s">
        <v>74</v>
      </c>
      <c r="AU102" s="200" t="s">
        <v>75</v>
      </c>
      <c r="AY102" s="199" t="s">
        <v>183</v>
      </c>
      <c r="BK102" s="201">
        <f>BK103+BK116+BK121+BK130+BK140</f>
        <v>0</v>
      </c>
    </row>
    <row r="103" spans="2:65" s="11" customFormat="1" ht="19.899999999999999" customHeight="1">
      <c r="B103" s="188"/>
      <c r="C103" s="189"/>
      <c r="D103" s="202" t="s">
        <v>74</v>
      </c>
      <c r="E103" s="203" t="s">
        <v>189</v>
      </c>
      <c r="F103" s="203" t="s">
        <v>1668</v>
      </c>
      <c r="G103" s="189"/>
      <c r="H103" s="189"/>
      <c r="I103" s="192"/>
      <c r="J103" s="204">
        <f>BK103</f>
        <v>0</v>
      </c>
      <c r="K103" s="189"/>
      <c r="L103" s="194"/>
      <c r="M103" s="195"/>
      <c r="N103" s="196"/>
      <c r="O103" s="196"/>
      <c r="P103" s="197">
        <f>SUM(P104:P115)</f>
        <v>0</v>
      </c>
      <c r="Q103" s="196"/>
      <c r="R103" s="197">
        <f>SUM(R104:R115)</f>
        <v>11.980076479999999</v>
      </c>
      <c r="S103" s="196"/>
      <c r="T103" s="198">
        <f>SUM(T104:T115)</f>
        <v>0</v>
      </c>
      <c r="AR103" s="199" t="s">
        <v>79</v>
      </c>
      <c r="AT103" s="200" t="s">
        <v>74</v>
      </c>
      <c r="AU103" s="200" t="s">
        <v>79</v>
      </c>
      <c r="AY103" s="199" t="s">
        <v>183</v>
      </c>
      <c r="BK103" s="201">
        <f>SUM(BK104:BK115)</f>
        <v>0</v>
      </c>
    </row>
    <row r="104" spans="2:65" s="1" customFormat="1" ht="22.5" customHeight="1">
      <c r="B104" s="42"/>
      <c r="C104" s="205" t="s">
        <v>79</v>
      </c>
      <c r="D104" s="205" t="s">
        <v>185</v>
      </c>
      <c r="E104" s="206" t="s">
        <v>1939</v>
      </c>
      <c r="F104" s="207" t="s">
        <v>1940</v>
      </c>
      <c r="G104" s="208" t="s">
        <v>429</v>
      </c>
      <c r="H104" s="209">
        <v>2.3439999999999999</v>
      </c>
      <c r="I104" s="210"/>
      <c r="J104" s="211">
        <f>ROUND(I104*H104,2)</f>
        <v>0</v>
      </c>
      <c r="K104" s="207" t="s">
        <v>200</v>
      </c>
      <c r="L104" s="62"/>
      <c r="M104" s="212" t="s">
        <v>21</v>
      </c>
      <c r="N104" s="213" t="s">
        <v>46</v>
      </c>
      <c r="O104" s="43"/>
      <c r="P104" s="214">
        <f>O104*H104</f>
        <v>0</v>
      </c>
      <c r="Q104" s="214">
        <v>2.4533999999999998</v>
      </c>
      <c r="R104" s="214">
        <f>Q104*H104</f>
        <v>5.750769599999999</v>
      </c>
      <c r="S104" s="214">
        <v>0</v>
      </c>
      <c r="T104" s="215">
        <f>S104*H104</f>
        <v>0</v>
      </c>
      <c r="AR104" s="25" t="s">
        <v>189</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189</v>
      </c>
      <c r="BM104" s="25" t="s">
        <v>1941</v>
      </c>
    </row>
    <row r="105" spans="2:65" s="12" customFormat="1" ht="13.5">
      <c r="B105" s="220"/>
      <c r="C105" s="221"/>
      <c r="D105" s="217" t="s">
        <v>193</v>
      </c>
      <c r="E105" s="222" t="s">
        <v>21</v>
      </c>
      <c r="F105" s="223" t="s">
        <v>854</v>
      </c>
      <c r="G105" s="221"/>
      <c r="H105" s="224" t="s">
        <v>21</v>
      </c>
      <c r="I105" s="225"/>
      <c r="J105" s="221"/>
      <c r="K105" s="221"/>
      <c r="L105" s="226"/>
      <c r="M105" s="227"/>
      <c r="N105" s="228"/>
      <c r="O105" s="228"/>
      <c r="P105" s="228"/>
      <c r="Q105" s="228"/>
      <c r="R105" s="228"/>
      <c r="S105" s="228"/>
      <c r="T105" s="229"/>
      <c r="AT105" s="230" t="s">
        <v>193</v>
      </c>
      <c r="AU105" s="230" t="s">
        <v>83</v>
      </c>
      <c r="AV105" s="12" t="s">
        <v>79</v>
      </c>
      <c r="AW105" s="12" t="s">
        <v>39</v>
      </c>
      <c r="AX105" s="12" t="s">
        <v>75</v>
      </c>
      <c r="AY105" s="230" t="s">
        <v>183</v>
      </c>
    </row>
    <row r="106" spans="2:65" s="13" customFormat="1" ht="13.5">
      <c r="B106" s="231"/>
      <c r="C106" s="232"/>
      <c r="D106" s="217" t="s">
        <v>193</v>
      </c>
      <c r="E106" s="233" t="s">
        <v>21</v>
      </c>
      <c r="F106" s="234" t="s">
        <v>1942</v>
      </c>
      <c r="G106" s="232"/>
      <c r="H106" s="235">
        <v>2.3439999999999999</v>
      </c>
      <c r="I106" s="236"/>
      <c r="J106" s="232"/>
      <c r="K106" s="232"/>
      <c r="L106" s="237"/>
      <c r="M106" s="238"/>
      <c r="N106" s="239"/>
      <c r="O106" s="239"/>
      <c r="P106" s="239"/>
      <c r="Q106" s="239"/>
      <c r="R106" s="239"/>
      <c r="S106" s="239"/>
      <c r="T106" s="240"/>
      <c r="AT106" s="241" t="s">
        <v>193</v>
      </c>
      <c r="AU106" s="241" t="s">
        <v>83</v>
      </c>
      <c r="AV106" s="13" t="s">
        <v>83</v>
      </c>
      <c r="AW106" s="13" t="s">
        <v>39</v>
      </c>
      <c r="AX106" s="13" t="s">
        <v>75</v>
      </c>
      <c r="AY106" s="241" t="s">
        <v>183</v>
      </c>
    </row>
    <row r="107" spans="2:65" s="14" customFormat="1" ht="13.5">
      <c r="B107" s="242"/>
      <c r="C107" s="243"/>
      <c r="D107" s="244" t="s">
        <v>193</v>
      </c>
      <c r="E107" s="245" t="s">
        <v>21</v>
      </c>
      <c r="F107" s="246" t="s">
        <v>212</v>
      </c>
      <c r="G107" s="243"/>
      <c r="H107" s="247">
        <v>2.3439999999999999</v>
      </c>
      <c r="I107" s="248"/>
      <c r="J107" s="243"/>
      <c r="K107" s="243"/>
      <c r="L107" s="249"/>
      <c r="M107" s="250"/>
      <c r="N107" s="251"/>
      <c r="O107" s="251"/>
      <c r="P107" s="251"/>
      <c r="Q107" s="251"/>
      <c r="R107" s="251"/>
      <c r="S107" s="251"/>
      <c r="T107" s="252"/>
      <c r="AT107" s="253" t="s">
        <v>193</v>
      </c>
      <c r="AU107" s="253" t="s">
        <v>83</v>
      </c>
      <c r="AV107" s="14" t="s">
        <v>189</v>
      </c>
      <c r="AW107" s="14" t="s">
        <v>39</v>
      </c>
      <c r="AX107" s="14" t="s">
        <v>79</v>
      </c>
      <c r="AY107" s="253" t="s">
        <v>183</v>
      </c>
    </row>
    <row r="108" spans="2:65" s="1" customFormat="1" ht="31.5" customHeight="1">
      <c r="B108" s="42"/>
      <c r="C108" s="205" t="s">
        <v>83</v>
      </c>
      <c r="D108" s="205" t="s">
        <v>185</v>
      </c>
      <c r="E108" s="206" t="s">
        <v>1943</v>
      </c>
      <c r="F108" s="207" t="s">
        <v>1944</v>
      </c>
      <c r="G108" s="208" t="s">
        <v>188</v>
      </c>
      <c r="H108" s="209">
        <v>117.2</v>
      </c>
      <c r="I108" s="210"/>
      <c r="J108" s="211">
        <f>ROUND(I108*H108,2)</f>
        <v>0</v>
      </c>
      <c r="K108" s="207" t="s">
        <v>200</v>
      </c>
      <c r="L108" s="62"/>
      <c r="M108" s="212" t="s">
        <v>21</v>
      </c>
      <c r="N108" s="213" t="s">
        <v>46</v>
      </c>
      <c r="O108" s="43"/>
      <c r="P108" s="214">
        <f>O108*H108</f>
        <v>0</v>
      </c>
      <c r="Q108" s="214">
        <v>5.2720000000000003E-2</v>
      </c>
      <c r="R108" s="214">
        <f>Q108*H108</f>
        <v>6.1787840000000003</v>
      </c>
      <c r="S108" s="214">
        <v>0</v>
      </c>
      <c r="T108" s="215">
        <f>S108*H108</f>
        <v>0</v>
      </c>
      <c r="AR108" s="25" t="s">
        <v>189</v>
      </c>
      <c r="AT108" s="25" t="s">
        <v>185</v>
      </c>
      <c r="AU108" s="25" t="s">
        <v>83</v>
      </c>
      <c r="AY108" s="25" t="s">
        <v>183</v>
      </c>
      <c r="BE108" s="216">
        <f>IF(N108="základní",J108,0)</f>
        <v>0</v>
      </c>
      <c r="BF108" s="216">
        <f>IF(N108="snížená",J108,0)</f>
        <v>0</v>
      </c>
      <c r="BG108" s="216">
        <f>IF(N108="zákl. přenesená",J108,0)</f>
        <v>0</v>
      </c>
      <c r="BH108" s="216">
        <f>IF(N108="sníž. přenesená",J108,0)</f>
        <v>0</v>
      </c>
      <c r="BI108" s="216">
        <f>IF(N108="nulová",J108,0)</f>
        <v>0</v>
      </c>
      <c r="BJ108" s="25" t="s">
        <v>79</v>
      </c>
      <c r="BK108" s="216">
        <f>ROUND(I108*H108,2)</f>
        <v>0</v>
      </c>
      <c r="BL108" s="25" t="s">
        <v>189</v>
      </c>
      <c r="BM108" s="25" t="s">
        <v>1945</v>
      </c>
    </row>
    <row r="109" spans="2:65" s="12" customFormat="1" ht="13.5">
      <c r="B109" s="220"/>
      <c r="C109" s="221"/>
      <c r="D109" s="217" t="s">
        <v>193</v>
      </c>
      <c r="E109" s="222" t="s">
        <v>21</v>
      </c>
      <c r="F109" s="223" t="s">
        <v>854</v>
      </c>
      <c r="G109" s="221"/>
      <c r="H109" s="224" t="s">
        <v>21</v>
      </c>
      <c r="I109" s="225"/>
      <c r="J109" s="221"/>
      <c r="K109" s="221"/>
      <c r="L109" s="226"/>
      <c r="M109" s="227"/>
      <c r="N109" s="228"/>
      <c r="O109" s="228"/>
      <c r="P109" s="228"/>
      <c r="Q109" s="228"/>
      <c r="R109" s="228"/>
      <c r="S109" s="228"/>
      <c r="T109" s="229"/>
      <c r="AT109" s="230" t="s">
        <v>193</v>
      </c>
      <c r="AU109" s="230" t="s">
        <v>83</v>
      </c>
      <c r="AV109" s="12" t="s">
        <v>79</v>
      </c>
      <c r="AW109" s="12" t="s">
        <v>39</v>
      </c>
      <c r="AX109" s="12" t="s">
        <v>75</v>
      </c>
      <c r="AY109" s="230" t="s">
        <v>183</v>
      </c>
    </row>
    <row r="110" spans="2:65" s="13" customFormat="1" ht="13.5">
      <c r="B110" s="231"/>
      <c r="C110" s="232"/>
      <c r="D110" s="217" t="s">
        <v>193</v>
      </c>
      <c r="E110" s="233" t="s">
        <v>21</v>
      </c>
      <c r="F110" s="234" t="s">
        <v>1946</v>
      </c>
      <c r="G110" s="232"/>
      <c r="H110" s="235">
        <v>117.2</v>
      </c>
      <c r="I110" s="236"/>
      <c r="J110" s="232"/>
      <c r="K110" s="232"/>
      <c r="L110" s="237"/>
      <c r="M110" s="238"/>
      <c r="N110" s="239"/>
      <c r="O110" s="239"/>
      <c r="P110" s="239"/>
      <c r="Q110" s="239"/>
      <c r="R110" s="239"/>
      <c r="S110" s="239"/>
      <c r="T110" s="240"/>
      <c r="AT110" s="241" t="s">
        <v>193</v>
      </c>
      <c r="AU110" s="241" t="s">
        <v>83</v>
      </c>
      <c r="AV110" s="13" t="s">
        <v>83</v>
      </c>
      <c r="AW110" s="13" t="s">
        <v>39</v>
      </c>
      <c r="AX110" s="13" t="s">
        <v>75</v>
      </c>
      <c r="AY110" s="241" t="s">
        <v>183</v>
      </c>
    </row>
    <row r="111" spans="2:65" s="14" customFormat="1" ht="13.5">
      <c r="B111" s="242"/>
      <c r="C111" s="243"/>
      <c r="D111" s="244" t="s">
        <v>193</v>
      </c>
      <c r="E111" s="245" t="s">
        <v>21</v>
      </c>
      <c r="F111" s="246" t="s">
        <v>212</v>
      </c>
      <c r="G111" s="243"/>
      <c r="H111" s="247">
        <v>117.2</v>
      </c>
      <c r="I111" s="248"/>
      <c r="J111" s="243"/>
      <c r="K111" s="243"/>
      <c r="L111" s="249"/>
      <c r="M111" s="250"/>
      <c r="N111" s="251"/>
      <c r="O111" s="251"/>
      <c r="P111" s="251"/>
      <c r="Q111" s="251"/>
      <c r="R111" s="251"/>
      <c r="S111" s="251"/>
      <c r="T111" s="252"/>
      <c r="AT111" s="253" t="s">
        <v>193</v>
      </c>
      <c r="AU111" s="253" t="s">
        <v>83</v>
      </c>
      <c r="AV111" s="14" t="s">
        <v>189</v>
      </c>
      <c r="AW111" s="14" t="s">
        <v>39</v>
      </c>
      <c r="AX111" s="14" t="s">
        <v>79</v>
      </c>
      <c r="AY111" s="253" t="s">
        <v>183</v>
      </c>
    </row>
    <row r="112" spans="2:65" s="1" customFormat="1" ht="22.5" customHeight="1">
      <c r="B112" s="42"/>
      <c r="C112" s="205" t="s">
        <v>91</v>
      </c>
      <c r="D112" s="205" t="s">
        <v>185</v>
      </c>
      <c r="E112" s="206" t="s">
        <v>1947</v>
      </c>
      <c r="F112" s="207" t="s">
        <v>1948</v>
      </c>
      <c r="G112" s="208" t="s">
        <v>498</v>
      </c>
      <c r="H112" s="209">
        <v>4.8000000000000001E-2</v>
      </c>
      <c r="I112" s="210"/>
      <c r="J112" s="211">
        <f>ROUND(I112*H112,2)</f>
        <v>0</v>
      </c>
      <c r="K112" s="207" t="s">
        <v>200</v>
      </c>
      <c r="L112" s="62"/>
      <c r="M112" s="212" t="s">
        <v>21</v>
      </c>
      <c r="N112" s="213" t="s">
        <v>46</v>
      </c>
      <c r="O112" s="43"/>
      <c r="P112" s="214">
        <f>O112*H112</f>
        <v>0</v>
      </c>
      <c r="Q112" s="214">
        <v>1.0525599999999999</v>
      </c>
      <c r="R112" s="214">
        <f>Q112*H112</f>
        <v>5.0522879999999999E-2</v>
      </c>
      <c r="S112" s="214">
        <v>0</v>
      </c>
      <c r="T112" s="215">
        <f>S112*H112</f>
        <v>0</v>
      </c>
      <c r="AR112" s="25" t="s">
        <v>189</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189</v>
      </c>
      <c r="BM112" s="25" t="s">
        <v>1949</v>
      </c>
    </row>
    <row r="113" spans="2:65" s="12" customFormat="1" ht="13.5">
      <c r="B113" s="220"/>
      <c r="C113" s="221"/>
      <c r="D113" s="217" t="s">
        <v>193</v>
      </c>
      <c r="E113" s="222" t="s">
        <v>21</v>
      </c>
      <c r="F113" s="223" t="s">
        <v>854</v>
      </c>
      <c r="G113" s="221"/>
      <c r="H113" s="224" t="s">
        <v>21</v>
      </c>
      <c r="I113" s="225"/>
      <c r="J113" s="221"/>
      <c r="K113" s="221"/>
      <c r="L113" s="226"/>
      <c r="M113" s="227"/>
      <c r="N113" s="228"/>
      <c r="O113" s="228"/>
      <c r="P113" s="228"/>
      <c r="Q113" s="228"/>
      <c r="R113" s="228"/>
      <c r="S113" s="228"/>
      <c r="T113" s="229"/>
      <c r="AT113" s="230" t="s">
        <v>193</v>
      </c>
      <c r="AU113" s="230" t="s">
        <v>83</v>
      </c>
      <c r="AV113" s="12" t="s">
        <v>79</v>
      </c>
      <c r="AW113" s="12" t="s">
        <v>39</v>
      </c>
      <c r="AX113" s="12" t="s">
        <v>75</v>
      </c>
      <c r="AY113" s="230" t="s">
        <v>183</v>
      </c>
    </row>
    <row r="114" spans="2:65" s="13" customFormat="1" ht="13.5">
      <c r="B114" s="231"/>
      <c r="C114" s="232"/>
      <c r="D114" s="217" t="s">
        <v>193</v>
      </c>
      <c r="E114" s="233" t="s">
        <v>21</v>
      </c>
      <c r="F114" s="234" t="s">
        <v>1950</v>
      </c>
      <c r="G114" s="232"/>
      <c r="H114" s="235">
        <v>4.8000000000000001E-2</v>
      </c>
      <c r="I114" s="236"/>
      <c r="J114" s="232"/>
      <c r="K114" s="232"/>
      <c r="L114" s="237"/>
      <c r="M114" s="238"/>
      <c r="N114" s="239"/>
      <c r="O114" s="239"/>
      <c r="P114" s="239"/>
      <c r="Q114" s="239"/>
      <c r="R114" s="239"/>
      <c r="S114" s="239"/>
      <c r="T114" s="240"/>
      <c r="AT114" s="241" t="s">
        <v>193</v>
      </c>
      <c r="AU114" s="241" t="s">
        <v>83</v>
      </c>
      <c r="AV114" s="13" t="s">
        <v>83</v>
      </c>
      <c r="AW114" s="13" t="s">
        <v>39</v>
      </c>
      <c r="AX114" s="13" t="s">
        <v>75</v>
      </c>
      <c r="AY114" s="241" t="s">
        <v>183</v>
      </c>
    </row>
    <row r="115" spans="2:65" s="14" customFormat="1" ht="13.5">
      <c r="B115" s="242"/>
      <c r="C115" s="243"/>
      <c r="D115" s="217" t="s">
        <v>193</v>
      </c>
      <c r="E115" s="279" t="s">
        <v>21</v>
      </c>
      <c r="F115" s="280" t="s">
        <v>212</v>
      </c>
      <c r="G115" s="243"/>
      <c r="H115" s="281">
        <v>4.8000000000000001E-2</v>
      </c>
      <c r="I115" s="248"/>
      <c r="J115" s="243"/>
      <c r="K115" s="243"/>
      <c r="L115" s="249"/>
      <c r="M115" s="250"/>
      <c r="N115" s="251"/>
      <c r="O115" s="251"/>
      <c r="P115" s="251"/>
      <c r="Q115" s="251"/>
      <c r="R115" s="251"/>
      <c r="S115" s="251"/>
      <c r="T115" s="252"/>
      <c r="AT115" s="253" t="s">
        <v>193</v>
      </c>
      <c r="AU115" s="253" t="s">
        <v>83</v>
      </c>
      <c r="AV115" s="14" t="s">
        <v>189</v>
      </c>
      <c r="AW115" s="14" t="s">
        <v>39</v>
      </c>
      <c r="AX115" s="14" t="s">
        <v>79</v>
      </c>
      <c r="AY115" s="253" t="s">
        <v>183</v>
      </c>
    </row>
    <row r="116" spans="2:65" s="11" customFormat="1" ht="29.85" customHeight="1">
      <c r="B116" s="188"/>
      <c r="C116" s="189"/>
      <c r="D116" s="202" t="s">
        <v>74</v>
      </c>
      <c r="E116" s="203" t="s">
        <v>195</v>
      </c>
      <c r="F116" s="203" t="s">
        <v>196</v>
      </c>
      <c r="G116" s="189"/>
      <c r="H116" s="189"/>
      <c r="I116" s="192"/>
      <c r="J116" s="204">
        <f>BK116</f>
        <v>0</v>
      </c>
      <c r="K116" s="189"/>
      <c r="L116" s="194"/>
      <c r="M116" s="195"/>
      <c r="N116" s="196"/>
      <c r="O116" s="196"/>
      <c r="P116" s="197">
        <f>SUM(P117:P120)</f>
        <v>0</v>
      </c>
      <c r="Q116" s="196"/>
      <c r="R116" s="197">
        <f>SUM(R117:R120)</f>
        <v>1.2306000000000001</v>
      </c>
      <c r="S116" s="196"/>
      <c r="T116" s="198">
        <f>SUM(T117:T120)</f>
        <v>0</v>
      </c>
      <c r="AR116" s="199" t="s">
        <v>79</v>
      </c>
      <c r="AT116" s="200" t="s">
        <v>74</v>
      </c>
      <c r="AU116" s="200" t="s">
        <v>79</v>
      </c>
      <c r="AY116" s="199" t="s">
        <v>183</v>
      </c>
      <c r="BK116" s="201">
        <f>SUM(BK117:BK120)</f>
        <v>0</v>
      </c>
    </row>
    <row r="117" spans="2:65" s="1" customFormat="1" ht="31.5" customHeight="1">
      <c r="B117" s="42"/>
      <c r="C117" s="205" t="s">
        <v>189</v>
      </c>
      <c r="D117" s="205" t="s">
        <v>185</v>
      </c>
      <c r="E117" s="206" t="s">
        <v>1951</v>
      </c>
      <c r="F117" s="207" t="s">
        <v>1952</v>
      </c>
      <c r="G117" s="208" t="s">
        <v>199</v>
      </c>
      <c r="H117" s="209">
        <v>29.3</v>
      </c>
      <c r="I117" s="210"/>
      <c r="J117" s="211">
        <f>ROUND(I117*H117,2)</f>
        <v>0</v>
      </c>
      <c r="K117" s="207" t="s">
        <v>200</v>
      </c>
      <c r="L117" s="62"/>
      <c r="M117" s="212" t="s">
        <v>21</v>
      </c>
      <c r="N117" s="213" t="s">
        <v>46</v>
      </c>
      <c r="O117" s="43"/>
      <c r="P117" s="214">
        <f>O117*H117</f>
        <v>0</v>
      </c>
      <c r="Q117" s="214">
        <v>4.2000000000000003E-2</v>
      </c>
      <c r="R117" s="214">
        <f>Q117*H117</f>
        <v>1.2306000000000001</v>
      </c>
      <c r="S117" s="214">
        <v>0</v>
      </c>
      <c r="T117" s="215">
        <f>S117*H117</f>
        <v>0</v>
      </c>
      <c r="AR117" s="25" t="s">
        <v>189</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189</v>
      </c>
      <c r="BM117" s="25" t="s">
        <v>1953</v>
      </c>
    </row>
    <row r="118" spans="2:65" s="12" customFormat="1" ht="13.5">
      <c r="B118" s="220"/>
      <c r="C118" s="221"/>
      <c r="D118" s="217" t="s">
        <v>193</v>
      </c>
      <c r="E118" s="222" t="s">
        <v>21</v>
      </c>
      <c r="F118" s="223" t="s">
        <v>854</v>
      </c>
      <c r="G118" s="221"/>
      <c r="H118" s="224" t="s">
        <v>21</v>
      </c>
      <c r="I118" s="225"/>
      <c r="J118" s="221"/>
      <c r="K118" s="221"/>
      <c r="L118" s="226"/>
      <c r="M118" s="227"/>
      <c r="N118" s="228"/>
      <c r="O118" s="228"/>
      <c r="P118" s="228"/>
      <c r="Q118" s="228"/>
      <c r="R118" s="228"/>
      <c r="S118" s="228"/>
      <c r="T118" s="229"/>
      <c r="AT118" s="230" t="s">
        <v>193</v>
      </c>
      <c r="AU118" s="230" t="s">
        <v>83</v>
      </c>
      <c r="AV118" s="12" t="s">
        <v>79</v>
      </c>
      <c r="AW118" s="12" t="s">
        <v>39</v>
      </c>
      <c r="AX118" s="12" t="s">
        <v>75</v>
      </c>
      <c r="AY118" s="230" t="s">
        <v>183</v>
      </c>
    </row>
    <row r="119" spans="2:65" s="13" customFormat="1" ht="13.5">
      <c r="B119" s="231"/>
      <c r="C119" s="232"/>
      <c r="D119" s="217" t="s">
        <v>193</v>
      </c>
      <c r="E119" s="233" t="s">
        <v>21</v>
      </c>
      <c r="F119" s="234" t="s">
        <v>1954</v>
      </c>
      <c r="G119" s="232"/>
      <c r="H119" s="235">
        <v>29.3</v>
      </c>
      <c r="I119" s="236"/>
      <c r="J119" s="232"/>
      <c r="K119" s="232"/>
      <c r="L119" s="237"/>
      <c r="M119" s="238"/>
      <c r="N119" s="239"/>
      <c r="O119" s="239"/>
      <c r="P119" s="239"/>
      <c r="Q119" s="239"/>
      <c r="R119" s="239"/>
      <c r="S119" s="239"/>
      <c r="T119" s="240"/>
      <c r="AT119" s="241" t="s">
        <v>193</v>
      </c>
      <c r="AU119" s="241" t="s">
        <v>83</v>
      </c>
      <c r="AV119" s="13" t="s">
        <v>83</v>
      </c>
      <c r="AW119" s="13" t="s">
        <v>39</v>
      </c>
      <c r="AX119" s="13" t="s">
        <v>75</v>
      </c>
      <c r="AY119" s="241" t="s">
        <v>183</v>
      </c>
    </row>
    <row r="120" spans="2:65" s="14" customFormat="1" ht="13.5">
      <c r="B120" s="242"/>
      <c r="C120" s="243"/>
      <c r="D120" s="217" t="s">
        <v>193</v>
      </c>
      <c r="E120" s="279" t="s">
        <v>21</v>
      </c>
      <c r="F120" s="280" t="s">
        <v>212</v>
      </c>
      <c r="G120" s="243"/>
      <c r="H120" s="281">
        <v>29.3</v>
      </c>
      <c r="I120" s="248"/>
      <c r="J120" s="243"/>
      <c r="K120" s="243"/>
      <c r="L120" s="249"/>
      <c r="M120" s="250"/>
      <c r="N120" s="251"/>
      <c r="O120" s="251"/>
      <c r="P120" s="251"/>
      <c r="Q120" s="251"/>
      <c r="R120" s="251"/>
      <c r="S120" s="251"/>
      <c r="T120" s="252"/>
      <c r="AT120" s="253" t="s">
        <v>193</v>
      </c>
      <c r="AU120" s="253" t="s">
        <v>83</v>
      </c>
      <c r="AV120" s="14" t="s">
        <v>189</v>
      </c>
      <c r="AW120" s="14" t="s">
        <v>39</v>
      </c>
      <c r="AX120" s="14" t="s">
        <v>79</v>
      </c>
      <c r="AY120" s="253" t="s">
        <v>183</v>
      </c>
    </row>
    <row r="121" spans="2:65" s="11" customFormat="1" ht="29.85" customHeight="1">
      <c r="B121" s="188"/>
      <c r="C121" s="189"/>
      <c r="D121" s="202" t="s">
        <v>74</v>
      </c>
      <c r="E121" s="203" t="s">
        <v>240</v>
      </c>
      <c r="F121" s="203" t="s">
        <v>402</v>
      </c>
      <c r="G121" s="189"/>
      <c r="H121" s="189"/>
      <c r="I121" s="192"/>
      <c r="J121" s="204">
        <f>BK121</f>
        <v>0</v>
      </c>
      <c r="K121" s="189"/>
      <c r="L121" s="194"/>
      <c r="M121" s="195"/>
      <c r="N121" s="196"/>
      <c r="O121" s="196"/>
      <c r="P121" s="197">
        <f>SUM(P122:P129)</f>
        <v>0</v>
      </c>
      <c r="Q121" s="196"/>
      <c r="R121" s="197">
        <f>SUM(R122:R129)</f>
        <v>0</v>
      </c>
      <c r="S121" s="196"/>
      <c r="T121" s="198">
        <f>SUM(T122:T129)</f>
        <v>0</v>
      </c>
      <c r="AR121" s="199" t="s">
        <v>79</v>
      </c>
      <c r="AT121" s="200" t="s">
        <v>74</v>
      </c>
      <c r="AU121" s="200" t="s">
        <v>79</v>
      </c>
      <c r="AY121" s="199" t="s">
        <v>183</v>
      </c>
      <c r="BK121" s="201">
        <f>SUM(BK122:BK129)</f>
        <v>0</v>
      </c>
    </row>
    <row r="122" spans="2:65" s="1" customFormat="1" ht="22.5" customHeight="1">
      <c r="B122" s="42"/>
      <c r="C122" s="205" t="s">
        <v>222</v>
      </c>
      <c r="D122" s="205" t="s">
        <v>185</v>
      </c>
      <c r="E122" s="206" t="s">
        <v>792</v>
      </c>
      <c r="F122" s="207" t="s">
        <v>793</v>
      </c>
      <c r="G122" s="208" t="s">
        <v>199</v>
      </c>
      <c r="H122" s="209">
        <v>487.3</v>
      </c>
      <c r="I122" s="210"/>
      <c r="J122" s="211">
        <f>ROUND(I122*H122,2)</f>
        <v>0</v>
      </c>
      <c r="K122" s="207" t="s">
        <v>200</v>
      </c>
      <c r="L122" s="62"/>
      <c r="M122" s="212" t="s">
        <v>21</v>
      </c>
      <c r="N122" s="213" t="s">
        <v>46</v>
      </c>
      <c r="O122" s="43"/>
      <c r="P122" s="214">
        <f>O122*H122</f>
        <v>0</v>
      </c>
      <c r="Q122" s="214">
        <v>0</v>
      </c>
      <c r="R122" s="214">
        <f>Q122*H122</f>
        <v>0</v>
      </c>
      <c r="S122" s="214">
        <v>0</v>
      </c>
      <c r="T122" s="215">
        <f>S122*H122</f>
        <v>0</v>
      </c>
      <c r="AR122" s="25" t="s">
        <v>189</v>
      </c>
      <c r="AT122" s="25" t="s">
        <v>185</v>
      </c>
      <c r="AU122" s="25" t="s">
        <v>83</v>
      </c>
      <c r="AY122" s="25" t="s">
        <v>183</v>
      </c>
      <c r="BE122" s="216">
        <f>IF(N122="základní",J122,0)</f>
        <v>0</v>
      </c>
      <c r="BF122" s="216">
        <f>IF(N122="snížená",J122,0)</f>
        <v>0</v>
      </c>
      <c r="BG122" s="216">
        <f>IF(N122="zákl. přenesená",J122,0)</f>
        <v>0</v>
      </c>
      <c r="BH122" s="216">
        <f>IF(N122="sníž. přenesená",J122,0)</f>
        <v>0</v>
      </c>
      <c r="BI122" s="216">
        <f>IF(N122="nulová",J122,0)</f>
        <v>0</v>
      </c>
      <c r="BJ122" s="25" t="s">
        <v>79</v>
      </c>
      <c r="BK122" s="216">
        <f>ROUND(I122*H122,2)</f>
        <v>0</v>
      </c>
      <c r="BL122" s="25" t="s">
        <v>189</v>
      </c>
      <c r="BM122" s="25" t="s">
        <v>1955</v>
      </c>
    </row>
    <row r="123" spans="2:65" s="12" customFormat="1" ht="13.5">
      <c r="B123" s="220"/>
      <c r="C123" s="221"/>
      <c r="D123" s="217" t="s">
        <v>193</v>
      </c>
      <c r="E123" s="222" t="s">
        <v>21</v>
      </c>
      <c r="F123" s="223" t="s">
        <v>785</v>
      </c>
      <c r="G123" s="221"/>
      <c r="H123" s="224" t="s">
        <v>21</v>
      </c>
      <c r="I123" s="225"/>
      <c r="J123" s="221"/>
      <c r="K123" s="221"/>
      <c r="L123" s="226"/>
      <c r="M123" s="227"/>
      <c r="N123" s="228"/>
      <c r="O123" s="228"/>
      <c r="P123" s="228"/>
      <c r="Q123" s="228"/>
      <c r="R123" s="228"/>
      <c r="S123" s="228"/>
      <c r="T123" s="229"/>
      <c r="AT123" s="230" t="s">
        <v>193</v>
      </c>
      <c r="AU123" s="230" t="s">
        <v>83</v>
      </c>
      <c r="AV123" s="12" t="s">
        <v>79</v>
      </c>
      <c r="AW123" s="12" t="s">
        <v>39</v>
      </c>
      <c r="AX123" s="12" t="s">
        <v>75</v>
      </c>
      <c r="AY123" s="230" t="s">
        <v>183</v>
      </c>
    </row>
    <row r="124" spans="2:65" s="13" customFormat="1" ht="13.5">
      <c r="B124" s="231"/>
      <c r="C124" s="232"/>
      <c r="D124" s="217" t="s">
        <v>193</v>
      </c>
      <c r="E124" s="233" t="s">
        <v>21</v>
      </c>
      <c r="F124" s="234" t="s">
        <v>1956</v>
      </c>
      <c r="G124" s="232"/>
      <c r="H124" s="235">
        <v>487.3</v>
      </c>
      <c r="I124" s="236"/>
      <c r="J124" s="232"/>
      <c r="K124" s="232"/>
      <c r="L124" s="237"/>
      <c r="M124" s="238"/>
      <c r="N124" s="239"/>
      <c r="O124" s="239"/>
      <c r="P124" s="239"/>
      <c r="Q124" s="239"/>
      <c r="R124" s="239"/>
      <c r="S124" s="239"/>
      <c r="T124" s="240"/>
      <c r="AT124" s="241" t="s">
        <v>193</v>
      </c>
      <c r="AU124" s="241" t="s">
        <v>83</v>
      </c>
      <c r="AV124" s="13" t="s">
        <v>83</v>
      </c>
      <c r="AW124" s="13" t="s">
        <v>39</v>
      </c>
      <c r="AX124" s="13" t="s">
        <v>75</v>
      </c>
      <c r="AY124" s="241" t="s">
        <v>183</v>
      </c>
    </row>
    <row r="125" spans="2:65" s="14" customFormat="1" ht="13.5">
      <c r="B125" s="242"/>
      <c r="C125" s="243"/>
      <c r="D125" s="244" t="s">
        <v>193</v>
      </c>
      <c r="E125" s="245" t="s">
        <v>21</v>
      </c>
      <c r="F125" s="246" t="s">
        <v>212</v>
      </c>
      <c r="G125" s="243"/>
      <c r="H125" s="247">
        <v>487.3</v>
      </c>
      <c r="I125" s="248"/>
      <c r="J125" s="243"/>
      <c r="K125" s="243"/>
      <c r="L125" s="249"/>
      <c r="M125" s="250"/>
      <c r="N125" s="251"/>
      <c r="O125" s="251"/>
      <c r="P125" s="251"/>
      <c r="Q125" s="251"/>
      <c r="R125" s="251"/>
      <c r="S125" s="251"/>
      <c r="T125" s="252"/>
      <c r="AT125" s="253" t="s">
        <v>193</v>
      </c>
      <c r="AU125" s="253" t="s">
        <v>83</v>
      </c>
      <c r="AV125" s="14" t="s">
        <v>189</v>
      </c>
      <c r="AW125" s="14" t="s">
        <v>39</v>
      </c>
      <c r="AX125" s="14" t="s">
        <v>79</v>
      </c>
      <c r="AY125" s="253" t="s">
        <v>183</v>
      </c>
    </row>
    <row r="126" spans="2:65" s="1" customFormat="1" ht="31.5" customHeight="1">
      <c r="B126" s="42"/>
      <c r="C126" s="205" t="s">
        <v>195</v>
      </c>
      <c r="D126" s="205" t="s">
        <v>185</v>
      </c>
      <c r="E126" s="206" t="s">
        <v>795</v>
      </c>
      <c r="F126" s="207" t="s">
        <v>796</v>
      </c>
      <c r="G126" s="208" t="s">
        <v>199</v>
      </c>
      <c r="H126" s="209">
        <v>487.3</v>
      </c>
      <c r="I126" s="210"/>
      <c r="J126" s="211">
        <f>ROUND(I126*H126,2)</f>
        <v>0</v>
      </c>
      <c r="K126" s="207" t="s">
        <v>200</v>
      </c>
      <c r="L126" s="62"/>
      <c r="M126" s="212" t="s">
        <v>21</v>
      </c>
      <c r="N126" s="213" t="s">
        <v>46</v>
      </c>
      <c r="O126" s="43"/>
      <c r="P126" s="214">
        <f>O126*H126</f>
        <v>0</v>
      </c>
      <c r="Q126" s="214">
        <v>0</v>
      </c>
      <c r="R126" s="214">
        <f>Q126*H126</f>
        <v>0</v>
      </c>
      <c r="S126" s="214">
        <v>0</v>
      </c>
      <c r="T126" s="215">
        <f>S126*H126</f>
        <v>0</v>
      </c>
      <c r="AR126" s="25" t="s">
        <v>189</v>
      </c>
      <c r="AT126" s="25" t="s">
        <v>185</v>
      </c>
      <c r="AU126" s="25" t="s">
        <v>83</v>
      </c>
      <c r="AY126" s="25" t="s">
        <v>183</v>
      </c>
      <c r="BE126" s="216">
        <f>IF(N126="základní",J126,0)</f>
        <v>0</v>
      </c>
      <c r="BF126" s="216">
        <f>IF(N126="snížená",J126,0)</f>
        <v>0</v>
      </c>
      <c r="BG126" s="216">
        <f>IF(N126="zákl. přenesená",J126,0)</f>
        <v>0</v>
      </c>
      <c r="BH126" s="216">
        <f>IF(N126="sníž. přenesená",J126,0)</f>
        <v>0</v>
      </c>
      <c r="BI126" s="216">
        <f>IF(N126="nulová",J126,0)</f>
        <v>0</v>
      </c>
      <c r="BJ126" s="25" t="s">
        <v>79</v>
      </c>
      <c r="BK126" s="216">
        <f>ROUND(I126*H126,2)</f>
        <v>0</v>
      </c>
      <c r="BL126" s="25" t="s">
        <v>189</v>
      </c>
      <c r="BM126" s="25" t="s">
        <v>1957</v>
      </c>
    </row>
    <row r="127" spans="2:65" s="12" customFormat="1" ht="13.5">
      <c r="B127" s="220"/>
      <c r="C127" s="221"/>
      <c r="D127" s="217" t="s">
        <v>193</v>
      </c>
      <c r="E127" s="222" t="s">
        <v>21</v>
      </c>
      <c r="F127" s="223" t="s">
        <v>785</v>
      </c>
      <c r="G127" s="221"/>
      <c r="H127" s="224" t="s">
        <v>21</v>
      </c>
      <c r="I127" s="225"/>
      <c r="J127" s="221"/>
      <c r="K127" s="221"/>
      <c r="L127" s="226"/>
      <c r="M127" s="227"/>
      <c r="N127" s="228"/>
      <c r="O127" s="228"/>
      <c r="P127" s="228"/>
      <c r="Q127" s="228"/>
      <c r="R127" s="228"/>
      <c r="S127" s="228"/>
      <c r="T127" s="229"/>
      <c r="AT127" s="230" t="s">
        <v>193</v>
      </c>
      <c r="AU127" s="230" t="s">
        <v>83</v>
      </c>
      <c r="AV127" s="12" t="s">
        <v>79</v>
      </c>
      <c r="AW127" s="12" t="s">
        <v>39</v>
      </c>
      <c r="AX127" s="12" t="s">
        <v>75</v>
      </c>
      <c r="AY127" s="230" t="s">
        <v>183</v>
      </c>
    </row>
    <row r="128" spans="2:65" s="13" customFormat="1" ht="13.5">
      <c r="B128" s="231"/>
      <c r="C128" s="232"/>
      <c r="D128" s="217" t="s">
        <v>193</v>
      </c>
      <c r="E128" s="233" t="s">
        <v>21</v>
      </c>
      <c r="F128" s="234" t="s">
        <v>1956</v>
      </c>
      <c r="G128" s="232"/>
      <c r="H128" s="235">
        <v>487.3</v>
      </c>
      <c r="I128" s="236"/>
      <c r="J128" s="232"/>
      <c r="K128" s="232"/>
      <c r="L128" s="237"/>
      <c r="M128" s="238"/>
      <c r="N128" s="239"/>
      <c r="O128" s="239"/>
      <c r="P128" s="239"/>
      <c r="Q128" s="239"/>
      <c r="R128" s="239"/>
      <c r="S128" s="239"/>
      <c r="T128" s="240"/>
      <c r="AT128" s="241" t="s">
        <v>193</v>
      </c>
      <c r="AU128" s="241" t="s">
        <v>83</v>
      </c>
      <c r="AV128" s="13" t="s">
        <v>83</v>
      </c>
      <c r="AW128" s="13" t="s">
        <v>39</v>
      </c>
      <c r="AX128" s="13" t="s">
        <v>75</v>
      </c>
      <c r="AY128" s="241" t="s">
        <v>183</v>
      </c>
    </row>
    <row r="129" spans="2:65" s="14" customFormat="1" ht="13.5">
      <c r="B129" s="242"/>
      <c r="C129" s="243"/>
      <c r="D129" s="217" t="s">
        <v>193</v>
      </c>
      <c r="E129" s="279" t="s">
        <v>21</v>
      </c>
      <c r="F129" s="280" t="s">
        <v>212</v>
      </c>
      <c r="G129" s="243"/>
      <c r="H129" s="281">
        <v>487.3</v>
      </c>
      <c r="I129" s="248"/>
      <c r="J129" s="243"/>
      <c r="K129" s="243"/>
      <c r="L129" s="249"/>
      <c r="M129" s="250"/>
      <c r="N129" s="251"/>
      <c r="O129" s="251"/>
      <c r="P129" s="251"/>
      <c r="Q129" s="251"/>
      <c r="R129" s="251"/>
      <c r="S129" s="251"/>
      <c r="T129" s="252"/>
      <c r="AT129" s="253" t="s">
        <v>193</v>
      </c>
      <c r="AU129" s="253" t="s">
        <v>83</v>
      </c>
      <c r="AV129" s="14" t="s">
        <v>189</v>
      </c>
      <c r="AW129" s="14" t="s">
        <v>39</v>
      </c>
      <c r="AX129" s="14" t="s">
        <v>79</v>
      </c>
      <c r="AY129" s="253" t="s">
        <v>183</v>
      </c>
    </row>
    <row r="130" spans="2:65" s="11" customFormat="1" ht="29.85" customHeight="1">
      <c r="B130" s="188"/>
      <c r="C130" s="189"/>
      <c r="D130" s="202" t="s">
        <v>74</v>
      </c>
      <c r="E130" s="203" t="s">
        <v>493</v>
      </c>
      <c r="F130" s="203" t="s">
        <v>494</v>
      </c>
      <c r="G130" s="189"/>
      <c r="H130" s="189"/>
      <c r="I130" s="192"/>
      <c r="J130" s="204">
        <f>BK130</f>
        <v>0</v>
      </c>
      <c r="K130" s="189"/>
      <c r="L130" s="194"/>
      <c r="M130" s="195"/>
      <c r="N130" s="196"/>
      <c r="O130" s="196"/>
      <c r="P130" s="197">
        <f>SUM(P131:P139)</f>
        <v>0</v>
      </c>
      <c r="Q130" s="196"/>
      <c r="R130" s="197">
        <f>SUM(R131:R139)</f>
        <v>0</v>
      </c>
      <c r="S130" s="196"/>
      <c r="T130" s="198">
        <f>SUM(T131:T139)</f>
        <v>0</v>
      </c>
      <c r="AR130" s="199" t="s">
        <v>79</v>
      </c>
      <c r="AT130" s="200" t="s">
        <v>74</v>
      </c>
      <c r="AU130" s="200" t="s">
        <v>79</v>
      </c>
      <c r="AY130" s="199" t="s">
        <v>183</v>
      </c>
      <c r="BK130" s="201">
        <f>SUM(BK131:BK139)</f>
        <v>0</v>
      </c>
    </row>
    <row r="131" spans="2:65" s="1" customFormat="1" ht="31.5" customHeight="1">
      <c r="B131" s="42"/>
      <c r="C131" s="205" t="s">
        <v>233</v>
      </c>
      <c r="D131" s="205" t="s">
        <v>185</v>
      </c>
      <c r="E131" s="206" t="s">
        <v>496</v>
      </c>
      <c r="F131" s="207" t="s">
        <v>497</v>
      </c>
      <c r="G131" s="208" t="s">
        <v>498</v>
      </c>
      <c r="H131" s="209">
        <v>6.6870000000000003</v>
      </c>
      <c r="I131" s="210"/>
      <c r="J131" s="211">
        <f>ROUND(I131*H131,2)</f>
        <v>0</v>
      </c>
      <c r="K131" s="207" t="s">
        <v>200</v>
      </c>
      <c r="L131" s="62"/>
      <c r="M131" s="212" t="s">
        <v>21</v>
      </c>
      <c r="N131" s="213" t="s">
        <v>46</v>
      </c>
      <c r="O131" s="43"/>
      <c r="P131" s="214">
        <f>O131*H131</f>
        <v>0</v>
      </c>
      <c r="Q131" s="214">
        <v>0</v>
      </c>
      <c r="R131" s="214">
        <f>Q131*H131</f>
        <v>0</v>
      </c>
      <c r="S131" s="214">
        <v>0</v>
      </c>
      <c r="T131" s="215">
        <f>S131*H131</f>
        <v>0</v>
      </c>
      <c r="AR131" s="25" t="s">
        <v>189</v>
      </c>
      <c r="AT131" s="25" t="s">
        <v>185</v>
      </c>
      <c r="AU131" s="25" t="s">
        <v>83</v>
      </c>
      <c r="AY131" s="25" t="s">
        <v>183</v>
      </c>
      <c r="BE131" s="216">
        <f>IF(N131="základní",J131,0)</f>
        <v>0</v>
      </c>
      <c r="BF131" s="216">
        <f>IF(N131="snížená",J131,0)</f>
        <v>0</v>
      </c>
      <c r="BG131" s="216">
        <f>IF(N131="zákl. přenesená",J131,0)</f>
        <v>0</v>
      </c>
      <c r="BH131" s="216">
        <f>IF(N131="sníž. přenesená",J131,0)</f>
        <v>0</v>
      </c>
      <c r="BI131" s="216">
        <f>IF(N131="nulová",J131,0)</f>
        <v>0</v>
      </c>
      <c r="BJ131" s="25" t="s">
        <v>79</v>
      </c>
      <c r="BK131" s="216">
        <f>ROUND(I131*H131,2)</f>
        <v>0</v>
      </c>
      <c r="BL131" s="25" t="s">
        <v>189</v>
      </c>
      <c r="BM131" s="25" t="s">
        <v>1958</v>
      </c>
    </row>
    <row r="132" spans="2:65" s="1" customFormat="1" ht="31.5" customHeight="1">
      <c r="B132" s="42"/>
      <c r="C132" s="205" t="s">
        <v>226</v>
      </c>
      <c r="D132" s="205" t="s">
        <v>185</v>
      </c>
      <c r="E132" s="206" t="s">
        <v>501</v>
      </c>
      <c r="F132" s="207" t="s">
        <v>502</v>
      </c>
      <c r="G132" s="208" t="s">
        <v>498</v>
      </c>
      <c r="H132" s="209">
        <v>6.6870000000000003</v>
      </c>
      <c r="I132" s="210"/>
      <c r="J132" s="211">
        <f>ROUND(I132*H132,2)</f>
        <v>0</v>
      </c>
      <c r="K132" s="207" t="s">
        <v>200</v>
      </c>
      <c r="L132" s="62"/>
      <c r="M132" s="212" t="s">
        <v>21</v>
      </c>
      <c r="N132" s="213" t="s">
        <v>46</v>
      </c>
      <c r="O132" s="43"/>
      <c r="P132" s="214">
        <f>O132*H132</f>
        <v>0</v>
      </c>
      <c r="Q132" s="214">
        <v>0</v>
      </c>
      <c r="R132" s="214">
        <f>Q132*H132</f>
        <v>0</v>
      </c>
      <c r="S132" s="214">
        <v>0</v>
      </c>
      <c r="T132" s="215">
        <f>S132*H132</f>
        <v>0</v>
      </c>
      <c r="AR132" s="25" t="s">
        <v>189</v>
      </c>
      <c r="AT132" s="25" t="s">
        <v>185</v>
      </c>
      <c r="AU132" s="25" t="s">
        <v>83</v>
      </c>
      <c r="AY132" s="25" t="s">
        <v>183</v>
      </c>
      <c r="BE132" s="216">
        <f>IF(N132="základní",J132,0)</f>
        <v>0</v>
      </c>
      <c r="BF132" s="216">
        <f>IF(N132="snížená",J132,0)</f>
        <v>0</v>
      </c>
      <c r="BG132" s="216">
        <f>IF(N132="zákl. přenesená",J132,0)</f>
        <v>0</v>
      </c>
      <c r="BH132" s="216">
        <f>IF(N132="sníž. přenesená",J132,0)</f>
        <v>0</v>
      </c>
      <c r="BI132" s="216">
        <f>IF(N132="nulová",J132,0)</f>
        <v>0</v>
      </c>
      <c r="BJ132" s="25" t="s">
        <v>79</v>
      </c>
      <c r="BK132" s="216">
        <f>ROUND(I132*H132,2)</f>
        <v>0</v>
      </c>
      <c r="BL132" s="25" t="s">
        <v>189</v>
      </c>
      <c r="BM132" s="25" t="s">
        <v>1959</v>
      </c>
    </row>
    <row r="133" spans="2:65" s="1" customFormat="1" ht="31.5" customHeight="1">
      <c r="B133" s="42"/>
      <c r="C133" s="205" t="s">
        <v>240</v>
      </c>
      <c r="D133" s="205" t="s">
        <v>185</v>
      </c>
      <c r="E133" s="206" t="s">
        <v>505</v>
      </c>
      <c r="F133" s="207" t="s">
        <v>506</v>
      </c>
      <c r="G133" s="208" t="s">
        <v>498</v>
      </c>
      <c r="H133" s="209">
        <v>60.183</v>
      </c>
      <c r="I133" s="210"/>
      <c r="J133" s="211">
        <f>ROUND(I133*H133,2)</f>
        <v>0</v>
      </c>
      <c r="K133" s="207" t="s">
        <v>200</v>
      </c>
      <c r="L133" s="62"/>
      <c r="M133" s="212" t="s">
        <v>21</v>
      </c>
      <c r="N133" s="213" t="s">
        <v>46</v>
      </c>
      <c r="O133" s="43"/>
      <c r="P133" s="214">
        <f>O133*H133</f>
        <v>0</v>
      </c>
      <c r="Q133" s="214">
        <v>0</v>
      </c>
      <c r="R133" s="214">
        <f>Q133*H133</f>
        <v>0</v>
      </c>
      <c r="S133" s="214">
        <v>0</v>
      </c>
      <c r="T133" s="215">
        <f>S133*H133</f>
        <v>0</v>
      </c>
      <c r="AR133" s="25" t="s">
        <v>189</v>
      </c>
      <c r="AT133" s="25" t="s">
        <v>185</v>
      </c>
      <c r="AU133" s="25" t="s">
        <v>83</v>
      </c>
      <c r="AY133" s="25" t="s">
        <v>183</v>
      </c>
      <c r="BE133" s="216">
        <f>IF(N133="základní",J133,0)</f>
        <v>0</v>
      </c>
      <c r="BF133" s="216">
        <f>IF(N133="snížená",J133,0)</f>
        <v>0</v>
      </c>
      <c r="BG133" s="216">
        <f>IF(N133="zákl. přenesená",J133,0)</f>
        <v>0</v>
      </c>
      <c r="BH133" s="216">
        <f>IF(N133="sníž. přenesená",J133,0)</f>
        <v>0</v>
      </c>
      <c r="BI133" s="216">
        <f>IF(N133="nulová",J133,0)</f>
        <v>0</v>
      </c>
      <c r="BJ133" s="25" t="s">
        <v>79</v>
      </c>
      <c r="BK133" s="216">
        <f>ROUND(I133*H133,2)</f>
        <v>0</v>
      </c>
      <c r="BL133" s="25" t="s">
        <v>189</v>
      </c>
      <c r="BM133" s="25" t="s">
        <v>1960</v>
      </c>
    </row>
    <row r="134" spans="2:65" s="13" customFormat="1" ht="13.5">
      <c r="B134" s="231"/>
      <c r="C134" s="232"/>
      <c r="D134" s="244" t="s">
        <v>193</v>
      </c>
      <c r="E134" s="232"/>
      <c r="F134" s="255" t="s">
        <v>1961</v>
      </c>
      <c r="G134" s="232"/>
      <c r="H134" s="256">
        <v>60.183</v>
      </c>
      <c r="I134" s="236"/>
      <c r="J134" s="232"/>
      <c r="K134" s="232"/>
      <c r="L134" s="237"/>
      <c r="M134" s="238"/>
      <c r="N134" s="239"/>
      <c r="O134" s="239"/>
      <c r="P134" s="239"/>
      <c r="Q134" s="239"/>
      <c r="R134" s="239"/>
      <c r="S134" s="239"/>
      <c r="T134" s="240"/>
      <c r="AT134" s="241" t="s">
        <v>193</v>
      </c>
      <c r="AU134" s="241" t="s">
        <v>83</v>
      </c>
      <c r="AV134" s="13" t="s">
        <v>83</v>
      </c>
      <c r="AW134" s="13" t="s">
        <v>6</v>
      </c>
      <c r="AX134" s="13" t="s">
        <v>79</v>
      </c>
      <c r="AY134" s="241" t="s">
        <v>183</v>
      </c>
    </row>
    <row r="135" spans="2:65" s="1" customFormat="1" ht="22.5" customHeight="1">
      <c r="B135" s="42"/>
      <c r="C135" s="205" t="s">
        <v>246</v>
      </c>
      <c r="D135" s="205" t="s">
        <v>185</v>
      </c>
      <c r="E135" s="206" t="s">
        <v>809</v>
      </c>
      <c r="F135" s="207" t="s">
        <v>810</v>
      </c>
      <c r="G135" s="208" t="s">
        <v>498</v>
      </c>
      <c r="H135" s="209">
        <v>0.65900000000000003</v>
      </c>
      <c r="I135" s="210"/>
      <c r="J135" s="211">
        <f>ROUND(I135*H135,2)</f>
        <v>0</v>
      </c>
      <c r="K135" s="207" t="s">
        <v>200</v>
      </c>
      <c r="L135" s="62"/>
      <c r="M135" s="212" t="s">
        <v>21</v>
      </c>
      <c r="N135" s="213" t="s">
        <v>46</v>
      </c>
      <c r="O135" s="43"/>
      <c r="P135" s="214">
        <f>O135*H135</f>
        <v>0</v>
      </c>
      <c r="Q135" s="214">
        <v>0</v>
      </c>
      <c r="R135" s="214">
        <f>Q135*H135</f>
        <v>0</v>
      </c>
      <c r="S135" s="214">
        <v>0</v>
      </c>
      <c r="T135" s="215">
        <f>S135*H135</f>
        <v>0</v>
      </c>
      <c r="AR135" s="25" t="s">
        <v>189</v>
      </c>
      <c r="AT135" s="25" t="s">
        <v>185</v>
      </c>
      <c r="AU135" s="25" t="s">
        <v>83</v>
      </c>
      <c r="AY135" s="25" t="s">
        <v>183</v>
      </c>
      <c r="BE135" s="216">
        <f>IF(N135="základní",J135,0)</f>
        <v>0</v>
      </c>
      <c r="BF135" s="216">
        <f>IF(N135="snížená",J135,0)</f>
        <v>0</v>
      </c>
      <c r="BG135" s="216">
        <f>IF(N135="zákl. přenesená",J135,0)</f>
        <v>0</v>
      </c>
      <c r="BH135" s="216">
        <f>IF(N135="sníž. přenesená",J135,0)</f>
        <v>0</v>
      </c>
      <c r="BI135" s="216">
        <f>IF(N135="nulová",J135,0)</f>
        <v>0</v>
      </c>
      <c r="BJ135" s="25" t="s">
        <v>79</v>
      </c>
      <c r="BK135" s="216">
        <f>ROUND(I135*H135,2)</f>
        <v>0</v>
      </c>
      <c r="BL135" s="25" t="s">
        <v>189</v>
      </c>
      <c r="BM135" s="25" t="s">
        <v>1962</v>
      </c>
    </row>
    <row r="136" spans="2:65" s="1" customFormat="1" ht="22.5" customHeight="1">
      <c r="B136" s="42"/>
      <c r="C136" s="205" t="s">
        <v>251</v>
      </c>
      <c r="D136" s="205" t="s">
        <v>185</v>
      </c>
      <c r="E136" s="206" t="s">
        <v>812</v>
      </c>
      <c r="F136" s="207" t="s">
        <v>813</v>
      </c>
      <c r="G136" s="208" t="s">
        <v>498</v>
      </c>
      <c r="H136" s="209">
        <v>0.877</v>
      </c>
      <c r="I136" s="210"/>
      <c r="J136" s="211">
        <f>ROUND(I136*H136,2)</f>
        <v>0</v>
      </c>
      <c r="K136" s="207" t="s">
        <v>200</v>
      </c>
      <c r="L136" s="62"/>
      <c r="M136" s="212" t="s">
        <v>21</v>
      </c>
      <c r="N136" s="213" t="s">
        <v>46</v>
      </c>
      <c r="O136" s="43"/>
      <c r="P136" s="214">
        <f>O136*H136</f>
        <v>0</v>
      </c>
      <c r="Q136" s="214">
        <v>0</v>
      </c>
      <c r="R136" s="214">
        <f>Q136*H136</f>
        <v>0</v>
      </c>
      <c r="S136" s="214">
        <v>0</v>
      </c>
      <c r="T136" s="215">
        <f>S136*H136</f>
        <v>0</v>
      </c>
      <c r="AR136" s="25" t="s">
        <v>189</v>
      </c>
      <c r="AT136" s="25" t="s">
        <v>185</v>
      </c>
      <c r="AU136" s="25" t="s">
        <v>83</v>
      </c>
      <c r="AY136" s="25" t="s">
        <v>183</v>
      </c>
      <c r="BE136" s="216">
        <f>IF(N136="základní",J136,0)</f>
        <v>0</v>
      </c>
      <c r="BF136" s="216">
        <f>IF(N136="snížená",J136,0)</f>
        <v>0</v>
      </c>
      <c r="BG136" s="216">
        <f>IF(N136="zákl. přenesená",J136,0)</f>
        <v>0</v>
      </c>
      <c r="BH136" s="216">
        <f>IF(N136="sníž. přenesená",J136,0)</f>
        <v>0</v>
      </c>
      <c r="BI136" s="216">
        <f>IF(N136="nulová",J136,0)</f>
        <v>0</v>
      </c>
      <c r="BJ136" s="25" t="s">
        <v>79</v>
      </c>
      <c r="BK136" s="216">
        <f>ROUND(I136*H136,2)</f>
        <v>0</v>
      </c>
      <c r="BL136" s="25" t="s">
        <v>189</v>
      </c>
      <c r="BM136" s="25" t="s">
        <v>1963</v>
      </c>
    </row>
    <row r="137" spans="2:65" s="1" customFormat="1" ht="31.5" customHeight="1">
      <c r="B137" s="42"/>
      <c r="C137" s="205" t="s">
        <v>271</v>
      </c>
      <c r="D137" s="205" t="s">
        <v>185</v>
      </c>
      <c r="E137" s="206" t="s">
        <v>815</v>
      </c>
      <c r="F137" s="207" t="s">
        <v>816</v>
      </c>
      <c r="G137" s="208" t="s">
        <v>498</v>
      </c>
      <c r="H137" s="209">
        <v>4.8730000000000002</v>
      </c>
      <c r="I137" s="210"/>
      <c r="J137" s="211">
        <f>ROUND(I137*H137,2)</f>
        <v>0</v>
      </c>
      <c r="K137" s="207" t="s">
        <v>200</v>
      </c>
      <c r="L137" s="62"/>
      <c r="M137" s="212" t="s">
        <v>21</v>
      </c>
      <c r="N137" s="213" t="s">
        <v>46</v>
      </c>
      <c r="O137" s="43"/>
      <c r="P137" s="214">
        <f>O137*H137</f>
        <v>0</v>
      </c>
      <c r="Q137" s="214">
        <v>0</v>
      </c>
      <c r="R137" s="214">
        <f>Q137*H137</f>
        <v>0</v>
      </c>
      <c r="S137" s="214">
        <v>0</v>
      </c>
      <c r="T137" s="215">
        <f>S137*H137</f>
        <v>0</v>
      </c>
      <c r="AR137" s="25" t="s">
        <v>189</v>
      </c>
      <c r="AT137" s="25" t="s">
        <v>185</v>
      </c>
      <c r="AU137" s="25" t="s">
        <v>83</v>
      </c>
      <c r="AY137" s="25" t="s">
        <v>183</v>
      </c>
      <c r="BE137" s="216">
        <f>IF(N137="základní",J137,0)</f>
        <v>0</v>
      </c>
      <c r="BF137" s="216">
        <f>IF(N137="snížená",J137,0)</f>
        <v>0</v>
      </c>
      <c r="BG137" s="216">
        <f>IF(N137="zákl. přenesená",J137,0)</f>
        <v>0</v>
      </c>
      <c r="BH137" s="216">
        <f>IF(N137="sníž. přenesená",J137,0)</f>
        <v>0</v>
      </c>
      <c r="BI137" s="216">
        <f>IF(N137="nulová",J137,0)</f>
        <v>0</v>
      </c>
      <c r="BJ137" s="25" t="s">
        <v>79</v>
      </c>
      <c r="BK137" s="216">
        <f>ROUND(I137*H137,2)</f>
        <v>0</v>
      </c>
      <c r="BL137" s="25" t="s">
        <v>189</v>
      </c>
      <c r="BM137" s="25" t="s">
        <v>1964</v>
      </c>
    </row>
    <row r="138" spans="2:65" s="1" customFormat="1" ht="22.5" customHeight="1">
      <c r="B138" s="42"/>
      <c r="C138" s="205" t="s">
        <v>274</v>
      </c>
      <c r="D138" s="205" t="s">
        <v>185</v>
      </c>
      <c r="E138" s="206" t="s">
        <v>520</v>
      </c>
      <c r="F138" s="207" t="s">
        <v>521</v>
      </c>
      <c r="G138" s="208" t="s">
        <v>498</v>
      </c>
      <c r="H138" s="209">
        <v>0.27800000000000002</v>
      </c>
      <c r="I138" s="210"/>
      <c r="J138" s="211">
        <f>ROUND(I138*H138,2)</f>
        <v>0</v>
      </c>
      <c r="K138" s="207" t="s">
        <v>200</v>
      </c>
      <c r="L138" s="62"/>
      <c r="M138" s="212" t="s">
        <v>21</v>
      </c>
      <c r="N138" s="213" t="s">
        <v>46</v>
      </c>
      <c r="O138" s="43"/>
      <c r="P138" s="214">
        <f>O138*H138</f>
        <v>0</v>
      </c>
      <c r="Q138" s="214">
        <v>0</v>
      </c>
      <c r="R138" s="214">
        <f>Q138*H138</f>
        <v>0</v>
      </c>
      <c r="S138" s="214">
        <v>0</v>
      </c>
      <c r="T138" s="215">
        <f>S138*H138</f>
        <v>0</v>
      </c>
      <c r="AR138" s="25" t="s">
        <v>189</v>
      </c>
      <c r="AT138" s="25" t="s">
        <v>185</v>
      </c>
      <c r="AU138" s="25" t="s">
        <v>83</v>
      </c>
      <c r="AY138" s="25" t="s">
        <v>183</v>
      </c>
      <c r="BE138" s="216">
        <f>IF(N138="základní",J138,0)</f>
        <v>0</v>
      </c>
      <c r="BF138" s="216">
        <f>IF(N138="snížená",J138,0)</f>
        <v>0</v>
      </c>
      <c r="BG138" s="216">
        <f>IF(N138="zákl. přenesená",J138,0)</f>
        <v>0</v>
      </c>
      <c r="BH138" s="216">
        <f>IF(N138="sníž. přenesená",J138,0)</f>
        <v>0</v>
      </c>
      <c r="BI138" s="216">
        <f>IF(N138="nulová",J138,0)</f>
        <v>0</v>
      </c>
      <c r="BJ138" s="25" t="s">
        <v>79</v>
      </c>
      <c r="BK138" s="216">
        <f>ROUND(I138*H138,2)</f>
        <v>0</v>
      </c>
      <c r="BL138" s="25" t="s">
        <v>189</v>
      </c>
      <c r="BM138" s="25" t="s">
        <v>1965</v>
      </c>
    </row>
    <row r="139" spans="2:65" s="13" customFormat="1" ht="13.5">
      <c r="B139" s="231"/>
      <c r="C139" s="232"/>
      <c r="D139" s="217" t="s">
        <v>193</v>
      </c>
      <c r="E139" s="233" t="s">
        <v>21</v>
      </c>
      <c r="F139" s="234" t="s">
        <v>1966</v>
      </c>
      <c r="G139" s="232"/>
      <c r="H139" s="235">
        <v>0.27800000000000002</v>
      </c>
      <c r="I139" s="236"/>
      <c r="J139" s="232"/>
      <c r="K139" s="232"/>
      <c r="L139" s="237"/>
      <c r="M139" s="238"/>
      <c r="N139" s="239"/>
      <c r="O139" s="239"/>
      <c r="P139" s="239"/>
      <c r="Q139" s="239"/>
      <c r="R139" s="239"/>
      <c r="S139" s="239"/>
      <c r="T139" s="240"/>
      <c r="AT139" s="241" t="s">
        <v>193</v>
      </c>
      <c r="AU139" s="241" t="s">
        <v>83</v>
      </c>
      <c r="AV139" s="13" t="s">
        <v>83</v>
      </c>
      <c r="AW139" s="13" t="s">
        <v>39</v>
      </c>
      <c r="AX139" s="13" t="s">
        <v>79</v>
      </c>
      <c r="AY139" s="241" t="s">
        <v>183</v>
      </c>
    </row>
    <row r="140" spans="2:65" s="11" customFormat="1" ht="29.85" customHeight="1">
      <c r="B140" s="188"/>
      <c r="C140" s="189"/>
      <c r="D140" s="202" t="s">
        <v>74</v>
      </c>
      <c r="E140" s="203" t="s">
        <v>524</v>
      </c>
      <c r="F140" s="203" t="s">
        <v>525</v>
      </c>
      <c r="G140" s="189"/>
      <c r="H140" s="189"/>
      <c r="I140" s="192"/>
      <c r="J140" s="204">
        <f>BK140</f>
        <v>0</v>
      </c>
      <c r="K140" s="189"/>
      <c r="L140" s="194"/>
      <c r="M140" s="195"/>
      <c r="N140" s="196"/>
      <c r="O140" s="196"/>
      <c r="P140" s="197">
        <f>P141</f>
        <v>0</v>
      </c>
      <c r="Q140" s="196"/>
      <c r="R140" s="197">
        <f>R141</f>
        <v>0</v>
      </c>
      <c r="S140" s="196"/>
      <c r="T140" s="198">
        <f>T141</f>
        <v>0</v>
      </c>
      <c r="AR140" s="199" t="s">
        <v>79</v>
      </c>
      <c r="AT140" s="200" t="s">
        <v>74</v>
      </c>
      <c r="AU140" s="200" t="s">
        <v>79</v>
      </c>
      <c r="AY140" s="199" t="s">
        <v>183</v>
      </c>
      <c r="BK140" s="201">
        <f>BK141</f>
        <v>0</v>
      </c>
    </row>
    <row r="141" spans="2:65" s="1" customFormat="1" ht="44.25" customHeight="1">
      <c r="B141" s="42"/>
      <c r="C141" s="205" t="s">
        <v>279</v>
      </c>
      <c r="D141" s="205" t="s">
        <v>185</v>
      </c>
      <c r="E141" s="206" t="s">
        <v>1342</v>
      </c>
      <c r="F141" s="207" t="s">
        <v>1343</v>
      </c>
      <c r="G141" s="208" t="s">
        <v>498</v>
      </c>
      <c r="H141" s="209">
        <v>13.211</v>
      </c>
      <c r="I141" s="210"/>
      <c r="J141" s="211">
        <f>ROUND(I141*H141,2)</f>
        <v>0</v>
      </c>
      <c r="K141" s="207" t="s">
        <v>200</v>
      </c>
      <c r="L141" s="62"/>
      <c r="M141" s="212" t="s">
        <v>21</v>
      </c>
      <c r="N141" s="213" t="s">
        <v>46</v>
      </c>
      <c r="O141" s="43"/>
      <c r="P141" s="214">
        <f>O141*H141</f>
        <v>0</v>
      </c>
      <c r="Q141" s="214">
        <v>0</v>
      </c>
      <c r="R141" s="214">
        <f>Q141*H141</f>
        <v>0</v>
      </c>
      <c r="S141" s="214">
        <v>0</v>
      </c>
      <c r="T141" s="215">
        <f>S141*H141</f>
        <v>0</v>
      </c>
      <c r="AR141" s="25" t="s">
        <v>189</v>
      </c>
      <c r="AT141" s="25" t="s">
        <v>185</v>
      </c>
      <c r="AU141" s="25" t="s">
        <v>83</v>
      </c>
      <c r="AY141" s="25" t="s">
        <v>183</v>
      </c>
      <c r="BE141" s="216">
        <f>IF(N141="základní",J141,0)</f>
        <v>0</v>
      </c>
      <c r="BF141" s="216">
        <f>IF(N141="snížená",J141,0)</f>
        <v>0</v>
      </c>
      <c r="BG141" s="216">
        <f>IF(N141="zákl. přenesená",J141,0)</f>
        <v>0</v>
      </c>
      <c r="BH141" s="216">
        <f>IF(N141="sníž. přenesená",J141,0)</f>
        <v>0</v>
      </c>
      <c r="BI141" s="216">
        <f>IF(N141="nulová",J141,0)</f>
        <v>0</v>
      </c>
      <c r="BJ141" s="25" t="s">
        <v>79</v>
      </c>
      <c r="BK141" s="216">
        <f>ROUND(I141*H141,2)</f>
        <v>0</v>
      </c>
      <c r="BL141" s="25" t="s">
        <v>189</v>
      </c>
      <c r="BM141" s="25" t="s">
        <v>1967</v>
      </c>
    </row>
    <row r="142" spans="2:65" s="11" customFormat="1" ht="37.35" customHeight="1">
      <c r="B142" s="188"/>
      <c r="C142" s="189"/>
      <c r="D142" s="190" t="s">
        <v>74</v>
      </c>
      <c r="E142" s="191" t="s">
        <v>531</v>
      </c>
      <c r="F142" s="191" t="s">
        <v>532</v>
      </c>
      <c r="G142" s="189"/>
      <c r="H142" s="189"/>
      <c r="I142" s="192"/>
      <c r="J142" s="193">
        <f>BK142</f>
        <v>0</v>
      </c>
      <c r="K142" s="189"/>
      <c r="L142" s="194"/>
      <c r="M142" s="195"/>
      <c r="N142" s="196"/>
      <c r="O142" s="196"/>
      <c r="P142" s="197">
        <f>P143+P191+P235+P241+P247+P260</f>
        <v>0</v>
      </c>
      <c r="Q142" s="196"/>
      <c r="R142" s="197">
        <f>R143+R191+R235+R241+R247+R260</f>
        <v>9.5348014400000007</v>
      </c>
      <c r="S142" s="196"/>
      <c r="T142" s="198">
        <f>T143+T191+T235+T241+T247+T260</f>
        <v>6.686858</v>
      </c>
      <c r="AR142" s="199" t="s">
        <v>83</v>
      </c>
      <c r="AT142" s="200" t="s">
        <v>74</v>
      </c>
      <c r="AU142" s="200" t="s">
        <v>75</v>
      </c>
      <c r="AY142" s="199" t="s">
        <v>183</v>
      </c>
      <c r="BK142" s="201">
        <f>BK143+BK191+BK235+BK241+BK247+BK260</f>
        <v>0</v>
      </c>
    </row>
    <row r="143" spans="2:65" s="11" customFormat="1" ht="19.899999999999999" customHeight="1">
      <c r="B143" s="188"/>
      <c r="C143" s="189"/>
      <c r="D143" s="202" t="s">
        <v>74</v>
      </c>
      <c r="E143" s="203" t="s">
        <v>819</v>
      </c>
      <c r="F143" s="203" t="s">
        <v>820</v>
      </c>
      <c r="G143" s="189"/>
      <c r="H143" s="189"/>
      <c r="I143" s="192"/>
      <c r="J143" s="204">
        <f>BK143</f>
        <v>0</v>
      </c>
      <c r="K143" s="189"/>
      <c r="L143" s="194"/>
      <c r="M143" s="195"/>
      <c r="N143" s="196"/>
      <c r="O143" s="196"/>
      <c r="P143" s="197">
        <f>SUM(P144:P190)</f>
        <v>0</v>
      </c>
      <c r="Q143" s="196"/>
      <c r="R143" s="197">
        <f>SUM(R144:R190)</f>
        <v>4.6398047399999998</v>
      </c>
      <c r="S143" s="196"/>
      <c r="T143" s="198">
        <f>SUM(T144:T190)</f>
        <v>4.8730000000000002</v>
      </c>
      <c r="AR143" s="199" t="s">
        <v>83</v>
      </c>
      <c r="AT143" s="200" t="s">
        <v>74</v>
      </c>
      <c r="AU143" s="200" t="s">
        <v>79</v>
      </c>
      <c r="AY143" s="199" t="s">
        <v>183</v>
      </c>
      <c r="BK143" s="201">
        <f>SUM(BK144:BK190)</f>
        <v>0</v>
      </c>
    </row>
    <row r="144" spans="2:65" s="1" customFormat="1" ht="22.5" customHeight="1">
      <c r="B144" s="42"/>
      <c r="C144" s="205" t="s">
        <v>10</v>
      </c>
      <c r="D144" s="205" t="s">
        <v>185</v>
      </c>
      <c r="E144" s="206" t="s">
        <v>821</v>
      </c>
      <c r="F144" s="207" t="s">
        <v>822</v>
      </c>
      <c r="G144" s="208" t="s">
        <v>199</v>
      </c>
      <c r="H144" s="209">
        <v>487.3</v>
      </c>
      <c r="I144" s="210"/>
      <c r="J144" s="211">
        <f>ROUND(I144*H144,2)</f>
        <v>0</v>
      </c>
      <c r="K144" s="207" t="s">
        <v>200</v>
      </c>
      <c r="L144" s="62"/>
      <c r="M144" s="212" t="s">
        <v>21</v>
      </c>
      <c r="N144" s="213" t="s">
        <v>46</v>
      </c>
      <c r="O144" s="43"/>
      <c r="P144" s="214">
        <f>O144*H144</f>
        <v>0</v>
      </c>
      <c r="Q144" s="214">
        <v>0</v>
      </c>
      <c r="R144" s="214">
        <f>Q144*H144</f>
        <v>0</v>
      </c>
      <c r="S144" s="214">
        <v>0.01</v>
      </c>
      <c r="T144" s="215">
        <f>S144*H144</f>
        <v>4.8730000000000002</v>
      </c>
      <c r="AR144" s="25" t="s">
        <v>292</v>
      </c>
      <c r="AT144" s="25" t="s">
        <v>185</v>
      </c>
      <c r="AU144" s="25" t="s">
        <v>83</v>
      </c>
      <c r="AY144" s="25" t="s">
        <v>183</v>
      </c>
      <c r="BE144" s="216">
        <f>IF(N144="základní",J144,0)</f>
        <v>0</v>
      </c>
      <c r="BF144" s="216">
        <f>IF(N144="snížená",J144,0)</f>
        <v>0</v>
      </c>
      <c r="BG144" s="216">
        <f>IF(N144="zákl. přenesená",J144,0)</f>
        <v>0</v>
      </c>
      <c r="BH144" s="216">
        <f>IF(N144="sníž. přenesená",J144,0)</f>
        <v>0</v>
      </c>
      <c r="BI144" s="216">
        <f>IF(N144="nulová",J144,0)</f>
        <v>0</v>
      </c>
      <c r="BJ144" s="25" t="s">
        <v>79</v>
      </c>
      <c r="BK144" s="216">
        <f>ROUND(I144*H144,2)</f>
        <v>0</v>
      </c>
      <c r="BL144" s="25" t="s">
        <v>292</v>
      </c>
      <c r="BM144" s="25" t="s">
        <v>1968</v>
      </c>
    </row>
    <row r="145" spans="2:65" s="12" customFormat="1" ht="13.5">
      <c r="B145" s="220"/>
      <c r="C145" s="221"/>
      <c r="D145" s="217" t="s">
        <v>193</v>
      </c>
      <c r="E145" s="222" t="s">
        <v>21</v>
      </c>
      <c r="F145" s="223" t="s">
        <v>785</v>
      </c>
      <c r="G145" s="221"/>
      <c r="H145" s="224" t="s">
        <v>21</v>
      </c>
      <c r="I145" s="225"/>
      <c r="J145" s="221"/>
      <c r="K145" s="221"/>
      <c r="L145" s="226"/>
      <c r="M145" s="227"/>
      <c r="N145" s="228"/>
      <c r="O145" s="228"/>
      <c r="P145" s="228"/>
      <c r="Q145" s="228"/>
      <c r="R145" s="228"/>
      <c r="S145" s="228"/>
      <c r="T145" s="229"/>
      <c r="AT145" s="230" t="s">
        <v>193</v>
      </c>
      <c r="AU145" s="230" t="s">
        <v>83</v>
      </c>
      <c r="AV145" s="12" t="s">
        <v>79</v>
      </c>
      <c r="AW145" s="12" t="s">
        <v>39</v>
      </c>
      <c r="AX145" s="12" t="s">
        <v>75</v>
      </c>
      <c r="AY145" s="230" t="s">
        <v>183</v>
      </c>
    </row>
    <row r="146" spans="2:65" s="13" customFormat="1" ht="13.5">
      <c r="B146" s="231"/>
      <c r="C146" s="232"/>
      <c r="D146" s="217" t="s">
        <v>193</v>
      </c>
      <c r="E146" s="233" t="s">
        <v>21</v>
      </c>
      <c r="F146" s="234" t="s">
        <v>1956</v>
      </c>
      <c r="G146" s="232"/>
      <c r="H146" s="235">
        <v>487.3</v>
      </c>
      <c r="I146" s="236"/>
      <c r="J146" s="232"/>
      <c r="K146" s="232"/>
      <c r="L146" s="237"/>
      <c r="M146" s="238"/>
      <c r="N146" s="239"/>
      <c r="O146" s="239"/>
      <c r="P146" s="239"/>
      <c r="Q146" s="239"/>
      <c r="R146" s="239"/>
      <c r="S146" s="239"/>
      <c r="T146" s="240"/>
      <c r="AT146" s="241" t="s">
        <v>193</v>
      </c>
      <c r="AU146" s="241" t="s">
        <v>83</v>
      </c>
      <c r="AV146" s="13" t="s">
        <v>83</v>
      </c>
      <c r="AW146" s="13" t="s">
        <v>39</v>
      </c>
      <c r="AX146" s="13" t="s">
        <v>75</v>
      </c>
      <c r="AY146" s="241" t="s">
        <v>183</v>
      </c>
    </row>
    <row r="147" spans="2:65" s="14" customFormat="1" ht="13.5">
      <c r="B147" s="242"/>
      <c r="C147" s="243"/>
      <c r="D147" s="244" t="s">
        <v>193</v>
      </c>
      <c r="E147" s="245" t="s">
        <v>21</v>
      </c>
      <c r="F147" s="246" t="s">
        <v>212</v>
      </c>
      <c r="G147" s="243"/>
      <c r="H147" s="247">
        <v>487.3</v>
      </c>
      <c r="I147" s="248"/>
      <c r="J147" s="243"/>
      <c r="K147" s="243"/>
      <c r="L147" s="249"/>
      <c r="M147" s="250"/>
      <c r="N147" s="251"/>
      <c r="O147" s="251"/>
      <c r="P147" s="251"/>
      <c r="Q147" s="251"/>
      <c r="R147" s="251"/>
      <c r="S147" s="251"/>
      <c r="T147" s="252"/>
      <c r="AT147" s="253" t="s">
        <v>193</v>
      </c>
      <c r="AU147" s="253" t="s">
        <v>83</v>
      </c>
      <c r="AV147" s="14" t="s">
        <v>189</v>
      </c>
      <c r="AW147" s="14" t="s">
        <v>39</v>
      </c>
      <c r="AX147" s="14" t="s">
        <v>79</v>
      </c>
      <c r="AY147" s="253" t="s">
        <v>183</v>
      </c>
    </row>
    <row r="148" spans="2:65" s="1" customFormat="1" ht="22.5" customHeight="1">
      <c r="B148" s="42"/>
      <c r="C148" s="205" t="s">
        <v>292</v>
      </c>
      <c r="D148" s="205" t="s">
        <v>185</v>
      </c>
      <c r="E148" s="206" t="s">
        <v>840</v>
      </c>
      <c r="F148" s="207" t="s">
        <v>841</v>
      </c>
      <c r="G148" s="208" t="s">
        <v>199</v>
      </c>
      <c r="H148" s="209">
        <v>531.22</v>
      </c>
      <c r="I148" s="210"/>
      <c r="J148" s="211">
        <f>ROUND(I148*H148,2)</f>
        <v>0</v>
      </c>
      <c r="K148" s="207" t="s">
        <v>200</v>
      </c>
      <c r="L148" s="62"/>
      <c r="M148" s="212" t="s">
        <v>21</v>
      </c>
      <c r="N148" s="213" t="s">
        <v>46</v>
      </c>
      <c r="O148" s="43"/>
      <c r="P148" s="214">
        <f>O148*H148</f>
        <v>0</v>
      </c>
      <c r="Q148" s="214">
        <v>8.8000000000000003E-4</v>
      </c>
      <c r="R148" s="214">
        <f>Q148*H148</f>
        <v>0.46747360000000004</v>
      </c>
      <c r="S148" s="214">
        <v>0</v>
      </c>
      <c r="T148" s="215">
        <f>S148*H148</f>
        <v>0</v>
      </c>
      <c r="AR148" s="25" t="s">
        <v>292</v>
      </c>
      <c r="AT148" s="25" t="s">
        <v>185</v>
      </c>
      <c r="AU148" s="25" t="s">
        <v>83</v>
      </c>
      <c r="AY148" s="25" t="s">
        <v>183</v>
      </c>
      <c r="BE148" s="216">
        <f>IF(N148="základní",J148,0)</f>
        <v>0</v>
      </c>
      <c r="BF148" s="216">
        <f>IF(N148="snížená",J148,0)</f>
        <v>0</v>
      </c>
      <c r="BG148" s="216">
        <f>IF(N148="zákl. přenesená",J148,0)</f>
        <v>0</v>
      </c>
      <c r="BH148" s="216">
        <f>IF(N148="sníž. přenesená",J148,0)</f>
        <v>0</v>
      </c>
      <c r="BI148" s="216">
        <f>IF(N148="nulová",J148,0)</f>
        <v>0</v>
      </c>
      <c r="BJ148" s="25" t="s">
        <v>79</v>
      </c>
      <c r="BK148" s="216">
        <f>ROUND(I148*H148,2)</f>
        <v>0</v>
      </c>
      <c r="BL148" s="25" t="s">
        <v>292</v>
      </c>
      <c r="BM148" s="25" t="s">
        <v>1969</v>
      </c>
    </row>
    <row r="149" spans="2:65" s="12" customFormat="1" ht="13.5">
      <c r="B149" s="220"/>
      <c r="C149" s="221"/>
      <c r="D149" s="217" t="s">
        <v>193</v>
      </c>
      <c r="E149" s="222" t="s">
        <v>21</v>
      </c>
      <c r="F149" s="223" t="s">
        <v>785</v>
      </c>
      <c r="G149" s="221"/>
      <c r="H149" s="224" t="s">
        <v>21</v>
      </c>
      <c r="I149" s="225"/>
      <c r="J149" s="221"/>
      <c r="K149" s="221"/>
      <c r="L149" s="226"/>
      <c r="M149" s="227"/>
      <c r="N149" s="228"/>
      <c r="O149" s="228"/>
      <c r="P149" s="228"/>
      <c r="Q149" s="228"/>
      <c r="R149" s="228"/>
      <c r="S149" s="228"/>
      <c r="T149" s="229"/>
      <c r="AT149" s="230" t="s">
        <v>193</v>
      </c>
      <c r="AU149" s="230" t="s">
        <v>83</v>
      </c>
      <c r="AV149" s="12" t="s">
        <v>79</v>
      </c>
      <c r="AW149" s="12" t="s">
        <v>39</v>
      </c>
      <c r="AX149" s="12" t="s">
        <v>75</v>
      </c>
      <c r="AY149" s="230" t="s">
        <v>183</v>
      </c>
    </row>
    <row r="150" spans="2:65" s="13" customFormat="1" ht="13.5">
      <c r="B150" s="231"/>
      <c r="C150" s="232"/>
      <c r="D150" s="217" t="s">
        <v>193</v>
      </c>
      <c r="E150" s="233" t="s">
        <v>21</v>
      </c>
      <c r="F150" s="234" t="s">
        <v>1956</v>
      </c>
      <c r="G150" s="232"/>
      <c r="H150" s="235">
        <v>487.3</v>
      </c>
      <c r="I150" s="236"/>
      <c r="J150" s="232"/>
      <c r="K150" s="232"/>
      <c r="L150" s="237"/>
      <c r="M150" s="238"/>
      <c r="N150" s="239"/>
      <c r="O150" s="239"/>
      <c r="P150" s="239"/>
      <c r="Q150" s="239"/>
      <c r="R150" s="239"/>
      <c r="S150" s="239"/>
      <c r="T150" s="240"/>
      <c r="AT150" s="241" t="s">
        <v>193</v>
      </c>
      <c r="AU150" s="241" t="s">
        <v>83</v>
      </c>
      <c r="AV150" s="13" t="s">
        <v>83</v>
      </c>
      <c r="AW150" s="13" t="s">
        <v>39</v>
      </c>
      <c r="AX150" s="13" t="s">
        <v>75</v>
      </c>
      <c r="AY150" s="241" t="s">
        <v>183</v>
      </c>
    </row>
    <row r="151" spans="2:65" s="13" customFormat="1" ht="13.5">
      <c r="B151" s="231"/>
      <c r="C151" s="232"/>
      <c r="D151" s="217" t="s">
        <v>193</v>
      </c>
      <c r="E151" s="233" t="s">
        <v>21</v>
      </c>
      <c r="F151" s="234" t="s">
        <v>1970</v>
      </c>
      <c r="G151" s="232"/>
      <c r="H151" s="235">
        <v>43.92</v>
      </c>
      <c r="I151" s="236"/>
      <c r="J151" s="232"/>
      <c r="K151" s="232"/>
      <c r="L151" s="237"/>
      <c r="M151" s="238"/>
      <c r="N151" s="239"/>
      <c r="O151" s="239"/>
      <c r="P151" s="239"/>
      <c r="Q151" s="239"/>
      <c r="R151" s="239"/>
      <c r="S151" s="239"/>
      <c r="T151" s="240"/>
      <c r="AT151" s="241" t="s">
        <v>193</v>
      </c>
      <c r="AU151" s="241" t="s">
        <v>83</v>
      </c>
      <c r="AV151" s="13" t="s">
        <v>83</v>
      </c>
      <c r="AW151" s="13" t="s">
        <v>39</v>
      </c>
      <c r="AX151" s="13" t="s">
        <v>75</v>
      </c>
      <c r="AY151" s="241" t="s">
        <v>183</v>
      </c>
    </row>
    <row r="152" spans="2:65" s="14" customFormat="1" ht="13.5">
      <c r="B152" s="242"/>
      <c r="C152" s="243"/>
      <c r="D152" s="244" t="s">
        <v>193</v>
      </c>
      <c r="E152" s="245" t="s">
        <v>21</v>
      </c>
      <c r="F152" s="246" t="s">
        <v>212</v>
      </c>
      <c r="G152" s="243"/>
      <c r="H152" s="247">
        <v>531.22</v>
      </c>
      <c r="I152" s="248"/>
      <c r="J152" s="243"/>
      <c r="K152" s="243"/>
      <c r="L152" s="249"/>
      <c r="M152" s="250"/>
      <c r="N152" s="251"/>
      <c r="O152" s="251"/>
      <c r="P152" s="251"/>
      <c r="Q152" s="251"/>
      <c r="R152" s="251"/>
      <c r="S152" s="251"/>
      <c r="T152" s="252"/>
      <c r="AT152" s="253" t="s">
        <v>193</v>
      </c>
      <c r="AU152" s="253" t="s">
        <v>83</v>
      </c>
      <c r="AV152" s="14" t="s">
        <v>189</v>
      </c>
      <c r="AW152" s="14" t="s">
        <v>39</v>
      </c>
      <c r="AX152" s="14" t="s">
        <v>79</v>
      </c>
      <c r="AY152" s="253" t="s">
        <v>183</v>
      </c>
    </row>
    <row r="153" spans="2:65" s="1" customFormat="1" ht="22.5" customHeight="1">
      <c r="B153" s="42"/>
      <c r="C153" s="257" t="s">
        <v>299</v>
      </c>
      <c r="D153" s="257" t="s">
        <v>223</v>
      </c>
      <c r="E153" s="258" t="s">
        <v>843</v>
      </c>
      <c r="F153" s="259" t="s">
        <v>844</v>
      </c>
      <c r="G153" s="260" t="s">
        <v>199</v>
      </c>
      <c r="H153" s="261">
        <v>610.90300000000002</v>
      </c>
      <c r="I153" s="262"/>
      <c r="J153" s="263">
        <f>ROUND(I153*H153,2)</f>
        <v>0</v>
      </c>
      <c r="K153" s="259" t="s">
        <v>21</v>
      </c>
      <c r="L153" s="264"/>
      <c r="M153" s="265" t="s">
        <v>21</v>
      </c>
      <c r="N153" s="266" t="s">
        <v>46</v>
      </c>
      <c r="O153" s="43"/>
      <c r="P153" s="214">
        <f>O153*H153</f>
        <v>0</v>
      </c>
      <c r="Q153" s="214">
        <v>4.4999999999999997E-3</v>
      </c>
      <c r="R153" s="214">
        <f>Q153*H153</f>
        <v>2.7490635000000001</v>
      </c>
      <c r="S153" s="214">
        <v>0</v>
      </c>
      <c r="T153" s="215">
        <f>S153*H153</f>
        <v>0</v>
      </c>
      <c r="AR153" s="25" t="s">
        <v>393</v>
      </c>
      <c r="AT153" s="25" t="s">
        <v>223</v>
      </c>
      <c r="AU153" s="25" t="s">
        <v>83</v>
      </c>
      <c r="AY153" s="25" t="s">
        <v>183</v>
      </c>
      <c r="BE153" s="216">
        <f>IF(N153="základní",J153,0)</f>
        <v>0</v>
      </c>
      <c r="BF153" s="216">
        <f>IF(N153="snížená",J153,0)</f>
        <v>0</v>
      </c>
      <c r="BG153" s="216">
        <f>IF(N153="zákl. přenesená",J153,0)</f>
        <v>0</v>
      </c>
      <c r="BH153" s="216">
        <f>IF(N153="sníž. přenesená",J153,0)</f>
        <v>0</v>
      </c>
      <c r="BI153" s="216">
        <f>IF(N153="nulová",J153,0)</f>
        <v>0</v>
      </c>
      <c r="BJ153" s="25" t="s">
        <v>79</v>
      </c>
      <c r="BK153" s="216">
        <f>ROUND(I153*H153,2)</f>
        <v>0</v>
      </c>
      <c r="BL153" s="25" t="s">
        <v>292</v>
      </c>
      <c r="BM153" s="25" t="s">
        <v>1971</v>
      </c>
    </row>
    <row r="154" spans="2:65" s="13" customFormat="1" ht="13.5">
      <c r="B154" s="231"/>
      <c r="C154" s="232"/>
      <c r="D154" s="244" t="s">
        <v>193</v>
      </c>
      <c r="E154" s="232"/>
      <c r="F154" s="255" t="s">
        <v>1972</v>
      </c>
      <c r="G154" s="232"/>
      <c r="H154" s="256">
        <v>610.90300000000002</v>
      </c>
      <c r="I154" s="236"/>
      <c r="J154" s="232"/>
      <c r="K154" s="232"/>
      <c r="L154" s="237"/>
      <c r="M154" s="238"/>
      <c r="N154" s="239"/>
      <c r="O154" s="239"/>
      <c r="P154" s="239"/>
      <c r="Q154" s="239"/>
      <c r="R154" s="239"/>
      <c r="S154" s="239"/>
      <c r="T154" s="240"/>
      <c r="AT154" s="241" t="s">
        <v>193</v>
      </c>
      <c r="AU154" s="241" t="s">
        <v>83</v>
      </c>
      <c r="AV154" s="13" t="s">
        <v>83</v>
      </c>
      <c r="AW154" s="13" t="s">
        <v>6</v>
      </c>
      <c r="AX154" s="13" t="s">
        <v>79</v>
      </c>
      <c r="AY154" s="241" t="s">
        <v>183</v>
      </c>
    </row>
    <row r="155" spans="2:65" s="1" customFormat="1" ht="31.5" customHeight="1">
      <c r="B155" s="42"/>
      <c r="C155" s="205" t="s">
        <v>306</v>
      </c>
      <c r="D155" s="205" t="s">
        <v>185</v>
      </c>
      <c r="E155" s="206" t="s">
        <v>847</v>
      </c>
      <c r="F155" s="207" t="s">
        <v>848</v>
      </c>
      <c r="G155" s="208" t="s">
        <v>188</v>
      </c>
      <c r="H155" s="209">
        <v>391.5</v>
      </c>
      <c r="I155" s="210"/>
      <c r="J155" s="211">
        <f>ROUND(I155*H155,2)</f>
        <v>0</v>
      </c>
      <c r="K155" s="207" t="s">
        <v>200</v>
      </c>
      <c r="L155" s="62"/>
      <c r="M155" s="212" t="s">
        <v>21</v>
      </c>
      <c r="N155" s="213" t="s">
        <v>46</v>
      </c>
      <c r="O155" s="43"/>
      <c r="P155" s="214">
        <f>O155*H155</f>
        <v>0</v>
      </c>
      <c r="Q155" s="214">
        <v>0</v>
      </c>
      <c r="R155" s="214">
        <f>Q155*H155</f>
        <v>0</v>
      </c>
      <c r="S155" s="214">
        <v>0</v>
      </c>
      <c r="T155" s="215">
        <f>S155*H155</f>
        <v>0</v>
      </c>
      <c r="AR155" s="25" t="s">
        <v>292</v>
      </c>
      <c r="AT155" s="25" t="s">
        <v>185</v>
      </c>
      <c r="AU155" s="25" t="s">
        <v>83</v>
      </c>
      <c r="AY155" s="25" t="s">
        <v>183</v>
      </c>
      <c r="BE155" s="216">
        <f>IF(N155="základní",J155,0)</f>
        <v>0</v>
      </c>
      <c r="BF155" s="216">
        <f>IF(N155="snížená",J155,0)</f>
        <v>0</v>
      </c>
      <c r="BG155" s="216">
        <f>IF(N155="zákl. přenesená",J155,0)</f>
        <v>0</v>
      </c>
      <c r="BH155" s="216">
        <f>IF(N155="sníž. přenesená",J155,0)</f>
        <v>0</v>
      </c>
      <c r="BI155" s="216">
        <f>IF(N155="nulová",J155,0)</f>
        <v>0</v>
      </c>
      <c r="BJ155" s="25" t="s">
        <v>79</v>
      </c>
      <c r="BK155" s="216">
        <f>ROUND(I155*H155,2)</f>
        <v>0</v>
      </c>
      <c r="BL155" s="25" t="s">
        <v>292</v>
      </c>
      <c r="BM155" s="25" t="s">
        <v>1973</v>
      </c>
    </row>
    <row r="156" spans="2:65" s="12" customFormat="1" ht="13.5">
      <c r="B156" s="220"/>
      <c r="C156" s="221"/>
      <c r="D156" s="217" t="s">
        <v>193</v>
      </c>
      <c r="E156" s="222" t="s">
        <v>21</v>
      </c>
      <c r="F156" s="223" t="s">
        <v>785</v>
      </c>
      <c r="G156" s="221"/>
      <c r="H156" s="224" t="s">
        <v>21</v>
      </c>
      <c r="I156" s="225"/>
      <c r="J156" s="221"/>
      <c r="K156" s="221"/>
      <c r="L156" s="226"/>
      <c r="M156" s="227"/>
      <c r="N156" s="228"/>
      <c r="O156" s="228"/>
      <c r="P156" s="228"/>
      <c r="Q156" s="228"/>
      <c r="R156" s="228"/>
      <c r="S156" s="228"/>
      <c r="T156" s="229"/>
      <c r="AT156" s="230" t="s">
        <v>193</v>
      </c>
      <c r="AU156" s="230" t="s">
        <v>83</v>
      </c>
      <c r="AV156" s="12" t="s">
        <v>79</v>
      </c>
      <c r="AW156" s="12" t="s">
        <v>39</v>
      </c>
      <c r="AX156" s="12" t="s">
        <v>75</v>
      </c>
      <c r="AY156" s="230" t="s">
        <v>183</v>
      </c>
    </row>
    <row r="157" spans="2:65" s="13" customFormat="1" ht="13.5">
      <c r="B157" s="231"/>
      <c r="C157" s="232"/>
      <c r="D157" s="217" t="s">
        <v>193</v>
      </c>
      <c r="E157" s="233" t="s">
        <v>21</v>
      </c>
      <c r="F157" s="234" t="s">
        <v>1974</v>
      </c>
      <c r="G157" s="232"/>
      <c r="H157" s="235">
        <v>391.5</v>
      </c>
      <c r="I157" s="236"/>
      <c r="J157" s="232"/>
      <c r="K157" s="232"/>
      <c r="L157" s="237"/>
      <c r="M157" s="238"/>
      <c r="N157" s="239"/>
      <c r="O157" s="239"/>
      <c r="P157" s="239"/>
      <c r="Q157" s="239"/>
      <c r="R157" s="239"/>
      <c r="S157" s="239"/>
      <c r="T157" s="240"/>
      <c r="AT157" s="241" t="s">
        <v>193</v>
      </c>
      <c r="AU157" s="241" t="s">
        <v>83</v>
      </c>
      <c r="AV157" s="13" t="s">
        <v>83</v>
      </c>
      <c r="AW157" s="13" t="s">
        <v>39</v>
      </c>
      <c r="AX157" s="13" t="s">
        <v>75</v>
      </c>
      <c r="AY157" s="241" t="s">
        <v>183</v>
      </c>
    </row>
    <row r="158" spans="2:65" s="14" customFormat="1" ht="13.5">
      <c r="B158" s="242"/>
      <c r="C158" s="243"/>
      <c r="D158" s="244" t="s">
        <v>193</v>
      </c>
      <c r="E158" s="245" t="s">
        <v>21</v>
      </c>
      <c r="F158" s="246" t="s">
        <v>212</v>
      </c>
      <c r="G158" s="243"/>
      <c r="H158" s="247">
        <v>391.5</v>
      </c>
      <c r="I158" s="248"/>
      <c r="J158" s="243"/>
      <c r="K158" s="243"/>
      <c r="L158" s="249"/>
      <c r="M158" s="250"/>
      <c r="N158" s="251"/>
      <c r="O158" s="251"/>
      <c r="P158" s="251"/>
      <c r="Q158" s="251"/>
      <c r="R158" s="251"/>
      <c r="S158" s="251"/>
      <c r="T158" s="252"/>
      <c r="AT158" s="253" t="s">
        <v>193</v>
      </c>
      <c r="AU158" s="253" t="s">
        <v>83</v>
      </c>
      <c r="AV158" s="14" t="s">
        <v>189</v>
      </c>
      <c r="AW158" s="14" t="s">
        <v>39</v>
      </c>
      <c r="AX158" s="14" t="s">
        <v>79</v>
      </c>
      <c r="AY158" s="253" t="s">
        <v>183</v>
      </c>
    </row>
    <row r="159" spans="2:65" s="1" customFormat="1" ht="44.25" customHeight="1">
      <c r="B159" s="42"/>
      <c r="C159" s="205" t="s">
        <v>311</v>
      </c>
      <c r="D159" s="205" t="s">
        <v>185</v>
      </c>
      <c r="E159" s="206" t="s">
        <v>851</v>
      </c>
      <c r="F159" s="207" t="s">
        <v>852</v>
      </c>
      <c r="G159" s="208" t="s">
        <v>199</v>
      </c>
      <c r="H159" s="209">
        <v>10.98</v>
      </c>
      <c r="I159" s="210"/>
      <c r="J159" s="211">
        <f>ROUND(I159*H159,2)</f>
        <v>0</v>
      </c>
      <c r="K159" s="207" t="s">
        <v>200</v>
      </c>
      <c r="L159" s="62"/>
      <c r="M159" s="212" t="s">
        <v>21</v>
      </c>
      <c r="N159" s="213" t="s">
        <v>46</v>
      </c>
      <c r="O159" s="43"/>
      <c r="P159" s="214">
        <f>O159*H159</f>
        <v>0</v>
      </c>
      <c r="Q159" s="214">
        <v>0</v>
      </c>
      <c r="R159" s="214">
        <f>Q159*H159</f>
        <v>0</v>
      </c>
      <c r="S159" s="214">
        <v>0</v>
      </c>
      <c r="T159" s="215">
        <f>S159*H159</f>
        <v>0</v>
      </c>
      <c r="AR159" s="25" t="s">
        <v>292</v>
      </c>
      <c r="AT159" s="25" t="s">
        <v>185</v>
      </c>
      <c r="AU159" s="25" t="s">
        <v>83</v>
      </c>
      <c r="AY159" s="25" t="s">
        <v>183</v>
      </c>
      <c r="BE159" s="216">
        <f>IF(N159="základní",J159,0)</f>
        <v>0</v>
      </c>
      <c r="BF159" s="216">
        <f>IF(N159="snížená",J159,0)</f>
        <v>0</v>
      </c>
      <c r="BG159" s="216">
        <f>IF(N159="zákl. přenesená",J159,0)</f>
        <v>0</v>
      </c>
      <c r="BH159" s="216">
        <f>IF(N159="sníž. přenesená",J159,0)</f>
        <v>0</v>
      </c>
      <c r="BI159" s="216">
        <f>IF(N159="nulová",J159,0)</f>
        <v>0</v>
      </c>
      <c r="BJ159" s="25" t="s">
        <v>79</v>
      </c>
      <c r="BK159" s="216">
        <f>ROUND(I159*H159,2)</f>
        <v>0</v>
      </c>
      <c r="BL159" s="25" t="s">
        <v>292</v>
      </c>
      <c r="BM159" s="25" t="s">
        <v>1975</v>
      </c>
    </row>
    <row r="160" spans="2:65" s="12" customFormat="1" ht="13.5">
      <c r="B160" s="220"/>
      <c r="C160" s="221"/>
      <c r="D160" s="217" t="s">
        <v>193</v>
      </c>
      <c r="E160" s="222" t="s">
        <v>21</v>
      </c>
      <c r="F160" s="223" t="s">
        <v>854</v>
      </c>
      <c r="G160" s="221"/>
      <c r="H160" s="224" t="s">
        <v>21</v>
      </c>
      <c r="I160" s="225"/>
      <c r="J160" s="221"/>
      <c r="K160" s="221"/>
      <c r="L160" s="226"/>
      <c r="M160" s="227"/>
      <c r="N160" s="228"/>
      <c r="O160" s="228"/>
      <c r="P160" s="228"/>
      <c r="Q160" s="228"/>
      <c r="R160" s="228"/>
      <c r="S160" s="228"/>
      <c r="T160" s="229"/>
      <c r="AT160" s="230" t="s">
        <v>193</v>
      </c>
      <c r="AU160" s="230" t="s">
        <v>83</v>
      </c>
      <c r="AV160" s="12" t="s">
        <v>79</v>
      </c>
      <c r="AW160" s="12" t="s">
        <v>39</v>
      </c>
      <c r="AX160" s="12" t="s">
        <v>75</v>
      </c>
      <c r="AY160" s="230" t="s">
        <v>183</v>
      </c>
    </row>
    <row r="161" spans="2:65" s="13" customFormat="1" ht="13.5">
      <c r="B161" s="231"/>
      <c r="C161" s="232"/>
      <c r="D161" s="217" t="s">
        <v>193</v>
      </c>
      <c r="E161" s="233" t="s">
        <v>21</v>
      </c>
      <c r="F161" s="234" t="s">
        <v>1976</v>
      </c>
      <c r="G161" s="232"/>
      <c r="H161" s="235">
        <v>10.98</v>
      </c>
      <c r="I161" s="236"/>
      <c r="J161" s="232"/>
      <c r="K161" s="232"/>
      <c r="L161" s="237"/>
      <c r="M161" s="238"/>
      <c r="N161" s="239"/>
      <c r="O161" s="239"/>
      <c r="P161" s="239"/>
      <c r="Q161" s="239"/>
      <c r="R161" s="239"/>
      <c r="S161" s="239"/>
      <c r="T161" s="240"/>
      <c r="AT161" s="241" t="s">
        <v>193</v>
      </c>
      <c r="AU161" s="241" t="s">
        <v>83</v>
      </c>
      <c r="AV161" s="13" t="s">
        <v>83</v>
      </c>
      <c r="AW161" s="13" t="s">
        <v>39</v>
      </c>
      <c r="AX161" s="13" t="s">
        <v>75</v>
      </c>
      <c r="AY161" s="241" t="s">
        <v>183</v>
      </c>
    </row>
    <row r="162" spans="2:65" s="14" customFormat="1" ht="13.5">
      <c r="B162" s="242"/>
      <c r="C162" s="243"/>
      <c r="D162" s="244" t="s">
        <v>193</v>
      </c>
      <c r="E162" s="245" t="s">
        <v>21</v>
      </c>
      <c r="F162" s="246" t="s">
        <v>212</v>
      </c>
      <c r="G162" s="243"/>
      <c r="H162" s="247">
        <v>10.98</v>
      </c>
      <c r="I162" s="248"/>
      <c r="J162" s="243"/>
      <c r="K162" s="243"/>
      <c r="L162" s="249"/>
      <c r="M162" s="250"/>
      <c r="N162" s="251"/>
      <c r="O162" s="251"/>
      <c r="P162" s="251"/>
      <c r="Q162" s="251"/>
      <c r="R162" s="251"/>
      <c r="S162" s="251"/>
      <c r="T162" s="252"/>
      <c r="AT162" s="253" t="s">
        <v>193</v>
      </c>
      <c r="AU162" s="253" t="s">
        <v>83</v>
      </c>
      <c r="AV162" s="14" t="s">
        <v>189</v>
      </c>
      <c r="AW162" s="14" t="s">
        <v>39</v>
      </c>
      <c r="AX162" s="14" t="s">
        <v>79</v>
      </c>
      <c r="AY162" s="253" t="s">
        <v>183</v>
      </c>
    </row>
    <row r="163" spans="2:65" s="1" customFormat="1" ht="44.25" customHeight="1">
      <c r="B163" s="42"/>
      <c r="C163" s="205" t="s">
        <v>316</v>
      </c>
      <c r="D163" s="205" t="s">
        <v>185</v>
      </c>
      <c r="E163" s="206" t="s">
        <v>856</v>
      </c>
      <c r="F163" s="207" t="s">
        <v>857</v>
      </c>
      <c r="G163" s="208" t="s">
        <v>199</v>
      </c>
      <c r="H163" s="209">
        <v>393.13600000000002</v>
      </c>
      <c r="I163" s="210"/>
      <c r="J163" s="211">
        <f>ROUND(I163*H163,2)</f>
        <v>0</v>
      </c>
      <c r="K163" s="207" t="s">
        <v>200</v>
      </c>
      <c r="L163" s="62"/>
      <c r="M163" s="212" t="s">
        <v>21</v>
      </c>
      <c r="N163" s="213" t="s">
        <v>46</v>
      </c>
      <c r="O163" s="43"/>
      <c r="P163" s="214">
        <f>O163*H163</f>
        <v>0</v>
      </c>
      <c r="Q163" s="214">
        <v>1.3999999999999999E-4</v>
      </c>
      <c r="R163" s="214">
        <f>Q163*H163</f>
        <v>5.5039039999999997E-2</v>
      </c>
      <c r="S163" s="214">
        <v>0</v>
      </c>
      <c r="T163" s="215">
        <f>S163*H163</f>
        <v>0</v>
      </c>
      <c r="AR163" s="25" t="s">
        <v>292</v>
      </c>
      <c r="AT163" s="25" t="s">
        <v>185</v>
      </c>
      <c r="AU163" s="25" t="s">
        <v>83</v>
      </c>
      <c r="AY163" s="25" t="s">
        <v>183</v>
      </c>
      <c r="BE163" s="216">
        <f>IF(N163="základní",J163,0)</f>
        <v>0</v>
      </c>
      <c r="BF163" s="216">
        <f>IF(N163="snížená",J163,0)</f>
        <v>0</v>
      </c>
      <c r="BG163" s="216">
        <f>IF(N163="zákl. přenesená",J163,0)</f>
        <v>0</v>
      </c>
      <c r="BH163" s="216">
        <f>IF(N163="sníž. přenesená",J163,0)</f>
        <v>0</v>
      </c>
      <c r="BI163" s="216">
        <f>IF(N163="nulová",J163,0)</f>
        <v>0</v>
      </c>
      <c r="BJ163" s="25" t="s">
        <v>79</v>
      </c>
      <c r="BK163" s="216">
        <f>ROUND(I163*H163,2)</f>
        <v>0</v>
      </c>
      <c r="BL163" s="25" t="s">
        <v>292</v>
      </c>
      <c r="BM163" s="25" t="s">
        <v>1977</v>
      </c>
    </row>
    <row r="164" spans="2:65" s="1" customFormat="1" ht="27">
      <c r="B164" s="42"/>
      <c r="C164" s="64"/>
      <c r="D164" s="217" t="s">
        <v>540</v>
      </c>
      <c r="E164" s="64"/>
      <c r="F164" s="218" t="s">
        <v>859</v>
      </c>
      <c r="G164" s="64"/>
      <c r="H164" s="64"/>
      <c r="I164" s="173"/>
      <c r="J164" s="64"/>
      <c r="K164" s="64"/>
      <c r="L164" s="62"/>
      <c r="M164" s="219"/>
      <c r="N164" s="43"/>
      <c r="O164" s="43"/>
      <c r="P164" s="43"/>
      <c r="Q164" s="43"/>
      <c r="R164" s="43"/>
      <c r="S164" s="43"/>
      <c r="T164" s="79"/>
      <c r="AT164" s="25" t="s">
        <v>540</v>
      </c>
      <c r="AU164" s="25" t="s">
        <v>83</v>
      </c>
    </row>
    <row r="165" spans="2:65" s="12" customFormat="1" ht="13.5">
      <c r="B165" s="220"/>
      <c r="C165" s="221"/>
      <c r="D165" s="217" t="s">
        <v>193</v>
      </c>
      <c r="E165" s="222" t="s">
        <v>21</v>
      </c>
      <c r="F165" s="223" t="s">
        <v>860</v>
      </c>
      <c r="G165" s="221"/>
      <c r="H165" s="224" t="s">
        <v>21</v>
      </c>
      <c r="I165" s="225"/>
      <c r="J165" s="221"/>
      <c r="K165" s="221"/>
      <c r="L165" s="226"/>
      <c r="M165" s="227"/>
      <c r="N165" s="228"/>
      <c r="O165" s="228"/>
      <c r="P165" s="228"/>
      <c r="Q165" s="228"/>
      <c r="R165" s="228"/>
      <c r="S165" s="228"/>
      <c r="T165" s="229"/>
      <c r="AT165" s="230" t="s">
        <v>193</v>
      </c>
      <c r="AU165" s="230" t="s">
        <v>83</v>
      </c>
      <c r="AV165" s="12" t="s">
        <v>79</v>
      </c>
      <c r="AW165" s="12" t="s">
        <v>39</v>
      </c>
      <c r="AX165" s="12" t="s">
        <v>75</v>
      </c>
      <c r="AY165" s="230" t="s">
        <v>183</v>
      </c>
    </row>
    <row r="166" spans="2:65" s="13" customFormat="1" ht="13.5">
      <c r="B166" s="231"/>
      <c r="C166" s="232"/>
      <c r="D166" s="217" t="s">
        <v>193</v>
      </c>
      <c r="E166" s="233" t="s">
        <v>21</v>
      </c>
      <c r="F166" s="234" t="s">
        <v>1978</v>
      </c>
      <c r="G166" s="232"/>
      <c r="H166" s="235">
        <v>533.41600000000005</v>
      </c>
      <c r="I166" s="236"/>
      <c r="J166" s="232"/>
      <c r="K166" s="232"/>
      <c r="L166" s="237"/>
      <c r="M166" s="238"/>
      <c r="N166" s="239"/>
      <c r="O166" s="239"/>
      <c r="P166" s="239"/>
      <c r="Q166" s="239"/>
      <c r="R166" s="239"/>
      <c r="S166" s="239"/>
      <c r="T166" s="240"/>
      <c r="AT166" s="241" t="s">
        <v>193</v>
      </c>
      <c r="AU166" s="241" t="s">
        <v>83</v>
      </c>
      <c r="AV166" s="13" t="s">
        <v>83</v>
      </c>
      <c r="AW166" s="13" t="s">
        <v>39</v>
      </c>
      <c r="AX166" s="13" t="s">
        <v>75</v>
      </c>
      <c r="AY166" s="241" t="s">
        <v>183</v>
      </c>
    </row>
    <row r="167" spans="2:65" s="13" customFormat="1" ht="13.5">
      <c r="B167" s="231"/>
      <c r="C167" s="232"/>
      <c r="D167" s="217" t="s">
        <v>193</v>
      </c>
      <c r="E167" s="233" t="s">
        <v>21</v>
      </c>
      <c r="F167" s="234" t="s">
        <v>1979</v>
      </c>
      <c r="G167" s="232"/>
      <c r="H167" s="235">
        <v>-73.08</v>
      </c>
      <c r="I167" s="236"/>
      <c r="J167" s="232"/>
      <c r="K167" s="232"/>
      <c r="L167" s="237"/>
      <c r="M167" s="238"/>
      <c r="N167" s="239"/>
      <c r="O167" s="239"/>
      <c r="P167" s="239"/>
      <c r="Q167" s="239"/>
      <c r="R167" s="239"/>
      <c r="S167" s="239"/>
      <c r="T167" s="240"/>
      <c r="AT167" s="241" t="s">
        <v>193</v>
      </c>
      <c r="AU167" s="241" t="s">
        <v>83</v>
      </c>
      <c r="AV167" s="13" t="s">
        <v>83</v>
      </c>
      <c r="AW167" s="13" t="s">
        <v>39</v>
      </c>
      <c r="AX167" s="13" t="s">
        <v>75</v>
      </c>
      <c r="AY167" s="241" t="s">
        <v>183</v>
      </c>
    </row>
    <row r="168" spans="2:65" s="13" customFormat="1" ht="13.5">
      <c r="B168" s="231"/>
      <c r="C168" s="232"/>
      <c r="D168" s="217" t="s">
        <v>193</v>
      </c>
      <c r="E168" s="233" t="s">
        <v>21</v>
      </c>
      <c r="F168" s="234" t="s">
        <v>1980</v>
      </c>
      <c r="G168" s="232"/>
      <c r="H168" s="235">
        <v>-67.2</v>
      </c>
      <c r="I168" s="236"/>
      <c r="J168" s="232"/>
      <c r="K168" s="232"/>
      <c r="L168" s="237"/>
      <c r="M168" s="238"/>
      <c r="N168" s="239"/>
      <c r="O168" s="239"/>
      <c r="P168" s="239"/>
      <c r="Q168" s="239"/>
      <c r="R168" s="239"/>
      <c r="S168" s="239"/>
      <c r="T168" s="240"/>
      <c r="AT168" s="241" t="s">
        <v>193</v>
      </c>
      <c r="AU168" s="241" t="s">
        <v>83</v>
      </c>
      <c r="AV168" s="13" t="s">
        <v>83</v>
      </c>
      <c r="AW168" s="13" t="s">
        <v>39</v>
      </c>
      <c r="AX168" s="13" t="s">
        <v>75</v>
      </c>
      <c r="AY168" s="241" t="s">
        <v>183</v>
      </c>
    </row>
    <row r="169" spans="2:65" s="14" customFormat="1" ht="13.5">
      <c r="B169" s="242"/>
      <c r="C169" s="243"/>
      <c r="D169" s="244" t="s">
        <v>193</v>
      </c>
      <c r="E169" s="245" t="s">
        <v>21</v>
      </c>
      <c r="F169" s="246" t="s">
        <v>212</v>
      </c>
      <c r="G169" s="243"/>
      <c r="H169" s="247">
        <v>393.13600000000002</v>
      </c>
      <c r="I169" s="248"/>
      <c r="J169" s="243"/>
      <c r="K169" s="243"/>
      <c r="L169" s="249"/>
      <c r="M169" s="250"/>
      <c r="N169" s="251"/>
      <c r="O169" s="251"/>
      <c r="P169" s="251"/>
      <c r="Q169" s="251"/>
      <c r="R169" s="251"/>
      <c r="S169" s="251"/>
      <c r="T169" s="252"/>
      <c r="AT169" s="253" t="s">
        <v>193</v>
      </c>
      <c r="AU169" s="253" t="s">
        <v>83</v>
      </c>
      <c r="AV169" s="14" t="s">
        <v>189</v>
      </c>
      <c r="AW169" s="14" t="s">
        <v>39</v>
      </c>
      <c r="AX169" s="14" t="s">
        <v>79</v>
      </c>
      <c r="AY169" s="253" t="s">
        <v>183</v>
      </c>
    </row>
    <row r="170" spans="2:65" s="1" customFormat="1" ht="44.25" customHeight="1">
      <c r="B170" s="42"/>
      <c r="C170" s="205" t="s">
        <v>9</v>
      </c>
      <c r="D170" s="205" t="s">
        <v>185</v>
      </c>
      <c r="E170" s="206" t="s">
        <v>864</v>
      </c>
      <c r="F170" s="207" t="s">
        <v>865</v>
      </c>
      <c r="G170" s="208" t="s">
        <v>199</v>
      </c>
      <c r="H170" s="209">
        <v>73.08</v>
      </c>
      <c r="I170" s="210"/>
      <c r="J170" s="211">
        <f>ROUND(I170*H170,2)</f>
        <v>0</v>
      </c>
      <c r="K170" s="207" t="s">
        <v>200</v>
      </c>
      <c r="L170" s="62"/>
      <c r="M170" s="212" t="s">
        <v>21</v>
      </c>
      <c r="N170" s="213" t="s">
        <v>46</v>
      </c>
      <c r="O170" s="43"/>
      <c r="P170" s="214">
        <f>O170*H170</f>
        <v>0</v>
      </c>
      <c r="Q170" s="214">
        <v>2.7999999999999998E-4</v>
      </c>
      <c r="R170" s="214">
        <f>Q170*H170</f>
        <v>2.0462399999999999E-2</v>
      </c>
      <c r="S170" s="214">
        <v>0</v>
      </c>
      <c r="T170" s="215">
        <f>S170*H170</f>
        <v>0</v>
      </c>
      <c r="AR170" s="25" t="s">
        <v>292</v>
      </c>
      <c r="AT170" s="25" t="s">
        <v>185</v>
      </c>
      <c r="AU170" s="25" t="s">
        <v>83</v>
      </c>
      <c r="AY170" s="25" t="s">
        <v>183</v>
      </c>
      <c r="BE170" s="216">
        <f>IF(N170="základní",J170,0)</f>
        <v>0</v>
      </c>
      <c r="BF170" s="216">
        <f>IF(N170="snížená",J170,0)</f>
        <v>0</v>
      </c>
      <c r="BG170" s="216">
        <f>IF(N170="zákl. přenesená",J170,0)</f>
        <v>0</v>
      </c>
      <c r="BH170" s="216">
        <f>IF(N170="sníž. přenesená",J170,0)</f>
        <v>0</v>
      </c>
      <c r="BI170" s="216">
        <f>IF(N170="nulová",J170,0)</f>
        <v>0</v>
      </c>
      <c r="BJ170" s="25" t="s">
        <v>79</v>
      </c>
      <c r="BK170" s="216">
        <f>ROUND(I170*H170,2)</f>
        <v>0</v>
      </c>
      <c r="BL170" s="25" t="s">
        <v>292</v>
      </c>
      <c r="BM170" s="25" t="s">
        <v>1981</v>
      </c>
    </row>
    <row r="171" spans="2:65" s="1" customFormat="1" ht="27">
      <c r="B171" s="42"/>
      <c r="C171" s="64"/>
      <c r="D171" s="217" t="s">
        <v>540</v>
      </c>
      <c r="E171" s="64"/>
      <c r="F171" s="218" t="s">
        <v>859</v>
      </c>
      <c r="G171" s="64"/>
      <c r="H171" s="64"/>
      <c r="I171" s="173"/>
      <c r="J171" s="64"/>
      <c r="K171" s="64"/>
      <c r="L171" s="62"/>
      <c r="M171" s="219"/>
      <c r="N171" s="43"/>
      <c r="O171" s="43"/>
      <c r="P171" s="43"/>
      <c r="Q171" s="43"/>
      <c r="R171" s="43"/>
      <c r="S171" s="43"/>
      <c r="T171" s="79"/>
      <c r="AT171" s="25" t="s">
        <v>540</v>
      </c>
      <c r="AU171" s="25" t="s">
        <v>83</v>
      </c>
    </row>
    <row r="172" spans="2:65" s="12" customFormat="1" ht="13.5">
      <c r="B172" s="220"/>
      <c r="C172" s="221"/>
      <c r="D172" s="217" t="s">
        <v>193</v>
      </c>
      <c r="E172" s="222" t="s">
        <v>21</v>
      </c>
      <c r="F172" s="223" t="s">
        <v>867</v>
      </c>
      <c r="G172" s="221"/>
      <c r="H172" s="224" t="s">
        <v>21</v>
      </c>
      <c r="I172" s="225"/>
      <c r="J172" s="221"/>
      <c r="K172" s="221"/>
      <c r="L172" s="226"/>
      <c r="M172" s="227"/>
      <c r="N172" s="228"/>
      <c r="O172" s="228"/>
      <c r="P172" s="228"/>
      <c r="Q172" s="228"/>
      <c r="R172" s="228"/>
      <c r="S172" s="228"/>
      <c r="T172" s="229"/>
      <c r="AT172" s="230" t="s">
        <v>193</v>
      </c>
      <c r="AU172" s="230" t="s">
        <v>83</v>
      </c>
      <c r="AV172" s="12" t="s">
        <v>79</v>
      </c>
      <c r="AW172" s="12" t="s">
        <v>39</v>
      </c>
      <c r="AX172" s="12" t="s">
        <v>75</v>
      </c>
      <c r="AY172" s="230" t="s">
        <v>183</v>
      </c>
    </row>
    <row r="173" spans="2:65" s="13" customFormat="1" ht="13.5">
      <c r="B173" s="231"/>
      <c r="C173" s="232"/>
      <c r="D173" s="217" t="s">
        <v>193</v>
      </c>
      <c r="E173" s="233" t="s">
        <v>21</v>
      </c>
      <c r="F173" s="234" t="s">
        <v>1982</v>
      </c>
      <c r="G173" s="232"/>
      <c r="H173" s="235">
        <v>140.28</v>
      </c>
      <c r="I173" s="236"/>
      <c r="J173" s="232"/>
      <c r="K173" s="232"/>
      <c r="L173" s="237"/>
      <c r="M173" s="238"/>
      <c r="N173" s="239"/>
      <c r="O173" s="239"/>
      <c r="P173" s="239"/>
      <c r="Q173" s="239"/>
      <c r="R173" s="239"/>
      <c r="S173" s="239"/>
      <c r="T173" s="240"/>
      <c r="AT173" s="241" t="s">
        <v>193</v>
      </c>
      <c r="AU173" s="241" t="s">
        <v>83</v>
      </c>
      <c r="AV173" s="13" t="s">
        <v>83</v>
      </c>
      <c r="AW173" s="13" t="s">
        <v>39</v>
      </c>
      <c r="AX173" s="13" t="s">
        <v>75</v>
      </c>
      <c r="AY173" s="241" t="s">
        <v>183</v>
      </c>
    </row>
    <row r="174" spans="2:65" s="13" customFormat="1" ht="13.5">
      <c r="B174" s="231"/>
      <c r="C174" s="232"/>
      <c r="D174" s="217" t="s">
        <v>193</v>
      </c>
      <c r="E174" s="233" t="s">
        <v>21</v>
      </c>
      <c r="F174" s="234" t="s">
        <v>1980</v>
      </c>
      <c r="G174" s="232"/>
      <c r="H174" s="235">
        <v>-67.2</v>
      </c>
      <c r="I174" s="236"/>
      <c r="J174" s="232"/>
      <c r="K174" s="232"/>
      <c r="L174" s="237"/>
      <c r="M174" s="238"/>
      <c r="N174" s="239"/>
      <c r="O174" s="239"/>
      <c r="P174" s="239"/>
      <c r="Q174" s="239"/>
      <c r="R174" s="239"/>
      <c r="S174" s="239"/>
      <c r="T174" s="240"/>
      <c r="AT174" s="241" t="s">
        <v>193</v>
      </c>
      <c r="AU174" s="241" t="s">
        <v>83</v>
      </c>
      <c r="AV174" s="13" t="s">
        <v>83</v>
      </c>
      <c r="AW174" s="13" t="s">
        <v>39</v>
      </c>
      <c r="AX174" s="13" t="s">
        <v>75</v>
      </c>
      <c r="AY174" s="241" t="s">
        <v>183</v>
      </c>
    </row>
    <row r="175" spans="2:65" s="14" customFormat="1" ht="13.5">
      <c r="B175" s="242"/>
      <c r="C175" s="243"/>
      <c r="D175" s="244" t="s">
        <v>193</v>
      </c>
      <c r="E175" s="245" t="s">
        <v>21</v>
      </c>
      <c r="F175" s="246" t="s">
        <v>212</v>
      </c>
      <c r="G175" s="243"/>
      <c r="H175" s="247">
        <v>73.08</v>
      </c>
      <c r="I175" s="248"/>
      <c r="J175" s="243"/>
      <c r="K175" s="243"/>
      <c r="L175" s="249"/>
      <c r="M175" s="250"/>
      <c r="N175" s="251"/>
      <c r="O175" s="251"/>
      <c r="P175" s="251"/>
      <c r="Q175" s="251"/>
      <c r="R175" s="251"/>
      <c r="S175" s="251"/>
      <c r="T175" s="252"/>
      <c r="AT175" s="253" t="s">
        <v>193</v>
      </c>
      <c r="AU175" s="253" t="s">
        <v>83</v>
      </c>
      <c r="AV175" s="14" t="s">
        <v>189</v>
      </c>
      <c r="AW175" s="14" t="s">
        <v>39</v>
      </c>
      <c r="AX175" s="14" t="s">
        <v>79</v>
      </c>
      <c r="AY175" s="253" t="s">
        <v>183</v>
      </c>
    </row>
    <row r="176" spans="2:65" s="1" customFormat="1" ht="44.25" customHeight="1">
      <c r="B176" s="42"/>
      <c r="C176" s="205" t="s">
        <v>333</v>
      </c>
      <c r="D176" s="205" t="s">
        <v>185</v>
      </c>
      <c r="E176" s="206" t="s">
        <v>870</v>
      </c>
      <c r="F176" s="207" t="s">
        <v>871</v>
      </c>
      <c r="G176" s="208" t="s">
        <v>199</v>
      </c>
      <c r="H176" s="209">
        <v>67.2</v>
      </c>
      <c r="I176" s="210"/>
      <c r="J176" s="211">
        <f>ROUND(I176*H176,2)</f>
        <v>0</v>
      </c>
      <c r="K176" s="207" t="s">
        <v>200</v>
      </c>
      <c r="L176" s="62"/>
      <c r="M176" s="212" t="s">
        <v>21</v>
      </c>
      <c r="N176" s="213" t="s">
        <v>46</v>
      </c>
      <c r="O176" s="43"/>
      <c r="P176" s="214">
        <f>O176*H176</f>
        <v>0</v>
      </c>
      <c r="Q176" s="214">
        <v>4.2999999999999999E-4</v>
      </c>
      <c r="R176" s="214">
        <f>Q176*H176</f>
        <v>2.8896000000000002E-2</v>
      </c>
      <c r="S176" s="214">
        <v>0</v>
      </c>
      <c r="T176" s="215">
        <f>S176*H176</f>
        <v>0</v>
      </c>
      <c r="AR176" s="25" t="s">
        <v>292</v>
      </c>
      <c r="AT176" s="25" t="s">
        <v>185</v>
      </c>
      <c r="AU176" s="25" t="s">
        <v>83</v>
      </c>
      <c r="AY176" s="25" t="s">
        <v>183</v>
      </c>
      <c r="BE176" s="216">
        <f>IF(N176="základní",J176,0)</f>
        <v>0</v>
      </c>
      <c r="BF176" s="216">
        <f>IF(N176="snížená",J176,0)</f>
        <v>0</v>
      </c>
      <c r="BG176" s="216">
        <f>IF(N176="zákl. přenesená",J176,0)</f>
        <v>0</v>
      </c>
      <c r="BH176" s="216">
        <f>IF(N176="sníž. přenesená",J176,0)</f>
        <v>0</v>
      </c>
      <c r="BI176" s="216">
        <f>IF(N176="nulová",J176,0)</f>
        <v>0</v>
      </c>
      <c r="BJ176" s="25" t="s">
        <v>79</v>
      </c>
      <c r="BK176" s="216">
        <f>ROUND(I176*H176,2)</f>
        <v>0</v>
      </c>
      <c r="BL176" s="25" t="s">
        <v>292</v>
      </c>
      <c r="BM176" s="25" t="s">
        <v>1983</v>
      </c>
    </row>
    <row r="177" spans="2:65" s="1" customFormat="1" ht="27">
      <c r="B177" s="42"/>
      <c r="C177" s="64"/>
      <c r="D177" s="217" t="s">
        <v>540</v>
      </c>
      <c r="E177" s="64"/>
      <c r="F177" s="218" t="s">
        <v>859</v>
      </c>
      <c r="G177" s="64"/>
      <c r="H177" s="64"/>
      <c r="I177" s="173"/>
      <c r="J177" s="64"/>
      <c r="K177" s="64"/>
      <c r="L177" s="62"/>
      <c r="M177" s="219"/>
      <c r="N177" s="43"/>
      <c r="O177" s="43"/>
      <c r="P177" s="43"/>
      <c r="Q177" s="43"/>
      <c r="R177" s="43"/>
      <c r="S177" s="43"/>
      <c r="T177" s="79"/>
      <c r="AT177" s="25" t="s">
        <v>540</v>
      </c>
      <c r="AU177" s="25" t="s">
        <v>83</v>
      </c>
    </row>
    <row r="178" spans="2:65" s="12" customFormat="1" ht="13.5">
      <c r="B178" s="220"/>
      <c r="C178" s="221"/>
      <c r="D178" s="217" t="s">
        <v>193</v>
      </c>
      <c r="E178" s="222" t="s">
        <v>21</v>
      </c>
      <c r="F178" s="223" t="s">
        <v>873</v>
      </c>
      <c r="G178" s="221"/>
      <c r="H178" s="224" t="s">
        <v>21</v>
      </c>
      <c r="I178" s="225"/>
      <c r="J178" s="221"/>
      <c r="K178" s="221"/>
      <c r="L178" s="226"/>
      <c r="M178" s="227"/>
      <c r="N178" s="228"/>
      <c r="O178" s="228"/>
      <c r="P178" s="228"/>
      <c r="Q178" s="228"/>
      <c r="R178" s="228"/>
      <c r="S178" s="228"/>
      <c r="T178" s="229"/>
      <c r="AT178" s="230" t="s">
        <v>193</v>
      </c>
      <c r="AU178" s="230" t="s">
        <v>83</v>
      </c>
      <c r="AV178" s="12" t="s">
        <v>79</v>
      </c>
      <c r="AW178" s="12" t="s">
        <v>39</v>
      </c>
      <c r="AX178" s="12" t="s">
        <v>75</v>
      </c>
      <c r="AY178" s="230" t="s">
        <v>183</v>
      </c>
    </row>
    <row r="179" spans="2:65" s="13" customFormat="1" ht="13.5">
      <c r="B179" s="231"/>
      <c r="C179" s="232"/>
      <c r="D179" s="217" t="s">
        <v>193</v>
      </c>
      <c r="E179" s="233" t="s">
        <v>21</v>
      </c>
      <c r="F179" s="234" t="s">
        <v>1984</v>
      </c>
      <c r="G179" s="232"/>
      <c r="H179" s="235">
        <v>67.2</v>
      </c>
      <c r="I179" s="236"/>
      <c r="J179" s="232"/>
      <c r="K179" s="232"/>
      <c r="L179" s="237"/>
      <c r="M179" s="238"/>
      <c r="N179" s="239"/>
      <c r="O179" s="239"/>
      <c r="P179" s="239"/>
      <c r="Q179" s="239"/>
      <c r="R179" s="239"/>
      <c r="S179" s="239"/>
      <c r="T179" s="240"/>
      <c r="AT179" s="241" t="s">
        <v>193</v>
      </c>
      <c r="AU179" s="241" t="s">
        <v>83</v>
      </c>
      <c r="AV179" s="13" t="s">
        <v>83</v>
      </c>
      <c r="AW179" s="13" t="s">
        <v>39</v>
      </c>
      <c r="AX179" s="13" t="s">
        <v>75</v>
      </c>
      <c r="AY179" s="241" t="s">
        <v>183</v>
      </c>
    </row>
    <row r="180" spans="2:65" s="14" customFormat="1" ht="13.5">
      <c r="B180" s="242"/>
      <c r="C180" s="243"/>
      <c r="D180" s="244" t="s">
        <v>193</v>
      </c>
      <c r="E180" s="245" t="s">
        <v>21</v>
      </c>
      <c r="F180" s="246" t="s">
        <v>212</v>
      </c>
      <c r="G180" s="243"/>
      <c r="H180" s="247">
        <v>67.2</v>
      </c>
      <c r="I180" s="248"/>
      <c r="J180" s="243"/>
      <c r="K180" s="243"/>
      <c r="L180" s="249"/>
      <c r="M180" s="250"/>
      <c r="N180" s="251"/>
      <c r="O180" s="251"/>
      <c r="P180" s="251"/>
      <c r="Q180" s="251"/>
      <c r="R180" s="251"/>
      <c r="S180" s="251"/>
      <c r="T180" s="252"/>
      <c r="AT180" s="253" t="s">
        <v>193</v>
      </c>
      <c r="AU180" s="253" t="s">
        <v>83</v>
      </c>
      <c r="AV180" s="14" t="s">
        <v>189</v>
      </c>
      <c r="AW180" s="14" t="s">
        <v>39</v>
      </c>
      <c r="AX180" s="14" t="s">
        <v>79</v>
      </c>
      <c r="AY180" s="253" t="s">
        <v>183</v>
      </c>
    </row>
    <row r="181" spans="2:65" s="1" customFormat="1" ht="22.5" customHeight="1">
      <c r="B181" s="42"/>
      <c r="C181" s="257" t="s">
        <v>338</v>
      </c>
      <c r="D181" s="257" t="s">
        <v>223</v>
      </c>
      <c r="E181" s="258" t="s">
        <v>875</v>
      </c>
      <c r="F181" s="259" t="s">
        <v>876</v>
      </c>
      <c r="G181" s="260" t="s">
        <v>199</v>
      </c>
      <c r="H181" s="261">
        <v>613.428</v>
      </c>
      <c r="I181" s="262"/>
      <c r="J181" s="263">
        <f>ROUND(I181*H181,2)</f>
        <v>0</v>
      </c>
      <c r="K181" s="259" t="s">
        <v>200</v>
      </c>
      <c r="L181" s="264"/>
      <c r="M181" s="265" t="s">
        <v>21</v>
      </c>
      <c r="N181" s="266" t="s">
        <v>46</v>
      </c>
      <c r="O181" s="43"/>
      <c r="P181" s="214">
        <f>O181*H181</f>
        <v>0</v>
      </c>
      <c r="Q181" s="214">
        <v>1.9E-3</v>
      </c>
      <c r="R181" s="214">
        <f>Q181*H181</f>
        <v>1.1655131999999999</v>
      </c>
      <c r="S181" s="214">
        <v>0</v>
      </c>
      <c r="T181" s="215">
        <f>S181*H181</f>
        <v>0</v>
      </c>
      <c r="AR181" s="25" t="s">
        <v>393</v>
      </c>
      <c r="AT181" s="25" t="s">
        <v>223</v>
      </c>
      <c r="AU181" s="25" t="s">
        <v>83</v>
      </c>
      <c r="AY181" s="25" t="s">
        <v>183</v>
      </c>
      <c r="BE181" s="216">
        <f>IF(N181="základní",J181,0)</f>
        <v>0</v>
      </c>
      <c r="BF181" s="216">
        <f>IF(N181="snížená",J181,0)</f>
        <v>0</v>
      </c>
      <c r="BG181" s="216">
        <f>IF(N181="zákl. přenesená",J181,0)</f>
        <v>0</v>
      </c>
      <c r="BH181" s="216">
        <f>IF(N181="sníž. přenesená",J181,0)</f>
        <v>0</v>
      </c>
      <c r="BI181" s="216">
        <f>IF(N181="nulová",J181,0)</f>
        <v>0</v>
      </c>
      <c r="BJ181" s="25" t="s">
        <v>79</v>
      </c>
      <c r="BK181" s="216">
        <f>ROUND(I181*H181,2)</f>
        <v>0</v>
      </c>
      <c r="BL181" s="25" t="s">
        <v>292</v>
      </c>
      <c r="BM181" s="25" t="s">
        <v>1985</v>
      </c>
    </row>
    <row r="182" spans="2:65" s="13" customFormat="1" ht="13.5">
      <c r="B182" s="231"/>
      <c r="C182" s="232"/>
      <c r="D182" s="244" t="s">
        <v>193</v>
      </c>
      <c r="E182" s="232"/>
      <c r="F182" s="255" t="s">
        <v>1986</v>
      </c>
      <c r="G182" s="232"/>
      <c r="H182" s="256">
        <v>613.428</v>
      </c>
      <c r="I182" s="236"/>
      <c r="J182" s="232"/>
      <c r="K182" s="232"/>
      <c r="L182" s="237"/>
      <c r="M182" s="238"/>
      <c r="N182" s="239"/>
      <c r="O182" s="239"/>
      <c r="P182" s="239"/>
      <c r="Q182" s="239"/>
      <c r="R182" s="239"/>
      <c r="S182" s="239"/>
      <c r="T182" s="240"/>
      <c r="AT182" s="241" t="s">
        <v>193</v>
      </c>
      <c r="AU182" s="241" t="s">
        <v>83</v>
      </c>
      <c r="AV182" s="13" t="s">
        <v>83</v>
      </c>
      <c r="AW182" s="13" t="s">
        <v>6</v>
      </c>
      <c r="AX182" s="13" t="s">
        <v>79</v>
      </c>
      <c r="AY182" s="241" t="s">
        <v>183</v>
      </c>
    </row>
    <row r="183" spans="2:65" s="1" customFormat="1" ht="31.5" customHeight="1">
      <c r="B183" s="42"/>
      <c r="C183" s="205" t="s">
        <v>343</v>
      </c>
      <c r="D183" s="205" t="s">
        <v>185</v>
      </c>
      <c r="E183" s="206" t="s">
        <v>879</v>
      </c>
      <c r="F183" s="207" t="s">
        <v>880</v>
      </c>
      <c r="G183" s="208" t="s">
        <v>199</v>
      </c>
      <c r="H183" s="209">
        <v>533.41600000000005</v>
      </c>
      <c r="I183" s="210"/>
      <c r="J183" s="211">
        <f>ROUND(I183*H183,2)</f>
        <v>0</v>
      </c>
      <c r="K183" s="207" t="s">
        <v>200</v>
      </c>
      <c r="L183" s="62"/>
      <c r="M183" s="212" t="s">
        <v>21</v>
      </c>
      <c r="N183" s="213" t="s">
        <v>46</v>
      </c>
      <c r="O183" s="43"/>
      <c r="P183" s="214">
        <f>O183*H183</f>
        <v>0</v>
      </c>
      <c r="Q183" s="214">
        <v>0</v>
      </c>
      <c r="R183" s="214">
        <f>Q183*H183</f>
        <v>0</v>
      </c>
      <c r="S183" s="214">
        <v>0</v>
      </c>
      <c r="T183" s="215">
        <f>S183*H183</f>
        <v>0</v>
      </c>
      <c r="AR183" s="25" t="s">
        <v>292</v>
      </c>
      <c r="AT183" s="25" t="s">
        <v>185</v>
      </c>
      <c r="AU183" s="25" t="s">
        <v>83</v>
      </c>
      <c r="AY183" s="25" t="s">
        <v>183</v>
      </c>
      <c r="BE183" s="216">
        <f>IF(N183="základní",J183,0)</f>
        <v>0</v>
      </c>
      <c r="BF183" s="216">
        <f>IF(N183="snížená",J183,0)</f>
        <v>0</v>
      </c>
      <c r="BG183" s="216">
        <f>IF(N183="zákl. přenesená",J183,0)</f>
        <v>0</v>
      </c>
      <c r="BH183" s="216">
        <f>IF(N183="sníž. přenesená",J183,0)</f>
        <v>0</v>
      </c>
      <c r="BI183" s="216">
        <f>IF(N183="nulová",J183,0)</f>
        <v>0</v>
      </c>
      <c r="BJ183" s="25" t="s">
        <v>79</v>
      </c>
      <c r="BK183" s="216">
        <f>ROUND(I183*H183,2)</f>
        <v>0</v>
      </c>
      <c r="BL183" s="25" t="s">
        <v>292</v>
      </c>
      <c r="BM183" s="25" t="s">
        <v>1987</v>
      </c>
    </row>
    <row r="184" spans="2:65" s="12" customFormat="1" ht="13.5">
      <c r="B184" s="220"/>
      <c r="C184" s="221"/>
      <c r="D184" s="217" t="s">
        <v>193</v>
      </c>
      <c r="E184" s="222" t="s">
        <v>21</v>
      </c>
      <c r="F184" s="223" t="s">
        <v>785</v>
      </c>
      <c r="G184" s="221"/>
      <c r="H184" s="224" t="s">
        <v>21</v>
      </c>
      <c r="I184" s="225"/>
      <c r="J184" s="221"/>
      <c r="K184" s="221"/>
      <c r="L184" s="226"/>
      <c r="M184" s="227"/>
      <c r="N184" s="228"/>
      <c r="O184" s="228"/>
      <c r="P184" s="228"/>
      <c r="Q184" s="228"/>
      <c r="R184" s="228"/>
      <c r="S184" s="228"/>
      <c r="T184" s="229"/>
      <c r="AT184" s="230" t="s">
        <v>193</v>
      </c>
      <c r="AU184" s="230" t="s">
        <v>83</v>
      </c>
      <c r="AV184" s="12" t="s">
        <v>79</v>
      </c>
      <c r="AW184" s="12" t="s">
        <v>39</v>
      </c>
      <c r="AX184" s="12" t="s">
        <v>75</v>
      </c>
      <c r="AY184" s="230" t="s">
        <v>183</v>
      </c>
    </row>
    <row r="185" spans="2:65" s="13" customFormat="1" ht="13.5">
      <c r="B185" s="231"/>
      <c r="C185" s="232"/>
      <c r="D185" s="217" t="s">
        <v>193</v>
      </c>
      <c r="E185" s="233" t="s">
        <v>21</v>
      </c>
      <c r="F185" s="234" t="s">
        <v>1956</v>
      </c>
      <c r="G185" s="232"/>
      <c r="H185" s="235">
        <v>487.3</v>
      </c>
      <c r="I185" s="236"/>
      <c r="J185" s="232"/>
      <c r="K185" s="232"/>
      <c r="L185" s="237"/>
      <c r="M185" s="238"/>
      <c r="N185" s="239"/>
      <c r="O185" s="239"/>
      <c r="P185" s="239"/>
      <c r="Q185" s="239"/>
      <c r="R185" s="239"/>
      <c r="S185" s="239"/>
      <c r="T185" s="240"/>
      <c r="AT185" s="241" t="s">
        <v>193</v>
      </c>
      <c r="AU185" s="241" t="s">
        <v>83</v>
      </c>
      <c r="AV185" s="13" t="s">
        <v>83</v>
      </c>
      <c r="AW185" s="13" t="s">
        <v>39</v>
      </c>
      <c r="AX185" s="13" t="s">
        <v>75</v>
      </c>
      <c r="AY185" s="241" t="s">
        <v>183</v>
      </c>
    </row>
    <row r="186" spans="2:65" s="13" customFormat="1" ht="13.5">
      <c r="B186" s="231"/>
      <c r="C186" s="232"/>
      <c r="D186" s="217" t="s">
        <v>193</v>
      </c>
      <c r="E186" s="233" t="s">
        <v>21</v>
      </c>
      <c r="F186" s="234" t="s">
        <v>1988</v>
      </c>
      <c r="G186" s="232"/>
      <c r="H186" s="235">
        <v>46.116</v>
      </c>
      <c r="I186" s="236"/>
      <c r="J186" s="232"/>
      <c r="K186" s="232"/>
      <c r="L186" s="237"/>
      <c r="M186" s="238"/>
      <c r="N186" s="239"/>
      <c r="O186" s="239"/>
      <c r="P186" s="239"/>
      <c r="Q186" s="239"/>
      <c r="R186" s="239"/>
      <c r="S186" s="239"/>
      <c r="T186" s="240"/>
      <c r="AT186" s="241" t="s">
        <v>193</v>
      </c>
      <c r="AU186" s="241" t="s">
        <v>83</v>
      </c>
      <c r="AV186" s="13" t="s">
        <v>83</v>
      </c>
      <c r="AW186" s="13" t="s">
        <v>39</v>
      </c>
      <c r="AX186" s="13" t="s">
        <v>75</v>
      </c>
      <c r="AY186" s="241" t="s">
        <v>183</v>
      </c>
    </row>
    <row r="187" spans="2:65" s="14" customFormat="1" ht="13.5">
      <c r="B187" s="242"/>
      <c r="C187" s="243"/>
      <c r="D187" s="244" t="s">
        <v>193</v>
      </c>
      <c r="E187" s="245" t="s">
        <v>21</v>
      </c>
      <c r="F187" s="246" t="s">
        <v>212</v>
      </c>
      <c r="G187" s="243"/>
      <c r="H187" s="247">
        <v>533.41600000000005</v>
      </c>
      <c r="I187" s="248"/>
      <c r="J187" s="243"/>
      <c r="K187" s="243"/>
      <c r="L187" s="249"/>
      <c r="M187" s="250"/>
      <c r="N187" s="251"/>
      <c r="O187" s="251"/>
      <c r="P187" s="251"/>
      <c r="Q187" s="251"/>
      <c r="R187" s="251"/>
      <c r="S187" s="251"/>
      <c r="T187" s="252"/>
      <c r="AT187" s="253" t="s">
        <v>193</v>
      </c>
      <c r="AU187" s="253" t="s">
        <v>83</v>
      </c>
      <c r="AV187" s="14" t="s">
        <v>189</v>
      </c>
      <c r="AW187" s="14" t="s">
        <v>39</v>
      </c>
      <c r="AX187" s="14" t="s">
        <v>79</v>
      </c>
      <c r="AY187" s="253" t="s">
        <v>183</v>
      </c>
    </row>
    <row r="188" spans="2:65" s="1" customFormat="1" ht="22.5" customHeight="1">
      <c r="B188" s="42"/>
      <c r="C188" s="257" t="s">
        <v>348</v>
      </c>
      <c r="D188" s="257" t="s">
        <v>223</v>
      </c>
      <c r="E188" s="258" t="s">
        <v>883</v>
      </c>
      <c r="F188" s="259" t="s">
        <v>884</v>
      </c>
      <c r="G188" s="260" t="s">
        <v>199</v>
      </c>
      <c r="H188" s="261">
        <v>613.428</v>
      </c>
      <c r="I188" s="262"/>
      <c r="J188" s="263">
        <f>ROUND(I188*H188,2)</f>
        <v>0</v>
      </c>
      <c r="K188" s="259" t="s">
        <v>200</v>
      </c>
      <c r="L188" s="264"/>
      <c r="M188" s="265" t="s">
        <v>21</v>
      </c>
      <c r="N188" s="266" t="s">
        <v>46</v>
      </c>
      <c r="O188" s="43"/>
      <c r="P188" s="214">
        <f>O188*H188</f>
        <v>0</v>
      </c>
      <c r="Q188" s="214">
        <v>2.5000000000000001E-4</v>
      </c>
      <c r="R188" s="214">
        <f>Q188*H188</f>
        <v>0.15335699999999999</v>
      </c>
      <c r="S188" s="214">
        <v>0</v>
      </c>
      <c r="T188" s="215">
        <f>S188*H188</f>
        <v>0</v>
      </c>
      <c r="AR188" s="25" t="s">
        <v>393</v>
      </c>
      <c r="AT188" s="25" t="s">
        <v>223</v>
      </c>
      <c r="AU188" s="25" t="s">
        <v>83</v>
      </c>
      <c r="AY188" s="25" t="s">
        <v>183</v>
      </c>
      <c r="BE188" s="216">
        <f>IF(N188="základní",J188,0)</f>
        <v>0</v>
      </c>
      <c r="BF188" s="216">
        <f>IF(N188="snížená",J188,0)</f>
        <v>0</v>
      </c>
      <c r="BG188" s="216">
        <f>IF(N188="zákl. přenesená",J188,0)</f>
        <v>0</v>
      </c>
      <c r="BH188" s="216">
        <f>IF(N188="sníž. přenesená",J188,0)</f>
        <v>0</v>
      </c>
      <c r="BI188" s="216">
        <f>IF(N188="nulová",J188,0)</f>
        <v>0</v>
      </c>
      <c r="BJ188" s="25" t="s">
        <v>79</v>
      </c>
      <c r="BK188" s="216">
        <f>ROUND(I188*H188,2)</f>
        <v>0</v>
      </c>
      <c r="BL188" s="25" t="s">
        <v>292</v>
      </c>
      <c r="BM188" s="25" t="s">
        <v>1989</v>
      </c>
    </row>
    <row r="189" spans="2:65" s="13" customFormat="1" ht="13.5">
      <c r="B189" s="231"/>
      <c r="C189" s="232"/>
      <c r="D189" s="244" t="s">
        <v>193</v>
      </c>
      <c r="E189" s="232"/>
      <c r="F189" s="255" t="s">
        <v>1986</v>
      </c>
      <c r="G189" s="232"/>
      <c r="H189" s="256">
        <v>613.428</v>
      </c>
      <c r="I189" s="236"/>
      <c r="J189" s="232"/>
      <c r="K189" s="232"/>
      <c r="L189" s="237"/>
      <c r="M189" s="238"/>
      <c r="N189" s="239"/>
      <c r="O189" s="239"/>
      <c r="P189" s="239"/>
      <c r="Q189" s="239"/>
      <c r="R189" s="239"/>
      <c r="S189" s="239"/>
      <c r="T189" s="240"/>
      <c r="AT189" s="241" t="s">
        <v>193</v>
      </c>
      <c r="AU189" s="241" t="s">
        <v>83</v>
      </c>
      <c r="AV189" s="13" t="s">
        <v>83</v>
      </c>
      <c r="AW189" s="13" t="s">
        <v>6</v>
      </c>
      <c r="AX189" s="13" t="s">
        <v>79</v>
      </c>
      <c r="AY189" s="241" t="s">
        <v>183</v>
      </c>
    </row>
    <row r="190" spans="2:65" s="1" customFormat="1" ht="31.5" customHeight="1">
      <c r="B190" s="42"/>
      <c r="C190" s="205" t="s">
        <v>353</v>
      </c>
      <c r="D190" s="205" t="s">
        <v>185</v>
      </c>
      <c r="E190" s="206" t="s">
        <v>1354</v>
      </c>
      <c r="F190" s="207" t="s">
        <v>1355</v>
      </c>
      <c r="G190" s="208" t="s">
        <v>498</v>
      </c>
      <c r="H190" s="209">
        <v>4.6399999999999997</v>
      </c>
      <c r="I190" s="210"/>
      <c r="J190" s="211">
        <f>ROUND(I190*H190,2)</f>
        <v>0</v>
      </c>
      <c r="K190" s="207" t="s">
        <v>200</v>
      </c>
      <c r="L190" s="62"/>
      <c r="M190" s="212" t="s">
        <v>21</v>
      </c>
      <c r="N190" s="213" t="s">
        <v>46</v>
      </c>
      <c r="O190" s="43"/>
      <c r="P190" s="214">
        <f>O190*H190</f>
        <v>0</v>
      </c>
      <c r="Q190" s="214">
        <v>0</v>
      </c>
      <c r="R190" s="214">
        <f>Q190*H190</f>
        <v>0</v>
      </c>
      <c r="S190" s="214">
        <v>0</v>
      </c>
      <c r="T190" s="215">
        <f>S190*H190</f>
        <v>0</v>
      </c>
      <c r="AR190" s="25" t="s">
        <v>292</v>
      </c>
      <c r="AT190" s="25" t="s">
        <v>185</v>
      </c>
      <c r="AU190" s="25" t="s">
        <v>83</v>
      </c>
      <c r="AY190" s="25" t="s">
        <v>183</v>
      </c>
      <c r="BE190" s="216">
        <f>IF(N190="základní",J190,0)</f>
        <v>0</v>
      </c>
      <c r="BF190" s="216">
        <f>IF(N190="snížená",J190,0)</f>
        <v>0</v>
      </c>
      <c r="BG190" s="216">
        <f>IF(N190="zákl. přenesená",J190,0)</f>
        <v>0</v>
      </c>
      <c r="BH190" s="216">
        <f>IF(N190="sníž. přenesená",J190,0)</f>
        <v>0</v>
      </c>
      <c r="BI190" s="216">
        <f>IF(N190="nulová",J190,0)</f>
        <v>0</v>
      </c>
      <c r="BJ190" s="25" t="s">
        <v>79</v>
      </c>
      <c r="BK190" s="216">
        <f>ROUND(I190*H190,2)</f>
        <v>0</v>
      </c>
      <c r="BL190" s="25" t="s">
        <v>292</v>
      </c>
      <c r="BM190" s="25" t="s">
        <v>1990</v>
      </c>
    </row>
    <row r="191" spans="2:65" s="11" customFormat="1" ht="29.85" customHeight="1">
      <c r="B191" s="188"/>
      <c r="C191" s="189"/>
      <c r="D191" s="202" t="s">
        <v>74</v>
      </c>
      <c r="E191" s="203" t="s">
        <v>889</v>
      </c>
      <c r="F191" s="203" t="s">
        <v>890</v>
      </c>
      <c r="G191" s="189"/>
      <c r="H191" s="189"/>
      <c r="I191" s="192"/>
      <c r="J191" s="204">
        <f>BK191</f>
        <v>0</v>
      </c>
      <c r="K191" s="189"/>
      <c r="L191" s="194"/>
      <c r="M191" s="195"/>
      <c r="N191" s="196"/>
      <c r="O191" s="196"/>
      <c r="P191" s="197">
        <f>SUM(P192:P234)</f>
        <v>0</v>
      </c>
      <c r="Q191" s="196"/>
      <c r="R191" s="197">
        <f>SUM(R192:R234)</f>
        <v>3.8396488</v>
      </c>
      <c r="S191" s="196"/>
      <c r="T191" s="198">
        <f>SUM(T192:T234)</f>
        <v>0.87714000000000003</v>
      </c>
      <c r="AR191" s="199" t="s">
        <v>83</v>
      </c>
      <c r="AT191" s="200" t="s">
        <v>74</v>
      </c>
      <c r="AU191" s="200" t="s">
        <v>79</v>
      </c>
      <c r="AY191" s="199" t="s">
        <v>183</v>
      </c>
      <c r="BK191" s="201">
        <f>SUM(BK192:BK234)</f>
        <v>0</v>
      </c>
    </row>
    <row r="192" spans="2:65" s="1" customFormat="1" ht="22.5" customHeight="1">
      <c r="B192" s="42"/>
      <c r="C192" s="205" t="s">
        <v>364</v>
      </c>
      <c r="D192" s="205" t="s">
        <v>185</v>
      </c>
      <c r="E192" s="206" t="s">
        <v>891</v>
      </c>
      <c r="F192" s="207" t="s">
        <v>892</v>
      </c>
      <c r="G192" s="208" t="s">
        <v>547</v>
      </c>
      <c r="H192" s="209">
        <v>1</v>
      </c>
      <c r="I192" s="210"/>
      <c r="J192" s="211">
        <f>ROUND(I192*H192,2)</f>
        <v>0</v>
      </c>
      <c r="K192" s="207" t="s">
        <v>21</v>
      </c>
      <c r="L192" s="62"/>
      <c r="M192" s="212" t="s">
        <v>21</v>
      </c>
      <c r="N192" s="213" t="s">
        <v>46</v>
      </c>
      <c r="O192" s="43"/>
      <c r="P192" s="214">
        <f>O192*H192</f>
        <v>0</v>
      </c>
      <c r="Q192" s="214">
        <v>0</v>
      </c>
      <c r="R192" s="214">
        <f>Q192*H192</f>
        <v>0</v>
      </c>
      <c r="S192" s="214">
        <v>0</v>
      </c>
      <c r="T192" s="215">
        <f>S192*H192</f>
        <v>0</v>
      </c>
      <c r="AR192" s="25" t="s">
        <v>292</v>
      </c>
      <c r="AT192" s="25" t="s">
        <v>185</v>
      </c>
      <c r="AU192" s="25" t="s">
        <v>83</v>
      </c>
      <c r="AY192" s="25" t="s">
        <v>183</v>
      </c>
      <c r="BE192" s="216">
        <f>IF(N192="základní",J192,0)</f>
        <v>0</v>
      </c>
      <c r="BF192" s="216">
        <f>IF(N192="snížená",J192,0)</f>
        <v>0</v>
      </c>
      <c r="BG192" s="216">
        <f>IF(N192="zákl. přenesená",J192,0)</f>
        <v>0</v>
      </c>
      <c r="BH192" s="216">
        <f>IF(N192="sníž. přenesená",J192,0)</f>
        <v>0</v>
      </c>
      <c r="BI192" s="216">
        <f>IF(N192="nulová",J192,0)</f>
        <v>0</v>
      </c>
      <c r="BJ192" s="25" t="s">
        <v>79</v>
      </c>
      <c r="BK192" s="216">
        <f>ROUND(I192*H192,2)</f>
        <v>0</v>
      </c>
      <c r="BL192" s="25" t="s">
        <v>292</v>
      </c>
      <c r="BM192" s="25" t="s">
        <v>1991</v>
      </c>
    </row>
    <row r="193" spans="2:65" s="1" customFormat="1" ht="27">
      <c r="B193" s="42"/>
      <c r="C193" s="64"/>
      <c r="D193" s="244" t="s">
        <v>540</v>
      </c>
      <c r="E193" s="64"/>
      <c r="F193" s="267" t="s">
        <v>894</v>
      </c>
      <c r="G193" s="64"/>
      <c r="H193" s="64"/>
      <c r="I193" s="173"/>
      <c r="J193" s="64"/>
      <c r="K193" s="64"/>
      <c r="L193" s="62"/>
      <c r="M193" s="219"/>
      <c r="N193" s="43"/>
      <c r="O193" s="43"/>
      <c r="P193" s="43"/>
      <c r="Q193" s="43"/>
      <c r="R193" s="43"/>
      <c r="S193" s="43"/>
      <c r="T193" s="79"/>
      <c r="AT193" s="25" t="s">
        <v>540</v>
      </c>
      <c r="AU193" s="25" t="s">
        <v>83</v>
      </c>
    </row>
    <row r="194" spans="2:65" s="1" customFormat="1" ht="44.25" customHeight="1">
      <c r="B194" s="42"/>
      <c r="C194" s="205" t="s">
        <v>370</v>
      </c>
      <c r="D194" s="205" t="s">
        <v>185</v>
      </c>
      <c r="E194" s="206" t="s">
        <v>895</v>
      </c>
      <c r="F194" s="207" t="s">
        <v>896</v>
      </c>
      <c r="G194" s="208" t="s">
        <v>199</v>
      </c>
      <c r="H194" s="209">
        <v>487.3</v>
      </c>
      <c r="I194" s="210"/>
      <c r="J194" s="211">
        <f>ROUND(I194*H194,2)</f>
        <v>0</v>
      </c>
      <c r="K194" s="207" t="s">
        <v>200</v>
      </c>
      <c r="L194" s="62"/>
      <c r="M194" s="212" t="s">
        <v>21</v>
      </c>
      <c r="N194" s="213" t="s">
        <v>46</v>
      </c>
      <c r="O194" s="43"/>
      <c r="P194" s="214">
        <f>O194*H194</f>
        <v>0</v>
      </c>
      <c r="Q194" s="214">
        <v>0</v>
      </c>
      <c r="R194" s="214">
        <f>Q194*H194</f>
        <v>0</v>
      </c>
      <c r="S194" s="214">
        <v>1.8E-3</v>
      </c>
      <c r="T194" s="215">
        <f>S194*H194</f>
        <v>0.87714000000000003</v>
      </c>
      <c r="AR194" s="25" t="s">
        <v>292</v>
      </c>
      <c r="AT194" s="25" t="s">
        <v>185</v>
      </c>
      <c r="AU194" s="25" t="s">
        <v>83</v>
      </c>
      <c r="AY194" s="25" t="s">
        <v>183</v>
      </c>
      <c r="BE194" s="216">
        <f>IF(N194="základní",J194,0)</f>
        <v>0</v>
      </c>
      <c r="BF194" s="216">
        <f>IF(N194="snížená",J194,0)</f>
        <v>0</v>
      </c>
      <c r="BG194" s="216">
        <f>IF(N194="zákl. přenesená",J194,0)</f>
        <v>0</v>
      </c>
      <c r="BH194" s="216">
        <f>IF(N194="sníž. přenesená",J194,0)</f>
        <v>0</v>
      </c>
      <c r="BI194" s="216">
        <f>IF(N194="nulová",J194,0)</f>
        <v>0</v>
      </c>
      <c r="BJ194" s="25" t="s">
        <v>79</v>
      </c>
      <c r="BK194" s="216">
        <f>ROUND(I194*H194,2)</f>
        <v>0</v>
      </c>
      <c r="BL194" s="25" t="s">
        <v>292</v>
      </c>
      <c r="BM194" s="25" t="s">
        <v>1992</v>
      </c>
    </row>
    <row r="195" spans="2:65" s="12" customFormat="1" ht="13.5">
      <c r="B195" s="220"/>
      <c r="C195" s="221"/>
      <c r="D195" s="217" t="s">
        <v>193</v>
      </c>
      <c r="E195" s="222" t="s">
        <v>21</v>
      </c>
      <c r="F195" s="223" t="s">
        <v>785</v>
      </c>
      <c r="G195" s="221"/>
      <c r="H195" s="224" t="s">
        <v>21</v>
      </c>
      <c r="I195" s="225"/>
      <c r="J195" s="221"/>
      <c r="K195" s="221"/>
      <c r="L195" s="226"/>
      <c r="M195" s="227"/>
      <c r="N195" s="228"/>
      <c r="O195" s="228"/>
      <c r="P195" s="228"/>
      <c r="Q195" s="228"/>
      <c r="R195" s="228"/>
      <c r="S195" s="228"/>
      <c r="T195" s="229"/>
      <c r="AT195" s="230" t="s">
        <v>193</v>
      </c>
      <c r="AU195" s="230" t="s">
        <v>83</v>
      </c>
      <c r="AV195" s="12" t="s">
        <v>79</v>
      </c>
      <c r="AW195" s="12" t="s">
        <v>39</v>
      </c>
      <c r="AX195" s="12" t="s">
        <v>75</v>
      </c>
      <c r="AY195" s="230" t="s">
        <v>183</v>
      </c>
    </row>
    <row r="196" spans="2:65" s="13" customFormat="1" ht="13.5">
      <c r="B196" s="231"/>
      <c r="C196" s="232"/>
      <c r="D196" s="217" t="s">
        <v>193</v>
      </c>
      <c r="E196" s="233" t="s">
        <v>21</v>
      </c>
      <c r="F196" s="234" t="s">
        <v>1956</v>
      </c>
      <c r="G196" s="232"/>
      <c r="H196" s="235">
        <v>487.3</v>
      </c>
      <c r="I196" s="236"/>
      <c r="J196" s="232"/>
      <c r="K196" s="232"/>
      <c r="L196" s="237"/>
      <c r="M196" s="238"/>
      <c r="N196" s="239"/>
      <c r="O196" s="239"/>
      <c r="P196" s="239"/>
      <c r="Q196" s="239"/>
      <c r="R196" s="239"/>
      <c r="S196" s="239"/>
      <c r="T196" s="240"/>
      <c r="AT196" s="241" t="s">
        <v>193</v>
      </c>
      <c r="AU196" s="241" t="s">
        <v>83</v>
      </c>
      <c r="AV196" s="13" t="s">
        <v>83</v>
      </c>
      <c r="AW196" s="13" t="s">
        <v>39</v>
      </c>
      <c r="AX196" s="13" t="s">
        <v>75</v>
      </c>
      <c r="AY196" s="241" t="s">
        <v>183</v>
      </c>
    </row>
    <row r="197" spans="2:65" s="14" customFormat="1" ht="13.5">
      <c r="B197" s="242"/>
      <c r="C197" s="243"/>
      <c r="D197" s="244" t="s">
        <v>193</v>
      </c>
      <c r="E197" s="245" t="s">
        <v>21</v>
      </c>
      <c r="F197" s="246" t="s">
        <v>212</v>
      </c>
      <c r="G197" s="243"/>
      <c r="H197" s="247">
        <v>487.3</v>
      </c>
      <c r="I197" s="248"/>
      <c r="J197" s="243"/>
      <c r="K197" s="243"/>
      <c r="L197" s="249"/>
      <c r="M197" s="250"/>
      <c r="N197" s="251"/>
      <c r="O197" s="251"/>
      <c r="P197" s="251"/>
      <c r="Q197" s="251"/>
      <c r="R197" s="251"/>
      <c r="S197" s="251"/>
      <c r="T197" s="252"/>
      <c r="AT197" s="253" t="s">
        <v>193</v>
      </c>
      <c r="AU197" s="253" t="s">
        <v>83</v>
      </c>
      <c r="AV197" s="14" t="s">
        <v>189</v>
      </c>
      <c r="AW197" s="14" t="s">
        <v>39</v>
      </c>
      <c r="AX197" s="14" t="s">
        <v>79</v>
      </c>
      <c r="AY197" s="253" t="s">
        <v>183</v>
      </c>
    </row>
    <row r="198" spans="2:65" s="1" customFormat="1" ht="31.5" customHeight="1">
      <c r="B198" s="42"/>
      <c r="C198" s="205" t="s">
        <v>376</v>
      </c>
      <c r="D198" s="205" t="s">
        <v>185</v>
      </c>
      <c r="E198" s="206" t="s">
        <v>898</v>
      </c>
      <c r="F198" s="207" t="s">
        <v>899</v>
      </c>
      <c r="G198" s="208" t="s">
        <v>199</v>
      </c>
      <c r="H198" s="209">
        <v>1051.46</v>
      </c>
      <c r="I198" s="210"/>
      <c r="J198" s="211">
        <f>ROUND(I198*H198,2)</f>
        <v>0</v>
      </c>
      <c r="K198" s="207" t="s">
        <v>200</v>
      </c>
      <c r="L198" s="62"/>
      <c r="M198" s="212" t="s">
        <v>21</v>
      </c>
      <c r="N198" s="213" t="s">
        <v>46</v>
      </c>
      <c r="O198" s="43"/>
      <c r="P198" s="214">
        <f>O198*H198</f>
        <v>0</v>
      </c>
      <c r="Q198" s="214">
        <v>0</v>
      </c>
      <c r="R198" s="214">
        <f>Q198*H198</f>
        <v>0</v>
      </c>
      <c r="S198" s="214">
        <v>0</v>
      </c>
      <c r="T198" s="215">
        <f>S198*H198</f>
        <v>0</v>
      </c>
      <c r="AR198" s="25" t="s">
        <v>292</v>
      </c>
      <c r="AT198" s="25" t="s">
        <v>185</v>
      </c>
      <c r="AU198" s="25" t="s">
        <v>83</v>
      </c>
      <c r="AY198" s="25" t="s">
        <v>183</v>
      </c>
      <c r="BE198" s="216">
        <f>IF(N198="základní",J198,0)</f>
        <v>0</v>
      </c>
      <c r="BF198" s="216">
        <f>IF(N198="snížená",J198,0)</f>
        <v>0</v>
      </c>
      <c r="BG198" s="216">
        <f>IF(N198="zákl. přenesená",J198,0)</f>
        <v>0</v>
      </c>
      <c r="BH198" s="216">
        <f>IF(N198="sníž. přenesená",J198,0)</f>
        <v>0</v>
      </c>
      <c r="BI198" s="216">
        <f>IF(N198="nulová",J198,0)</f>
        <v>0</v>
      </c>
      <c r="BJ198" s="25" t="s">
        <v>79</v>
      </c>
      <c r="BK198" s="216">
        <f>ROUND(I198*H198,2)</f>
        <v>0</v>
      </c>
      <c r="BL198" s="25" t="s">
        <v>292</v>
      </c>
      <c r="BM198" s="25" t="s">
        <v>1993</v>
      </c>
    </row>
    <row r="199" spans="2:65" s="12" customFormat="1" ht="13.5">
      <c r="B199" s="220"/>
      <c r="C199" s="221"/>
      <c r="D199" s="217" t="s">
        <v>193</v>
      </c>
      <c r="E199" s="222" t="s">
        <v>21</v>
      </c>
      <c r="F199" s="223" t="s">
        <v>785</v>
      </c>
      <c r="G199" s="221"/>
      <c r="H199" s="224" t="s">
        <v>21</v>
      </c>
      <c r="I199" s="225"/>
      <c r="J199" s="221"/>
      <c r="K199" s="221"/>
      <c r="L199" s="226"/>
      <c r="M199" s="227"/>
      <c r="N199" s="228"/>
      <c r="O199" s="228"/>
      <c r="P199" s="228"/>
      <c r="Q199" s="228"/>
      <c r="R199" s="228"/>
      <c r="S199" s="228"/>
      <c r="T199" s="229"/>
      <c r="AT199" s="230" t="s">
        <v>193</v>
      </c>
      <c r="AU199" s="230" t="s">
        <v>83</v>
      </c>
      <c r="AV199" s="12" t="s">
        <v>79</v>
      </c>
      <c r="AW199" s="12" t="s">
        <v>39</v>
      </c>
      <c r="AX199" s="12" t="s">
        <v>75</v>
      </c>
      <c r="AY199" s="230" t="s">
        <v>183</v>
      </c>
    </row>
    <row r="200" spans="2:65" s="13" customFormat="1" ht="13.5">
      <c r="B200" s="231"/>
      <c r="C200" s="232"/>
      <c r="D200" s="217" t="s">
        <v>193</v>
      </c>
      <c r="E200" s="233" t="s">
        <v>21</v>
      </c>
      <c r="F200" s="234" t="s">
        <v>1994</v>
      </c>
      <c r="G200" s="232"/>
      <c r="H200" s="235">
        <v>487.3</v>
      </c>
      <c r="I200" s="236"/>
      <c r="J200" s="232"/>
      <c r="K200" s="232"/>
      <c r="L200" s="237"/>
      <c r="M200" s="238"/>
      <c r="N200" s="239"/>
      <c r="O200" s="239"/>
      <c r="P200" s="239"/>
      <c r="Q200" s="239"/>
      <c r="R200" s="239"/>
      <c r="S200" s="239"/>
      <c r="T200" s="240"/>
      <c r="AT200" s="241" t="s">
        <v>193</v>
      </c>
      <c r="AU200" s="241" t="s">
        <v>83</v>
      </c>
      <c r="AV200" s="13" t="s">
        <v>83</v>
      </c>
      <c r="AW200" s="13" t="s">
        <v>39</v>
      </c>
      <c r="AX200" s="13" t="s">
        <v>75</v>
      </c>
      <c r="AY200" s="241" t="s">
        <v>183</v>
      </c>
    </row>
    <row r="201" spans="2:65" s="13" customFormat="1" ht="13.5">
      <c r="B201" s="231"/>
      <c r="C201" s="232"/>
      <c r="D201" s="217" t="s">
        <v>193</v>
      </c>
      <c r="E201" s="233" t="s">
        <v>21</v>
      </c>
      <c r="F201" s="234" t="s">
        <v>1995</v>
      </c>
      <c r="G201" s="232"/>
      <c r="H201" s="235">
        <v>487.3</v>
      </c>
      <c r="I201" s="236"/>
      <c r="J201" s="232"/>
      <c r="K201" s="232"/>
      <c r="L201" s="237"/>
      <c r="M201" s="238"/>
      <c r="N201" s="239"/>
      <c r="O201" s="239"/>
      <c r="P201" s="239"/>
      <c r="Q201" s="239"/>
      <c r="R201" s="239"/>
      <c r="S201" s="239"/>
      <c r="T201" s="240"/>
      <c r="AT201" s="241" t="s">
        <v>193</v>
      </c>
      <c r="AU201" s="241" t="s">
        <v>83</v>
      </c>
      <c r="AV201" s="13" t="s">
        <v>83</v>
      </c>
      <c r="AW201" s="13" t="s">
        <v>39</v>
      </c>
      <c r="AX201" s="13" t="s">
        <v>75</v>
      </c>
      <c r="AY201" s="241" t="s">
        <v>183</v>
      </c>
    </row>
    <row r="202" spans="2:65" s="13" customFormat="1" ht="13.5">
      <c r="B202" s="231"/>
      <c r="C202" s="232"/>
      <c r="D202" s="217" t="s">
        <v>193</v>
      </c>
      <c r="E202" s="233" t="s">
        <v>21</v>
      </c>
      <c r="F202" s="234" t="s">
        <v>1996</v>
      </c>
      <c r="G202" s="232"/>
      <c r="H202" s="235">
        <v>54.9</v>
      </c>
      <c r="I202" s="236"/>
      <c r="J202" s="232"/>
      <c r="K202" s="232"/>
      <c r="L202" s="237"/>
      <c r="M202" s="238"/>
      <c r="N202" s="239"/>
      <c r="O202" s="239"/>
      <c r="P202" s="239"/>
      <c r="Q202" s="239"/>
      <c r="R202" s="239"/>
      <c r="S202" s="239"/>
      <c r="T202" s="240"/>
      <c r="AT202" s="241" t="s">
        <v>193</v>
      </c>
      <c r="AU202" s="241" t="s">
        <v>83</v>
      </c>
      <c r="AV202" s="13" t="s">
        <v>83</v>
      </c>
      <c r="AW202" s="13" t="s">
        <v>39</v>
      </c>
      <c r="AX202" s="13" t="s">
        <v>75</v>
      </c>
      <c r="AY202" s="241" t="s">
        <v>183</v>
      </c>
    </row>
    <row r="203" spans="2:65" s="13" customFormat="1" ht="13.5">
      <c r="B203" s="231"/>
      <c r="C203" s="232"/>
      <c r="D203" s="217" t="s">
        <v>193</v>
      </c>
      <c r="E203" s="233" t="s">
        <v>21</v>
      </c>
      <c r="F203" s="234" t="s">
        <v>1997</v>
      </c>
      <c r="G203" s="232"/>
      <c r="H203" s="235">
        <v>21.96</v>
      </c>
      <c r="I203" s="236"/>
      <c r="J203" s="232"/>
      <c r="K203" s="232"/>
      <c r="L203" s="237"/>
      <c r="M203" s="238"/>
      <c r="N203" s="239"/>
      <c r="O203" s="239"/>
      <c r="P203" s="239"/>
      <c r="Q203" s="239"/>
      <c r="R203" s="239"/>
      <c r="S203" s="239"/>
      <c r="T203" s="240"/>
      <c r="AT203" s="241" t="s">
        <v>193</v>
      </c>
      <c r="AU203" s="241" t="s">
        <v>83</v>
      </c>
      <c r="AV203" s="13" t="s">
        <v>83</v>
      </c>
      <c r="AW203" s="13" t="s">
        <v>39</v>
      </c>
      <c r="AX203" s="13" t="s">
        <v>75</v>
      </c>
      <c r="AY203" s="241" t="s">
        <v>183</v>
      </c>
    </row>
    <row r="204" spans="2:65" s="14" customFormat="1" ht="13.5">
      <c r="B204" s="242"/>
      <c r="C204" s="243"/>
      <c r="D204" s="244" t="s">
        <v>193</v>
      </c>
      <c r="E204" s="245" t="s">
        <v>21</v>
      </c>
      <c r="F204" s="246" t="s">
        <v>212</v>
      </c>
      <c r="G204" s="243"/>
      <c r="H204" s="247">
        <v>1051.46</v>
      </c>
      <c r="I204" s="248"/>
      <c r="J204" s="243"/>
      <c r="K204" s="243"/>
      <c r="L204" s="249"/>
      <c r="M204" s="250"/>
      <c r="N204" s="251"/>
      <c r="O204" s="251"/>
      <c r="P204" s="251"/>
      <c r="Q204" s="251"/>
      <c r="R204" s="251"/>
      <c r="S204" s="251"/>
      <c r="T204" s="252"/>
      <c r="AT204" s="253" t="s">
        <v>193</v>
      </c>
      <c r="AU204" s="253" t="s">
        <v>83</v>
      </c>
      <c r="AV204" s="14" t="s">
        <v>189</v>
      </c>
      <c r="AW204" s="14" t="s">
        <v>39</v>
      </c>
      <c r="AX204" s="14" t="s">
        <v>79</v>
      </c>
      <c r="AY204" s="253" t="s">
        <v>183</v>
      </c>
    </row>
    <row r="205" spans="2:65" s="1" customFormat="1" ht="31.5" customHeight="1">
      <c r="B205" s="42"/>
      <c r="C205" s="257" t="s">
        <v>380</v>
      </c>
      <c r="D205" s="257" t="s">
        <v>223</v>
      </c>
      <c r="E205" s="258" t="s">
        <v>1998</v>
      </c>
      <c r="F205" s="259" t="s">
        <v>1999</v>
      </c>
      <c r="G205" s="260" t="s">
        <v>199</v>
      </c>
      <c r="H205" s="261">
        <v>497.04599999999999</v>
      </c>
      <c r="I205" s="262"/>
      <c r="J205" s="263">
        <f>ROUND(I205*H205,2)</f>
        <v>0</v>
      </c>
      <c r="K205" s="259" t="s">
        <v>200</v>
      </c>
      <c r="L205" s="264"/>
      <c r="M205" s="265" t="s">
        <v>21</v>
      </c>
      <c r="N205" s="266" t="s">
        <v>46</v>
      </c>
      <c r="O205" s="43"/>
      <c r="P205" s="214">
        <f>O205*H205</f>
        <v>0</v>
      </c>
      <c r="Q205" s="214">
        <v>3.5000000000000001E-3</v>
      </c>
      <c r="R205" s="214">
        <f>Q205*H205</f>
        <v>1.7396609999999999</v>
      </c>
      <c r="S205" s="214">
        <v>0</v>
      </c>
      <c r="T205" s="215">
        <f>S205*H205</f>
        <v>0</v>
      </c>
      <c r="AR205" s="25" t="s">
        <v>393</v>
      </c>
      <c r="AT205" s="25" t="s">
        <v>223</v>
      </c>
      <c r="AU205" s="25" t="s">
        <v>83</v>
      </c>
      <c r="AY205" s="25" t="s">
        <v>183</v>
      </c>
      <c r="BE205" s="216">
        <f>IF(N205="základní",J205,0)</f>
        <v>0</v>
      </c>
      <c r="BF205" s="216">
        <f>IF(N205="snížená",J205,0)</f>
        <v>0</v>
      </c>
      <c r="BG205" s="216">
        <f>IF(N205="zákl. přenesená",J205,0)</f>
        <v>0</v>
      </c>
      <c r="BH205" s="216">
        <f>IF(N205="sníž. přenesená",J205,0)</f>
        <v>0</v>
      </c>
      <c r="BI205" s="216">
        <f>IF(N205="nulová",J205,0)</f>
        <v>0</v>
      </c>
      <c r="BJ205" s="25" t="s">
        <v>79</v>
      </c>
      <c r="BK205" s="216">
        <f>ROUND(I205*H205,2)</f>
        <v>0</v>
      </c>
      <c r="BL205" s="25" t="s">
        <v>292</v>
      </c>
      <c r="BM205" s="25" t="s">
        <v>2000</v>
      </c>
    </row>
    <row r="206" spans="2:65" s="1" customFormat="1" ht="27">
      <c r="B206" s="42"/>
      <c r="C206" s="64"/>
      <c r="D206" s="217" t="s">
        <v>540</v>
      </c>
      <c r="E206" s="64"/>
      <c r="F206" s="218" t="s">
        <v>907</v>
      </c>
      <c r="G206" s="64"/>
      <c r="H206" s="64"/>
      <c r="I206" s="173"/>
      <c r="J206" s="64"/>
      <c r="K206" s="64"/>
      <c r="L206" s="62"/>
      <c r="M206" s="219"/>
      <c r="N206" s="43"/>
      <c r="O206" s="43"/>
      <c r="P206" s="43"/>
      <c r="Q206" s="43"/>
      <c r="R206" s="43"/>
      <c r="S206" s="43"/>
      <c r="T206" s="79"/>
      <c r="AT206" s="25" t="s">
        <v>540</v>
      </c>
      <c r="AU206" s="25" t="s">
        <v>83</v>
      </c>
    </row>
    <row r="207" spans="2:65" s="12" customFormat="1" ht="13.5">
      <c r="B207" s="220"/>
      <c r="C207" s="221"/>
      <c r="D207" s="217" t="s">
        <v>193</v>
      </c>
      <c r="E207" s="222" t="s">
        <v>21</v>
      </c>
      <c r="F207" s="223" t="s">
        <v>785</v>
      </c>
      <c r="G207" s="221"/>
      <c r="H207" s="224" t="s">
        <v>21</v>
      </c>
      <c r="I207" s="225"/>
      <c r="J207" s="221"/>
      <c r="K207" s="221"/>
      <c r="L207" s="226"/>
      <c r="M207" s="227"/>
      <c r="N207" s="228"/>
      <c r="O207" s="228"/>
      <c r="P207" s="228"/>
      <c r="Q207" s="228"/>
      <c r="R207" s="228"/>
      <c r="S207" s="228"/>
      <c r="T207" s="229"/>
      <c r="AT207" s="230" t="s">
        <v>193</v>
      </c>
      <c r="AU207" s="230" t="s">
        <v>83</v>
      </c>
      <c r="AV207" s="12" t="s">
        <v>79</v>
      </c>
      <c r="AW207" s="12" t="s">
        <v>39</v>
      </c>
      <c r="AX207" s="12" t="s">
        <v>75</v>
      </c>
      <c r="AY207" s="230" t="s">
        <v>183</v>
      </c>
    </row>
    <row r="208" spans="2:65" s="13" customFormat="1" ht="13.5">
      <c r="B208" s="231"/>
      <c r="C208" s="232"/>
      <c r="D208" s="217" t="s">
        <v>193</v>
      </c>
      <c r="E208" s="233" t="s">
        <v>21</v>
      </c>
      <c r="F208" s="234" t="s">
        <v>1995</v>
      </c>
      <c r="G208" s="232"/>
      <c r="H208" s="235">
        <v>487.3</v>
      </c>
      <c r="I208" s="236"/>
      <c r="J208" s="232"/>
      <c r="K208" s="232"/>
      <c r="L208" s="237"/>
      <c r="M208" s="238"/>
      <c r="N208" s="239"/>
      <c r="O208" s="239"/>
      <c r="P208" s="239"/>
      <c r="Q208" s="239"/>
      <c r="R208" s="239"/>
      <c r="S208" s="239"/>
      <c r="T208" s="240"/>
      <c r="AT208" s="241" t="s">
        <v>193</v>
      </c>
      <c r="AU208" s="241" t="s">
        <v>83</v>
      </c>
      <c r="AV208" s="13" t="s">
        <v>83</v>
      </c>
      <c r="AW208" s="13" t="s">
        <v>39</v>
      </c>
      <c r="AX208" s="13" t="s">
        <v>75</v>
      </c>
      <c r="AY208" s="241" t="s">
        <v>183</v>
      </c>
    </row>
    <row r="209" spans="2:65" s="14" customFormat="1" ht="13.5">
      <c r="B209" s="242"/>
      <c r="C209" s="243"/>
      <c r="D209" s="217" t="s">
        <v>193</v>
      </c>
      <c r="E209" s="279" t="s">
        <v>21</v>
      </c>
      <c r="F209" s="280" t="s">
        <v>212</v>
      </c>
      <c r="G209" s="243"/>
      <c r="H209" s="281">
        <v>487.3</v>
      </c>
      <c r="I209" s="248"/>
      <c r="J209" s="243"/>
      <c r="K209" s="243"/>
      <c r="L209" s="249"/>
      <c r="M209" s="250"/>
      <c r="N209" s="251"/>
      <c r="O209" s="251"/>
      <c r="P209" s="251"/>
      <c r="Q209" s="251"/>
      <c r="R209" s="251"/>
      <c r="S209" s="251"/>
      <c r="T209" s="252"/>
      <c r="AT209" s="253" t="s">
        <v>193</v>
      </c>
      <c r="AU209" s="253" t="s">
        <v>83</v>
      </c>
      <c r="AV209" s="14" t="s">
        <v>189</v>
      </c>
      <c r="AW209" s="14" t="s">
        <v>39</v>
      </c>
      <c r="AX209" s="14" t="s">
        <v>79</v>
      </c>
      <c r="AY209" s="253" t="s">
        <v>183</v>
      </c>
    </row>
    <row r="210" spans="2:65" s="13" customFormat="1" ht="13.5">
      <c r="B210" s="231"/>
      <c r="C210" s="232"/>
      <c r="D210" s="244" t="s">
        <v>193</v>
      </c>
      <c r="E210" s="232"/>
      <c r="F210" s="255" t="s">
        <v>2001</v>
      </c>
      <c r="G210" s="232"/>
      <c r="H210" s="256">
        <v>497.04599999999999</v>
      </c>
      <c r="I210" s="236"/>
      <c r="J210" s="232"/>
      <c r="K210" s="232"/>
      <c r="L210" s="237"/>
      <c r="M210" s="238"/>
      <c r="N210" s="239"/>
      <c r="O210" s="239"/>
      <c r="P210" s="239"/>
      <c r="Q210" s="239"/>
      <c r="R210" s="239"/>
      <c r="S210" s="239"/>
      <c r="T210" s="240"/>
      <c r="AT210" s="241" t="s">
        <v>193</v>
      </c>
      <c r="AU210" s="241" t="s">
        <v>83</v>
      </c>
      <c r="AV210" s="13" t="s">
        <v>83</v>
      </c>
      <c r="AW210" s="13" t="s">
        <v>6</v>
      </c>
      <c r="AX210" s="13" t="s">
        <v>79</v>
      </c>
      <c r="AY210" s="241" t="s">
        <v>183</v>
      </c>
    </row>
    <row r="211" spans="2:65" s="1" customFormat="1" ht="31.5" customHeight="1">
      <c r="B211" s="42"/>
      <c r="C211" s="257" t="s">
        <v>389</v>
      </c>
      <c r="D211" s="257" t="s">
        <v>223</v>
      </c>
      <c r="E211" s="258" t="s">
        <v>2002</v>
      </c>
      <c r="F211" s="259" t="s">
        <v>2003</v>
      </c>
      <c r="G211" s="260" t="s">
        <v>199</v>
      </c>
      <c r="H211" s="261">
        <v>497.04599999999999</v>
      </c>
      <c r="I211" s="262"/>
      <c r="J211" s="263">
        <f>ROUND(I211*H211,2)</f>
        <v>0</v>
      </c>
      <c r="K211" s="259" t="s">
        <v>200</v>
      </c>
      <c r="L211" s="264"/>
      <c r="M211" s="265" t="s">
        <v>21</v>
      </c>
      <c r="N211" s="266" t="s">
        <v>46</v>
      </c>
      <c r="O211" s="43"/>
      <c r="P211" s="214">
        <f>O211*H211</f>
        <v>0</v>
      </c>
      <c r="Q211" s="214">
        <v>4.0000000000000001E-3</v>
      </c>
      <c r="R211" s="214">
        <f>Q211*H211</f>
        <v>1.988184</v>
      </c>
      <c r="S211" s="214">
        <v>0</v>
      </c>
      <c r="T211" s="215">
        <f>S211*H211</f>
        <v>0</v>
      </c>
      <c r="AR211" s="25" t="s">
        <v>393</v>
      </c>
      <c r="AT211" s="25" t="s">
        <v>223</v>
      </c>
      <c r="AU211" s="25" t="s">
        <v>83</v>
      </c>
      <c r="AY211" s="25" t="s">
        <v>183</v>
      </c>
      <c r="BE211" s="216">
        <f>IF(N211="základní",J211,0)</f>
        <v>0</v>
      </c>
      <c r="BF211" s="216">
        <f>IF(N211="snížená",J211,0)</f>
        <v>0</v>
      </c>
      <c r="BG211" s="216">
        <f>IF(N211="zákl. přenesená",J211,0)</f>
        <v>0</v>
      </c>
      <c r="BH211" s="216">
        <f>IF(N211="sníž. přenesená",J211,0)</f>
        <v>0</v>
      </c>
      <c r="BI211" s="216">
        <f>IF(N211="nulová",J211,0)</f>
        <v>0</v>
      </c>
      <c r="BJ211" s="25" t="s">
        <v>79</v>
      </c>
      <c r="BK211" s="216">
        <f>ROUND(I211*H211,2)</f>
        <v>0</v>
      </c>
      <c r="BL211" s="25" t="s">
        <v>292</v>
      </c>
      <c r="BM211" s="25" t="s">
        <v>2004</v>
      </c>
    </row>
    <row r="212" spans="2:65" s="1" customFormat="1" ht="27">
      <c r="B212" s="42"/>
      <c r="C212" s="64"/>
      <c r="D212" s="217" t="s">
        <v>540</v>
      </c>
      <c r="E212" s="64"/>
      <c r="F212" s="218" t="s">
        <v>907</v>
      </c>
      <c r="G212" s="64"/>
      <c r="H212" s="64"/>
      <c r="I212" s="173"/>
      <c r="J212" s="64"/>
      <c r="K212" s="64"/>
      <c r="L212" s="62"/>
      <c r="M212" s="219"/>
      <c r="N212" s="43"/>
      <c r="O212" s="43"/>
      <c r="P212" s="43"/>
      <c r="Q212" s="43"/>
      <c r="R212" s="43"/>
      <c r="S212" s="43"/>
      <c r="T212" s="79"/>
      <c r="AT212" s="25" t="s">
        <v>540</v>
      </c>
      <c r="AU212" s="25" t="s">
        <v>83</v>
      </c>
    </row>
    <row r="213" spans="2:65" s="12" customFormat="1" ht="13.5">
      <c r="B213" s="220"/>
      <c r="C213" s="221"/>
      <c r="D213" s="217" t="s">
        <v>193</v>
      </c>
      <c r="E213" s="222" t="s">
        <v>21</v>
      </c>
      <c r="F213" s="223" t="s">
        <v>785</v>
      </c>
      <c r="G213" s="221"/>
      <c r="H213" s="224" t="s">
        <v>21</v>
      </c>
      <c r="I213" s="225"/>
      <c r="J213" s="221"/>
      <c r="K213" s="221"/>
      <c r="L213" s="226"/>
      <c r="M213" s="227"/>
      <c r="N213" s="228"/>
      <c r="O213" s="228"/>
      <c r="P213" s="228"/>
      <c r="Q213" s="228"/>
      <c r="R213" s="228"/>
      <c r="S213" s="228"/>
      <c r="T213" s="229"/>
      <c r="AT213" s="230" t="s">
        <v>193</v>
      </c>
      <c r="AU213" s="230" t="s">
        <v>83</v>
      </c>
      <c r="AV213" s="12" t="s">
        <v>79</v>
      </c>
      <c r="AW213" s="12" t="s">
        <v>39</v>
      </c>
      <c r="AX213" s="12" t="s">
        <v>75</v>
      </c>
      <c r="AY213" s="230" t="s">
        <v>183</v>
      </c>
    </row>
    <row r="214" spans="2:65" s="13" customFormat="1" ht="13.5">
      <c r="B214" s="231"/>
      <c r="C214" s="232"/>
      <c r="D214" s="217" t="s">
        <v>193</v>
      </c>
      <c r="E214" s="233" t="s">
        <v>21</v>
      </c>
      <c r="F214" s="234" t="s">
        <v>1994</v>
      </c>
      <c r="G214" s="232"/>
      <c r="H214" s="235">
        <v>487.3</v>
      </c>
      <c r="I214" s="236"/>
      <c r="J214" s="232"/>
      <c r="K214" s="232"/>
      <c r="L214" s="237"/>
      <c r="M214" s="238"/>
      <c r="N214" s="239"/>
      <c r="O214" s="239"/>
      <c r="P214" s="239"/>
      <c r="Q214" s="239"/>
      <c r="R214" s="239"/>
      <c r="S214" s="239"/>
      <c r="T214" s="240"/>
      <c r="AT214" s="241" t="s">
        <v>193</v>
      </c>
      <c r="AU214" s="241" t="s">
        <v>83</v>
      </c>
      <c r="AV214" s="13" t="s">
        <v>83</v>
      </c>
      <c r="AW214" s="13" t="s">
        <v>39</v>
      </c>
      <c r="AX214" s="13" t="s">
        <v>75</v>
      </c>
      <c r="AY214" s="241" t="s">
        <v>183</v>
      </c>
    </row>
    <row r="215" spans="2:65" s="14" customFormat="1" ht="13.5">
      <c r="B215" s="242"/>
      <c r="C215" s="243"/>
      <c r="D215" s="217" t="s">
        <v>193</v>
      </c>
      <c r="E215" s="279" t="s">
        <v>21</v>
      </c>
      <c r="F215" s="280" t="s">
        <v>212</v>
      </c>
      <c r="G215" s="243"/>
      <c r="H215" s="281">
        <v>487.3</v>
      </c>
      <c r="I215" s="248"/>
      <c r="J215" s="243"/>
      <c r="K215" s="243"/>
      <c r="L215" s="249"/>
      <c r="M215" s="250"/>
      <c r="N215" s="251"/>
      <c r="O215" s="251"/>
      <c r="P215" s="251"/>
      <c r="Q215" s="251"/>
      <c r="R215" s="251"/>
      <c r="S215" s="251"/>
      <c r="T215" s="252"/>
      <c r="AT215" s="253" t="s">
        <v>193</v>
      </c>
      <c r="AU215" s="253" t="s">
        <v>83</v>
      </c>
      <c r="AV215" s="14" t="s">
        <v>189</v>
      </c>
      <c r="AW215" s="14" t="s">
        <v>39</v>
      </c>
      <c r="AX215" s="14" t="s">
        <v>79</v>
      </c>
      <c r="AY215" s="253" t="s">
        <v>183</v>
      </c>
    </row>
    <row r="216" spans="2:65" s="13" customFormat="1" ht="13.5">
      <c r="B216" s="231"/>
      <c r="C216" s="232"/>
      <c r="D216" s="244" t="s">
        <v>193</v>
      </c>
      <c r="E216" s="232"/>
      <c r="F216" s="255" t="s">
        <v>2001</v>
      </c>
      <c r="G216" s="232"/>
      <c r="H216" s="256">
        <v>497.04599999999999</v>
      </c>
      <c r="I216" s="236"/>
      <c r="J216" s="232"/>
      <c r="K216" s="232"/>
      <c r="L216" s="237"/>
      <c r="M216" s="238"/>
      <c r="N216" s="239"/>
      <c r="O216" s="239"/>
      <c r="P216" s="239"/>
      <c r="Q216" s="239"/>
      <c r="R216" s="239"/>
      <c r="S216" s="239"/>
      <c r="T216" s="240"/>
      <c r="AT216" s="241" t="s">
        <v>193</v>
      </c>
      <c r="AU216" s="241" t="s">
        <v>83</v>
      </c>
      <c r="AV216" s="13" t="s">
        <v>83</v>
      </c>
      <c r="AW216" s="13" t="s">
        <v>6</v>
      </c>
      <c r="AX216" s="13" t="s">
        <v>79</v>
      </c>
      <c r="AY216" s="241" t="s">
        <v>183</v>
      </c>
    </row>
    <row r="217" spans="2:65" s="1" customFormat="1" ht="31.5" customHeight="1">
      <c r="B217" s="42"/>
      <c r="C217" s="257" t="s">
        <v>393</v>
      </c>
      <c r="D217" s="257" t="s">
        <v>223</v>
      </c>
      <c r="E217" s="258" t="s">
        <v>909</v>
      </c>
      <c r="F217" s="259" t="s">
        <v>910</v>
      </c>
      <c r="G217" s="260" t="s">
        <v>199</v>
      </c>
      <c r="H217" s="261">
        <v>55.997999999999998</v>
      </c>
      <c r="I217" s="262"/>
      <c r="J217" s="263">
        <f>ROUND(I217*H217,2)</f>
        <v>0</v>
      </c>
      <c r="K217" s="259" t="s">
        <v>200</v>
      </c>
      <c r="L217" s="264"/>
      <c r="M217" s="265" t="s">
        <v>21</v>
      </c>
      <c r="N217" s="266" t="s">
        <v>46</v>
      </c>
      <c r="O217" s="43"/>
      <c r="P217" s="214">
        <f>O217*H217</f>
        <v>0</v>
      </c>
      <c r="Q217" s="214">
        <v>1.25E-3</v>
      </c>
      <c r="R217" s="214">
        <f>Q217*H217</f>
        <v>6.9997500000000004E-2</v>
      </c>
      <c r="S217" s="214">
        <v>0</v>
      </c>
      <c r="T217" s="215">
        <f>S217*H217</f>
        <v>0</v>
      </c>
      <c r="AR217" s="25" t="s">
        <v>393</v>
      </c>
      <c r="AT217" s="25" t="s">
        <v>223</v>
      </c>
      <c r="AU217" s="25" t="s">
        <v>83</v>
      </c>
      <c r="AY217" s="25" t="s">
        <v>183</v>
      </c>
      <c r="BE217" s="216">
        <f>IF(N217="základní",J217,0)</f>
        <v>0</v>
      </c>
      <c r="BF217" s="216">
        <f>IF(N217="snížená",J217,0)</f>
        <v>0</v>
      </c>
      <c r="BG217" s="216">
        <f>IF(N217="zákl. přenesená",J217,0)</f>
        <v>0</v>
      </c>
      <c r="BH217" s="216">
        <f>IF(N217="sníž. přenesená",J217,0)</f>
        <v>0</v>
      </c>
      <c r="BI217" s="216">
        <f>IF(N217="nulová",J217,0)</f>
        <v>0</v>
      </c>
      <c r="BJ217" s="25" t="s">
        <v>79</v>
      </c>
      <c r="BK217" s="216">
        <f>ROUND(I217*H217,2)</f>
        <v>0</v>
      </c>
      <c r="BL217" s="25" t="s">
        <v>292</v>
      </c>
      <c r="BM217" s="25" t="s">
        <v>2005</v>
      </c>
    </row>
    <row r="218" spans="2:65" s="1" customFormat="1" ht="27">
      <c r="B218" s="42"/>
      <c r="C218" s="64"/>
      <c r="D218" s="217" t="s">
        <v>540</v>
      </c>
      <c r="E218" s="64"/>
      <c r="F218" s="218" t="s">
        <v>907</v>
      </c>
      <c r="G218" s="64"/>
      <c r="H218" s="64"/>
      <c r="I218" s="173"/>
      <c r="J218" s="64"/>
      <c r="K218" s="64"/>
      <c r="L218" s="62"/>
      <c r="M218" s="219"/>
      <c r="N218" s="43"/>
      <c r="O218" s="43"/>
      <c r="P218" s="43"/>
      <c r="Q218" s="43"/>
      <c r="R218" s="43"/>
      <c r="S218" s="43"/>
      <c r="T218" s="79"/>
      <c r="AT218" s="25" t="s">
        <v>540</v>
      </c>
      <c r="AU218" s="25" t="s">
        <v>83</v>
      </c>
    </row>
    <row r="219" spans="2:65" s="12" customFormat="1" ht="13.5">
      <c r="B219" s="220"/>
      <c r="C219" s="221"/>
      <c r="D219" s="217" t="s">
        <v>193</v>
      </c>
      <c r="E219" s="222" t="s">
        <v>21</v>
      </c>
      <c r="F219" s="223" t="s">
        <v>785</v>
      </c>
      <c r="G219" s="221"/>
      <c r="H219" s="224" t="s">
        <v>21</v>
      </c>
      <c r="I219" s="225"/>
      <c r="J219" s="221"/>
      <c r="K219" s="221"/>
      <c r="L219" s="226"/>
      <c r="M219" s="227"/>
      <c r="N219" s="228"/>
      <c r="O219" s="228"/>
      <c r="P219" s="228"/>
      <c r="Q219" s="228"/>
      <c r="R219" s="228"/>
      <c r="S219" s="228"/>
      <c r="T219" s="229"/>
      <c r="AT219" s="230" t="s">
        <v>193</v>
      </c>
      <c r="AU219" s="230" t="s">
        <v>83</v>
      </c>
      <c r="AV219" s="12" t="s">
        <v>79</v>
      </c>
      <c r="AW219" s="12" t="s">
        <v>39</v>
      </c>
      <c r="AX219" s="12" t="s">
        <v>75</v>
      </c>
      <c r="AY219" s="230" t="s">
        <v>183</v>
      </c>
    </row>
    <row r="220" spans="2:65" s="13" customFormat="1" ht="13.5">
      <c r="B220" s="231"/>
      <c r="C220" s="232"/>
      <c r="D220" s="217" t="s">
        <v>193</v>
      </c>
      <c r="E220" s="233" t="s">
        <v>21</v>
      </c>
      <c r="F220" s="234" t="s">
        <v>1996</v>
      </c>
      <c r="G220" s="232"/>
      <c r="H220" s="235">
        <v>54.9</v>
      </c>
      <c r="I220" s="236"/>
      <c r="J220" s="232"/>
      <c r="K220" s="232"/>
      <c r="L220" s="237"/>
      <c r="M220" s="238"/>
      <c r="N220" s="239"/>
      <c r="O220" s="239"/>
      <c r="P220" s="239"/>
      <c r="Q220" s="239"/>
      <c r="R220" s="239"/>
      <c r="S220" s="239"/>
      <c r="T220" s="240"/>
      <c r="AT220" s="241" t="s">
        <v>193</v>
      </c>
      <c r="AU220" s="241" t="s">
        <v>83</v>
      </c>
      <c r="AV220" s="13" t="s">
        <v>83</v>
      </c>
      <c r="AW220" s="13" t="s">
        <v>39</v>
      </c>
      <c r="AX220" s="13" t="s">
        <v>75</v>
      </c>
      <c r="AY220" s="241" t="s">
        <v>183</v>
      </c>
    </row>
    <row r="221" spans="2:65" s="14" customFormat="1" ht="13.5">
      <c r="B221" s="242"/>
      <c r="C221" s="243"/>
      <c r="D221" s="217" t="s">
        <v>193</v>
      </c>
      <c r="E221" s="279" t="s">
        <v>21</v>
      </c>
      <c r="F221" s="280" t="s">
        <v>212</v>
      </c>
      <c r="G221" s="243"/>
      <c r="H221" s="281">
        <v>54.9</v>
      </c>
      <c r="I221" s="248"/>
      <c r="J221" s="243"/>
      <c r="K221" s="243"/>
      <c r="L221" s="249"/>
      <c r="M221" s="250"/>
      <c r="N221" s="251"/>
      <c r="O221" s="251"/>
      <c r="P221" s="251"/>
      <c r="Q221" s="251"/>
      <c r="R221" s="251"/>
      <c r="S221" s="251"/>
      <c r="T221" s="252"/>
      <c r="AT221" s="253" t="s">
        <v>193</v>
      </c>
      <c r="AU221" s="253" t="s">
        <v>83</v>
      </c>
      <c r="AV221" s="14" t="s">
        <v>189</v>
      </c>
      <c r="AW221" s="14" t="s">
        <v>39</v>
      </c>
      <c r="AX221" s="14" t="s">
        <v>79</v>
      </c>
      <c r="AY221" s="253" t="s">
        <v>183</v>
      </c>
    </row>
    <row r="222" spans="2:65" s="13" customFormat="1" ht="13.5">
      <c r="B222" s="231"/>
      <c r="C222" s="232"/>
      <c r="D222" s="244" t="s">
        <v>193</v>
      </c>
      <c r="E222" s="232"/>
      <c r="F222" s="255" t="s">
        <v>2006</v>
      </c>
      <c r="G222" s="232"/>
      <c r="H222" s="256">
        <v>55.997999999999998</v>
      </c>
      <c r="I222" s="236"/>
      <c r="J222" s="232"/>
      <c r="K222" s="232"/>
      <c r="L222" s="237"/>
      <c r="M222" s="238"/>
      <c r="N222" s="239"/>
      <c r="O222" s="239"/>
      <c r="P222" s="239"/>
      <c r="Q222" s="239"/>
      <c r="R222" s="239"/>
      <c r="S222" s="239"/>
      <c r="T222" s="240"/>
      <c r="AT222" s="241" t="s">
        <v>193</v>
      </c>
      <c r="AU222" s="241" t="s">
        <v>83</v>
      </c>
      <c r="AV222" s="13" t="s">
        <v>83</v>
      </c>
      <c r="AW222" s="13" t="s">
        <v>6</v>
      </c>
      <c r="AX222" s="13" t="s">
        <v>79</v>
      </c>
      <c r="AY222" s="241" t="s">
        <v>183</v>
      </c>
    </row>
    <row r="223" spans="2:65" s="1" customFormat="1" ht="31.5" customHeight="1">
      <c r="B223" s="42"/>
      <c r="C223" s="257" t="s">
        <v>397</v>
      </c>
      <c r="D223" s="257" t="s">
        <v>223</v>
      </c>
      <c r="E223" s="258" t="s">
        <v>913</v>
      </c>
      <c r="F223" s="259" t="s">
        <v>914</v>
      </c>
      <c r="G223" s="260" t="s">
        <v>199</v>
      </c>
      <c r="H223" s="261">
        <v>22.399000000000001</v>
      </c>
      <c r="I223" s="262"/>
      <c r="J223" s="263">
        <f>ROUND(I223*H223,2)</f>
        <v>0</v>
      </c>
      <c r="K223" s="259" t="s">
        <v>200</v>
      </c>
      <c r="L223" s="264"/>
      <c r="M223" s="265" t="s">
        <v>21</v>
      </c>
      <c r="N223" s="266" t="s">
        <v>46</v>
      </c>
      <c r="O223" s="43"/>
      <c r="P223" s="214">
        <f>O223*H223</f>
        <v>0</v>
      </c>
      <c r="Q223" s="214">
        <v>1.8E-3</v>
      </c>
      <c r="R223" s="214">
        <f>Q223*H223</f>
        <v>4.0318199999999998E-2</v>
      </c>
      <c r="S223" s="214">
        <v>0</v>
      </c>
      <c r="T223" s="215">
        <f>S223*H223</f>
        <v>0</v>
      </c>
      <c r="AR223" s="25" t="s">
        <v>393</v>
      </c>
      <c r="AT223" s="25" t="s">
        <v>223</v>
      </c>
      <c r="AU223" s="25" t="s">
        <v>83</v>
      </c>
      <c r="AY223" s="25" t="s">
        <v>183</v>
      </c>
      <c r="BE223" s="216">
        <f>IF(N223="základní",J223,0)</f>
        <v>0</v>
      </c>
      <c r="BF223" s="216">
        <f>IF(N223="snížená",J223,0)</f>
        <v>0</v>
      </c>
      <c r="BG223" s="216">
        <f>IF(N223="zákl. přenesená",J223,0)</f>
        <v>0</v>
      </c>
      <c r="BH223" s="216">
        <f>IF(N223="sníž. přenesená",J223,0)</f>
        <v>0</v>
      </c>
      <c r="BI223" s="216">
        <f>IF(N223="nulová",J223,0)</f>
        <v>0</v>
      </c>
      <c r="BJ223" s="25" t="s">
        <v>79</v>
      </c>
      <c r="BK223" s="216">
        <f>ROUND(I223*H223,2)</f>
        <v>0</v>
      </c>
      <c r="BL223" s="25" t="s">
        <v>292</v>
      </c>
      <c r="BM223" s="25" t="s">
        <v>2007</v>
      </c>
    </row>
    <row r="224" spans="2:65" s="1" customFormat="1" ht="27">
      <c r="B224" s="42"/>
      <c r="C224" s="64"/>
      <c r="D224" s="217" t="s">
        <v>540</v>
      </c>
      <c r="E224" s="64"/>
      <c r="F224" s="218" t="s">
        <v>916</v>
      </c>
      <c r="G224" s="64"/>
      <c r="H224" s="64"/>
      <c r="I224" s="173"/>
      <c r="J224" s="64"/>
      <c r="K224" s="64"/>
      <c r="L224" s="62"/>
      <c r="M224" s="219"/>
      <c r="N224" s="43"/>
      <c r="O224" s="43"/>
      <c r="P224" s="43"/>
      <c r="Q224" s="43"/>
      <c r="R224" s="43"/>
      <c r="S224" s="43"/>
      <c r="T224" s="79"/>
      <c r="AT224" s="25" t="s">
        <v>540</v>
      </c>
      <c r="AU224" s="25" t="s">
        <v>83</v>
      </c>
    </row>
    <row r="225" spans="2:65" s="12" customFormat="1" ht="13.5">
      <c r="B225" s="220"/>
      <c r="C225" s="221"/>
      <c r="D225" s="217" t="s">
        <v>193</v>
      </c>
      <c r="E225" s="222" t="s">
        <v>21</v>
      </c>
      <c r="F225" s="223" t="s">
        <v>785</v>
      </c>
      <c r="G225" s="221"/>
      <c r="H225" s="224" t="s">
        <v>21</v>
      </c>
      <c r="I225" s="225"/>
      <c r="J225" s="221"/>
      <c r="K225" s="221"/>
      <c r="L225" s="226"/>
      <c r="M225" s="227"/>
      <c r="N225" s="228"/>
      <c r="O225" s="228"/>
      <c r="P225" s="228"/>
      <c r="Q225" s="228"/>
      <c r="R225" s="228"/>
      <c r="S225" s="228"/>
      <c r="T225" s="229"/>
      <c r="AT225" s="230" t="s">
        <v>193</v>
      </c>
      <c r="AU225" s="230" t="s">
        <v>83</v>
      </c>
      <c r="AV225" s="12" t="s">
        <v>79</v>
      </c>
      <c r="AW225" s="12" t="s">
        <v>39</v>
      </c>
      <c r="AX225" s="12" t="s">
        <v>75</v>
      </c>
      <c r="AY225" s="230" t="s">
        <v>183</v>
      </c>
    </row>
    <row r="226" spans="2:65" s="13" customFormat="1" ht="13.5">
      <c r="B226" s="231"/>
      <c r="C226" s="232"/>
      <c r="D226" s="217" t="s">
        <v>193</v>
      </c>
      <c r="E226" s="233" t="s">
        <v>21</v>
      </c>
      <c r="F226" s="234" t="s">
        <v>1997</v>
      </c>
      <c r="G226" s="232"/>
      <c r="H226" s="235">
        <v>21.96</v>
      </c>
      <c r="I226" s="236"/>
      <c r="J226" s="232"/>
      <c r="K226" s="232"/>
      <c r="L226" s="237"/>
      <c r="M226" s="238"/>
      <c r="N226" s="239"/>
      <c r="O226" s="239"/>
      <c r="P226" s="239"/>
      <c r="Q226" s="239"/>
      <c r="R226" s="239"/>
      <c r="S226" s="239"/>
      <c r="T226" s="240"/>
      <c r="AT226" s="241" t="s">
        <v>193</v>
      </c>
      <c r="AU226" s="241" t="s">
        <v>83</v>
      </c>
      <c r="AV226" s="13" t="s">
        <v>83</v>
      </c>
      <c r="AW226" s="13" t="s">
        <v>39</v>
      </c>
      <c r="AX226" s="13" t="s">
        <v>75</v>
      </c>
      <c r="AY226" s="241" t="s">
        <v>183</v>
      </c>
    </row>
    <row r="227" spans="2:65" s="14" customFormat="1" ht="13.5">
      <c r="B227" s="242"/>
      <c r="C227" s="243"/>
      <c r="D227" s="217" t="s">
        <v>193</v>
      </c>
      <c r="E227" s="279" t="s">
        <v>21</v>
      </c>
      <c r="F227" s="280" t="s">
        <v>212</v>
      </c>
      <c r="G227" s="243"/>
      <c r="H227" s="281">
        <v>21.96</v>
      </c>
      <c r="I227" s="248"/>
      <c r="J227" s="243"/>
      <c r="K227" s="243"/>
      <c r="L227" s="249"/>
      <c r="M227" s="250"/>
      <c r="N227" s="251"/>
      <c r="O227" s="251"/>
      <c r="P227" s="251"/>
      <c r="Q227" s="251"/>
      <c r="R227" s="251"/>
      <c r="S227" s="251"/>
      <c r="T227" s="252"/>
      <c r="AT227" s="253" t="s">
        <v>193</v>
      </c>
      <c r="AU227" s="253" t="s">
        <v>83</v>
      </c>
      <c r="AV227" s="14" t="s">
        <v>189</v>
      </c>
      <c r="AW227" s="14" t="s">
        <v>39</v>
      </c>
      <c r="AX227" s="14" t="s">
        <v>79</v>
      </c>
      <c r="AY227" s="253" t="s">
        <v>183</v>
      </c>
    </row>
    <row r="228" spans="2:65" s="13" customFormat="1" ht="13.5">
      <c r="B228" s="231"/>
      <c r="C228" s="232"/>
      <c r="D228" s="244" t="s">
        <v>193</v>
      </c>
      <c r="E228" s="232"/>
      <c r="F228" s="255" t="s">
        <v>2008</v>
      </c>
      <c r="G228" s="232"/>
      <c r="H228" s="256">
        <v>22.399000000000001</v>
      </c>
      <c r="I228" s="236"/>
      <c r="J228" s="232"/>
      <c r="K228" s="232"/>
      <c r="L228" s="237"/>
      <c r="M228" s="238"/>
      <c r="N228" s="239"/>
      <c r="O228" s="239"/>
      <c r="P228" s="239"/>
      <c r="Q228" s="239"/>
      <c r="R228" s="239"/>
      <c r="S228" s="239"/>
      <c r="T228" s="240"/>
      <c r="AT228" s="241" t="s">
        <v>193</v>
      </c>
      <c r="AU228" s="241" t="s">
        <v>83</v>
      </c>
      <c r="AV228" s="13" t="s">
        <v>83</v>
      </c>
      <c r="AW228" s="13" t="s">
        <v>6</v>
      </c>
      <c r="AX228" s="13" t="s">
        <v>79</v>
      </c>
      <c r="AY228" s="241" t="s">
        <v>183</v>
      </c>
    </row>
    <row r="229" spans="2:65" s="1" customFormat="1" ht="44.25" customHeight="1">
      <c r="B229" s="42"/>
      <c r="C229" s="205" t="s">
        <v>403</v>
      </c>
      <c r="D229" s="205" t="s">
        <v>185</v>
      </c>
      <c r="E229" s="206" t="s">
        <v>926</v>
      </c>
      <c r="F229" s="207" t="s">
        <v>927</v>
      </c>
      <c r="G229" s="208" t="s">
        <v>199</v>
      </c>
      <c r="H229" s="209">
        <v>0.503</v>
      </c>
      <c r="I229" s="210"/>
      <c r="J229" s="211">
        <f>ROUND(I229*H229,2)</f>
        <v>0</v>
      </c>
      <c r="K229" s="207" t="s">
        <v>200</v>
      </c>
      <c r="L229" s="62"/>
      <c r="M229" s="212" t="s">
        <v>21</v>
      </c>
      <c r="N229" s="213" t="s">
        <v>46</v>
      </c>
      <c r="O229" s="43"/>
      <c r="P229" s="214">
        <f>O229*H229</f>
        <v>0</v>
      </c>
      <c r="Q229" s="214">
        <v>1E-4</v>
      </c>
      <c r="R229" s="214">
        <f>Q229*H229</f>
        <v>5.0300000000000003E-5</v>
      </c>
      <c r="S229" s="214">
        <v>0</v>
      </c>
      <c r="T229" s="215">
        <f>S229*H229</f>
        <v>0</v>
      </c>
      <c r="AR229" s="25" t="s">
        <v>292</v>
      </c>
      <c r="AT229" s="25" t="s">
        <v>185</v>
      </c>
      <c r="AU229" s="25" t="s">
        <v>83</v>
      </c>
      <c r="AY229" s="25" t="s">
        <v>183</v>
      </c>
      <c r="BE229" s="216">
        <f>IF(N229="základní",J229,0)</f>
        <v>0</v>
      </c>
      <c r="BF229" s="216">
        <f>IF(N229="snížená",J229,0)</f>
        <v>0</v>
      </c>
      <c r="BG229" s="216">
        <f>IF(N229="zákl. přenesená",J229,0)</f>
        <v>0</v>
      </c>
      <c r="BH229" s="216">
        <f>IF(N229="sníž. přenesená",J229,0)</f>
        <v>0</v>
      </c>
      <c r="BI229" s="216">
        <f>IF(N229="nulová",J229,0)</f>
        <v>0</v>
      </c>
      <c r="BJ229" s="25" t="s">
        <v>79</v>
      </c>
      <c r="BK229" s="216">
        <f>ROUND(I229*H229,2)</f>
        <v>0</v>
      </c>
      <c r="BL229" s="25" t="s">
        <v>292</v>
      </c>
      <c r="BM229" s="25" t="s">
        <v>2009</v>
      </c>
    </row>
    <row r="230" spans="2:65" s="13" customFormat="1" ht="13.5">
      <c r="B230" s="231"/>
      <c r="C230" s="232"/>
      <c r="D230" s="217" t="s">
        <v>193</v>
      </c>
      <c r="E230" s="233" t="s">
        <v>21</v>
      </c>
      <c r="F230" s="234" t="s">
        <v>2010</v>
      </c>
      <c r="G230" s="232"/>
      <c r="H230" s="235">
        <v>0.503</v>
      </c>
      <c r="I230" s="236"/>
      <c r="J230" s="232"/>
      <c r="K230" s="232"/>
      <c r="L230" s="237"/>
      <c r="M230" s="238"/>
      <c r="N230" s="239"/>
      <c r="O230" s="239"/>
      <c r="P230" s="239"/>
      <c r="Q230" s="239"/>
      <c r="R230" s="239"/>
      <c r="S230" s="239"/>
      <c r="T230" s="240"/>
      <c r="AT230" s="241" t="s">
        <v>193</v>
      </c>
      <c r="AU230" s="241" t="s">
        <v>83</v>
      </c>
      <c r="AV230" s="13" t="s">
        <v>83</v>
      </c>
      <c r="AW230" s="13" t="s">
        <v>39</v>
      </c>
      <c r="AX230" s="13" t="s">
        <v>75</v>
      </c>
      <c r="AY230" s="241" t="s">
        <v>183</v>
      </c>
    </row>
    <row r="231" spans="2:65" s="14" customFormat="1" ht="13.5">
      <c r="B231" s="242"/>
      <c r="C231" s="243"/>
      <c r="D231" s="244" t="s">
        <v>193</v>
      </c>
      <c r="E231" s="245" t="s">
        <v>21</v>
      </c>
      <c r="F231" s="246" t="s">
        <v>212</v>
      </c>
      <c r="G231" s="243"/>
      <c r="H231" s="247">
        <v>0.503</v>
      </c>
      <c r="I231" s="248"/>
      <c r="J231" s="243"/>
      <c r="K231" s="243"/>
      <c r="L231" s="249"/>
      <c r="M231" s="250"/>
      <c r="N231" s="251"/>
      <c r="O231" s="251"/>
      <c r="P231" s="251"/>
      <c r="Q231" s="251"/>
      <c r="R231" s="251"/>
      <c r="S231" s="251"/>
      <c r="T231" s="252"/>
      <c r="AT231" s="253" t="s">
        <v>193</v>
      </c>
      <c r="AU231" s="253" t="s">
        <v>83</v>
      </c>
      <c r="AV231" s="14" t="s">
        <v>189</v>
      </c>
      <c r="AW231" s="14" t="s">
        <v>39</v>
      </c>
      <c r="AX231" s="14" t="s">
        <v>79</v>
      </c>
      <c r="AY231" s="253" t="s">
        <v>183</v>
      </c>
    </row>
    <row r="232" spans="2:65" s="1" customFormat="1" ht="22.5" customHeight="1">
      <c r="B232" s="42"/>
      <c r="C232" s="257" t="s">
        <v>409</v>
      </c>
      <c r="D232" s="257" t="s">
        <v>223</v>
      </c>
      <c r="E232" s="258" t="s">
        <v>930</v>
      </c>
      <c r="F232" s="259" t="s">
        <v>931</v>
      </c>
      <c r="G232" s="260" t="s">
        <v>199</v>
      </c>
      <c r="H232" s="261">
        <v>0.55300000000000005</v>
      </c>
      <c r="I232" s="262"/>
      <c r="J232" s="263">
        <f>ROUND(I232*H232,2)</f>
        <v>0</v>
      </c>
      <c r="K232" s="259" t="s">
        <v>200</v>
      </c>
      <c r="L232" s="264"/>
      <c r="M232" s="265" t="s">
        <v>21</v>
      </c>
      <c r="N232" s="266" t="s">
        <v>46</v>
      </c>
      <c r="O232" s="43"/>
      <c r="P232" s="214">
        <f>O232*H232</f>
        <v>0</v>
      </c>
      <c r="Q232" s="214">
        <v>2.5999999999999999E-3</v>
      </c>
      <c r="R232" s="214">
        <f>Q232*H232</f>
        <v>1.4378000000000001E-3</v>
      </c>
      <c r="S232" s="214">
        <v>0</v>
      </c>
      <c r="T232" s="215">
        <f>S232*H232</f>
        <v>0</v>
      </c>
      <c r="AR232" s="25" t="s">
        <v>393</v>
      </c>
      <c r="AT232" s="25" t="s">
        <v>223</v>
      </c>
      <c r="AU232" s="25" t="s">
        <v>83</v>
      </c>
      <c r="AY232" s="25" t="s">
        <v>183</v>
      </c>
      <c r="BE232" s="216">
        <f>IF(N232="základní",J232,0)</f>
        <v>0</v>
      </c>
      <c r="BF232" s="216">
        <f>IF(N232="snížená",J232,0)</f>
        <v>0</v>
      </c>
      <c r="BG232" s="216">
        <f>IF(N232="zákl. přenesená",J232,0)</f>
        <v>0</v>
      </c>
      <c r="BH232" s="216">
        <f>IF(N232="sníž. přenesená",J232,0)</f>
        <v>0</v>
      </c>
      <c r="BI232" s="216">
        <f>IF(N232="nulová",J232,0)</f>
        <v>0</v>
      </c>
      <c r="BJ232" s="25" t="s">
        <v>79</v>
      </c>
      <c r="BK232" s="216">
        <f>ROUND(I232*H232,2)</f>
        <v>0</v>
      </c>
      <c r="BL232" s="25" t="s">
        <v>292</v>
      </c>
      <c r="BM232" s="25" t="s">
        <v>2011</v>
      </c>
    </row>
    <row r="233" spans="2:65" s="13" customFormat="1" ht="13.5">
      <c r="B233" s="231"/>
      <c r="C233" s="232"/>
      <c r="D233" s="244" t="s">
        <v>193</v>
      </c>
      <c r="E233" s="232"/>
      <c r="F233" s="255" t="s">
        <v>2012</v>
      </c>
      <c r="G233" s="232"/>
      <c r="H233" s="256">
        <v>0.55300000000000005</v>
      </c>
      <c r="I233" s="236"/>
      <c r="J233" s="232"/>
      <c r="K233" s="232"/>
      <c r="L233" s="237"/>
      <c r="M233" s="238"/>
      <c r="N233" s="239"/>
      <c r="O233" s="239"/>
      <c r="P233" s="239"/>
      <c r="Q233" s="239"/>
      <c r="R233" s="239"/>
      <c r="S233" s="239"/>
      <c r="T233" s="240"/>
      <c r="AT233" s="241" t="s">
        <v>193</v>
      </c>
      <c r="AU233" s="241" t="s">
        <v>83</v>
      </c>
      <c r="AV233" s="13" t="s">
        <v>83</v>
      </c>
      <c r="AW233" s="13" t="s">
        <v>6</v>
      </c>
      <c r="AX233" s="13" t="s">
        <v>79</v>
      </c>
      <c r="AY233" s="241" t="s">
        <v>183</v>
      </c>
    </row>
    <row r="234" spans="2:65" s="1" customFormat="1" ht="31.5" customHeight="1">
      <c r="B234" s="42"/>
      <c r="C234" s="205" t="s">
        <v>414</v>
      </c>
      <c r="D234" s="205" t="s">
        <v>185</v>
      </c>
      <c r="E234" s="206" t="s">
        <v>1368</v>
      </c>
      <c r="F234" s="207" t="s">
        <v>1369</v>
      </c>
      <c r="G234" s="208" t="s">
        <v>498</v>
      </c>
      <c r="H234" s="209">
        <v>3.84</v>
      </c>
      <c r="I234" s="210"/>
      <c r="J234" s="211">
        <f>ROUND(I234*H234,2)</f>
        <v>0</v>
      </c>
      <c r="K234" s="207" t="s">
        <v>200</v>
      </c>
      <c r="L234" s="62"/>
      <c r="M234" s="212" t="s">
        <v>21</v>
      </c>
      <c r="N234" s="213" t="s">
        <v>46</v>
      </c>
      <c r="O234" s="43"/>
      <c r="P234" s="214">
        <f>O234*H234</f>
        <v>0</v>
      </c>
      <c r="Q234" s="214">
        <v>0</v>
      </c>
      <c r="R234" s="214">
        <f>Q234*H234</f>
        <v>0</v>
      </c>
      <c r="S234" s="214">
        <v>0</v>
      </c>
      <c r="T234" s="215">
        <f>S234*H234</f>
        <v>0</v>
      </c>
      <c r="AR234" s="25" t="s">
        <v>292</v>
      </c>
      <c r="AT234" s="25" t="s">
        <v>185</v>
      </c>
      <c r="AU234" s="25" t="s">
        <v>83</v>
      </c>
      <c r="AY234" s="25" t="s">
        <v>183</v>
      </c>
      <c r="BE234" s="216">
        <f>IF(N234="základní",J234,0)</f>
        <v>0</v>
      </c>
      <c r="BF234" s="216">
        <f>IF(N234="snížená",J234,0)</f>
        <v>0</v>
      </c>
      <c r="BG234" s="216">
        <f>IF(N234="zákl. přenesená",J234,0)</f>
        <v>0</v>
      </c>
      <c r="BH234" s="216">
        <f>IF(N234="sníž. přenesená",J234,0)</f>
        <v>0</v>
      </c>
      <c r="BI234" s="216">
        <f>IF(N234="nulová",J234,0)</f>
        <v>0</v>
      </c>
      <c r="BJ234" s="25" t="s">
        <v>79</v>
      </c>
      <c r="BK234" s="216">
        <f>ROUND(I234*H234,2)</f>
        <v>0</v>
      </c>
      <c r="BL234" s="25" t="s">
        <v>292</v>
      </c>
      <c r="BM234" s="25" t="s">
        <v>2013</v>
      </c>
    </row>
    <row r="235" spans="2:65" s="11" customFormat="1" ht="29.85" customHeight="1">
      <c r="B235" s="188"/>
      <c r="C235" s="189"/>
      <c r="D235" s="202" t="s">
        <v>74</v>
      </c>
      <c r="E235" s="203" t="s">
        <v>937</v>
      </c>
      <c r="F235" s="203" t="s">
        <v>938</v>
      </c>
      <c r="G235" s="189"/>
      <c r="H235" s="189"/>
      <c r="I235" s="192"/>
      <c r="J235" s="204">
        <f>BK235</f>
        <v>0</v>
      </c>
      <c r="K235" s="189"/>
      <c r="L235" s="194"/>
      <c r="M235" s="195"/>
      <c r="N235" s="196"/>
      <c r="O235" s="196"/>
      <c r="P235" s="197">
        <f>SUM(P236:P240)</f>
        <v>0</v>
      </c>
      <c r="Q235" s="196"/>
      <c r="R235" s="197">
        <f>SUM(R236:R240)</f>
        <v>1.1039999999999999E-2</v>
      </c>
      <c r="S235" s="196"/>
      <c r="T235" s="198">
        <f>SUM(T236:T240)</f>
        <v>6.8199999999999997E-2</v>
      </c>
      <c r="AR235" s="199" t="s">
        <v>83</v>
      </c>
      <c r="AT235" s="200" t="s">
        <v>74</v>
      </c>
      <c r="AU235" s="200" t="s">
        <v>79</v>
      </c>
      <c r="AY235" s="199" t="s">
        <v>183</v>
      </c>
      <c r="BK235" s="201">
        <f>SUM(BK236:BK240)</f>
        <v>0</v>
      </c>
    </row>
    <row r="236" spans="2:65" s="1" customFormat="1" ht="22.5" customHeight="1">
      <c r="B236" s="42"/>
      <c r="C236" s="205" t="s">
        <v>419</v>
      </c>
      <c r="D236" s="205" t="s">
        <v>185</v>
      </c>
      <c r="E236" s="206" t="s">
        <v>939</v>
      </c>
      <c r="F236" s="207" t="s">
        <v>940</v>
      </c>
      <c r="G236" s="208" t="s">
        <v>626</v>
      </c>
      <c r="H236" s="209">
        <v>4</v>
      </c>
      <c r="I236" s="210"/>
      <c r="J236" s="211">
        <f>ROUND(I236*H236,2)</f>
        <v>0</v>
      </c>
      <c r="K236" s="207" t="s">
        <v>21</v>
      </c>
      <c r="L236" s="62"/>
      <c r="M236" s="212" t="s">
        <v>21</v>
      </c>
      <c r="N236" s="213" t="s">
        <v>46</v>
      </c>
      <c r="O236" s="43"/>
      <c r="P236" s="214">
        <f>O236*H236</f>
        <v>0</v>
      </c>
      <c r="Q236" s="214">
        <v>2.1199999999999999E-3</v>
      </c>
      <c r="R236" s="214">
        <f>Q236*H236</f>
        <v>8.4799999999999997E-3</v>
      </c>
      <c r="S236" s="214">
        <v>0</v>
      </c>
      <c r="T236" s="215">
        <f>S236*H236</f>
        <v>0</v>
      </c>
      <c r="AR236" s="25" t="s">
        <v>292</v>
      </c>
      <c r="AT236" s="25" t="s">
        <v>185</v>
      </c>
      <c r="AU236" s="25" t="s">
        <v>83</v>
      </c>
      <c r="AY236" s="25" t="s">
        <v>183</v>
      </c>
      <c r="BE236" s="216">
        <f>IF(N236="základní",J236,0)</f>
        <v>0</v>
      </c>
      <c r="BF236" s="216">
        <f>IF(N236="snížená",J236,0)</f>
        <v>0</v>
      </c>
      <c r="BG236" s="216">
        <f>IF(N236="zákl. přenesená",J236,0)</f>
        <v>0</v>
      </c>
      <c r="BH236" s="216">
        <f>IF(N236="sníž. přenesená",J236,0)</f>
        <v>0</v>
      </c>
      <c r="BI236" s="216">
        <f>IF(N236="nulová",J236,0)</f>
        <v>0</v>
      </c>
      <c r="BJ236" s="25" t="s">
        <v>79</v>
      </c>
      <c r="BK236" s="216">
        <f>ROUND(I236*H236,2)</f>
        <v>0</v>
      </c>
      <c r="BL236" s="25" t="s">
        <v>292</v>
      </c>
      <c r="BM236" s="25" t="s">
        <v>2014</v>
      </c>
    </row>
    <row r="237" spans="2:65" s="1" customFormat="1" ht="31.5" customHeight="1">
      <c r="B237" s="42"/>
      <c r="C237" s="257" t="s">
        <v>426</v>
      </c>
      <c r="D237" s="257" t="s">
        <v>223</v>
      </c>
      <c r="E237" s="258" t="s">
        <v>942</v>
      </c>
      <c r="F237" s="259" t="s">
        <v>943</v>
      </c>
      <c r="G237" s="260" t="s">
        <v>626</v>
      </c>
      <c r="H237" s="261">
        <v>4</v>
      </c>
      <c r="I237" s="262"/>
      <c r="J237" s="263">
        <f>ROUND(I237*H237,2)</f>
        <v>0</v>
      </c>
      <c r="K237" s="259" t="s">
        <v>21</v>
      </c>
      <c r="L237" s="264"/>
      <c r="M237" s="265" t="s">
        <v>21</v>
      </c>
      <c r="N237" s="266" t="s">
        <v>46</v>
      </c>
      <c r="O237" s="43"/>
      <c r="P237" s="214">
        <f>O237*H237</f>
        <v>0</v>
      </c>
      <c r="Q237" s="214">
        <v>3.2000000000000003E-4</v>
      </c>
      <c r="R237" s="214">
        <f>Q237*H237</f>
        <v>1.2800000000000001E-3</v>
      </c>
      <c r="S237" s="214">
        <v>0</v>
      </c>
      <c r="T237" s="215">
        <f>S237*H237</f>
        <v>0</v>
      </c>
      <c r="AR237" s="25" t="s">
        <v>393</v>
      </c>
      <c r="AT237" s="25" t="s">
        <v>223</v>
      </c>
      <c r="AU237" s="25" t="s">
        <v>83</v>
      </c>
      <c r="AY237" s="25" t="s">
        <v>183</v>
      </c>
      <c r="BE237" s="216">
        <f>IF(N237="základní",J237,0)</f>
        <v>0</v>
      </c>
      <c r="BF237" s="216">
        <f>IF(N237="snížená",J237,0)</f>
        <v>0</v>
      </c>
      <c r="BG237" s="216">
        <f>IF(N237="zákl. přenesená",J237,0)</f>
        <v>0</v>
      </c>
      <c r="BH237" s="216">
        <f>IF(N237="sníž. přenesená",J237,0)</f>
        <v>0</v>
      </c>
      <c r="BI237" s="216">
        <f>IF(N237="nulová",J237,0)</f>
        <v>0</v>
      </c>
      <c r="BJ237" s="25" t="s">
        <v>79</v>
      </c>
      <c r="BK237" s="216">
        <f>ROUND(I237*H237,2)</f>
        <v>0</v>
      </c>
      <c r="BL237" s="25" t="s">
        <v>292</v>
      </c>
      <c r="BM237" s="25" t="s">
        <v>2015</v>
      </c>
    </row>
    <row r="238" spans="2:65" s="1" customFormat="1" ht="31.5" customHeight="1">
      <c r="B238" s="42"/>
      <c r="C238" s="257" t="s">
        <v>435</v>
      </c>
      <c r="D238" s="257" t="s">
        <v>223</v>
      </c>
      <c r="E238" s="258" t="s">
        <v>945</v>
      </c>
      <c r="F238" s="259" t="s">
        <v>946</v>
      </c>
      <c r="G238" s="260" t="s">
        <v>626</v>
      </c>
      <c r="H238" s="261">
        <v>4</v>
      </c>
      <c r="I238" s="262"/>
      <c r="J238" s="263">
        <f>ROUND(I238*H238,2)</f>
        <v>0</v>
      </c>
      <c r="K238" s="259" t="s">
        <v>21</v>
      </c>
      <c r="L238" s="264"/>
      <c r="M238" s="265" t="s">
        <v>21</v>
      </c>
      <c r="N238" s="266" t="s">
        <v>46</v>
      </c>
      <c r="O238" s="43"/>
      <c r="P238" s="214">
        <f>O238*H238</f>
        <v>0</v>
      </c>
      <c r="Q238" s="214">
        <v>3.2000000000000003E-4</v>
      </c>
      <c r="R238" s="214">
        <f>Q238*H238</f>
        <v>1.2800000000000001E-3</v>
      </c>
      <c r="S238" s="214">
        <v>0</v>
      </c>
      <c r="T238" s="215">
        <f>S238*H238</f>
        <v>0</v>
      </c>
      <c r="AR238" s="25" t="s">
        <v>393</v>
      </c>
      <c r="AT238" s="25" t="s">
        <v>223</v>
      </c>
      <c r="AU238" s="25" t="s">
        <v>83</v>
      </c>
      <c r="AY238" s="25" t="s">
        <v>183</v>
      </c>
      <c r="BE238" s="216">
        <f>IF(N238="základní",J238,0)</f>
        <v>0</v>
      </c>
      <c r="BF238" s="216">
        <f>IF(N238="snížená",J238,0)</f>
        <v>0</v>
      </c>
      <c r="BG238" s="216">
        <f>IF(N238="zákl. přenesená",J238,0)</f>
        <v>0</v>
      </c>
      <c r="BH238" s="216">
        <f>IF(N238="sníž. přenesená",J238,0)</f>
        <v>0</v>
      </c>
      <c r="BI238" s="216">
        <f>IF(N238="nulová",J238,0)</f>
        <v>0</v>
      </c>
      <c r="BJ238" s="25" t="s">
        <v>79</v>
      </c>
      <c r="BK238" s="216">
        <f>ROUND(I238*H238,2)</f>
        <v>0</v>
      </c>
      <c r="BL238" s="25" t="s">
        <v>292</v>
      </c>
      <c r="BM238" s="25" t="s">
        <v>2016</v>
      </c>
    </row>
    <row r="239" spans="2:65" s="1" customFormat="1" ht="22.5" customHeight="1">
      <c r="B239" s="42"/>
      <c r="C239" s="205" t="s">
        <v>441</v>
      </c>
      <c r="D239" s="205" t="s">
        <v>185</v>
      </c>
      <c r="E239" s="206" t="s">
        <v>948</v>
      </c>
      <c r="F239" s="207" t="s">
        <v>949</v>
      </c>
      <c r="G239" s="208" t="s">
        <v>626</v>
      </c>
      <c r="H239" s="209">
        <v>4</v>
      </c>
      <c r="I239" s="210"/>
      <c r="J239" s="211">
        <f>ROUND(I239*H239,2)</f>
        <v>0</v>
      </c>
      <c r="K239" s="207" t="s">
        <v>200</v>
      </c>
      <c r="L239" s="62"/>
      <c r="M239" s="212" t="s">
        <v>21</v>
      </c>
      <c r="N239" s="213" t="s">
        <v>46</v>
      </c>
      <c r="O239" s="43"/>
      <c r="P239" s="214">
        <f>O239*H239</f>
        <v>0</v>
      </c>
      <c r="Q239" s="214">
        <v>0</v>
      </c>
      <c r="R239" s="214">
        <f>Q239*H239</f>
        <v>0</v>
      </c>
      <c r="S239" s="214">
        <v>1.7049999999999999E-2</v>
      </c>
      <c r="T239" s="215">
        <f>S239*H239</f>
        <v>6.8199999999999997E-2</v>
      </c>
      <c r="AR239" s="25" t="s">
        <v>292</v>
      </c>
      <c r="AT239" s="25" t="s">
        <v>185</v>
      </c>
      <c r="AU239" s="25" t="s">
        <v>83</v>
      </c>
      <c r="AY239" s="25" t="s">
        <v>183</v>
      </c>
      <c r="BE239" s="216">
        <f>IF(N239="základní",J239,0)</f>
        <v>0</v>
      </c>
      <c r="BF239" s="216">
        <f>IF(N239="snížená",J239,0)</f>
        <v>0</v>
      </c>
      <c r="BG239" s="216">
        <f>IF(N239="zákl. přenesená",J239,0)</f>
        <v>0</v>
      </c>
      <c r="BH239" s="216">
        <f>IF(N239="sníž. přenesená",J239,0)</f>
        <v>0</v>
      </c>
      <c r="BI239" s="216">
        <f>IF(N239="nulová",J239,0)</f>
        <v>0</v>
      </c>
      <c r="BJ239" s="25" t="s">
        <v>79</v>
      </c>
      <c r="BK239" s="216">
        <f>ROUND(I239*H239,2)</f>
        <v>0</v>
      </c>
      <c r="BL239" s="25" t="s">
        <v>292</v>
      </c>
      <c r="BM239" s="25" t="s">
        <v>2017</v>
      </c>
    </row>
    <row r="240" spans="2:65" s="1" customFormat="1" ht="31.5" customHeight="1">
      <c r="B240" s="42"/>
      <c r="C240" s="205" t="s">
        <v>447</v>
      </c>
      <c r="D240" s="205" t="s">
        <v>185</v>
      </c>
      <c r="E240" s="206" t="s">
        <v>2018</v>
      </c>
      <c r="F240" s="207" t="s">
        <v>2019</v>
      </c>
      <c r="G240" s="208" t="s">
        <v>645</v>
      </c>
      <c r="H240" s="282"/>
      <c r="I240" s="210"/>
      <c r="J240" s="211">
        <f>ROUND(I240*H240,2)</f>
        <v>0</v>
      </c>
      <c r="K240" s="207" t="s">
        <v>200</v>
      </c>
      <c r="L240" s="62"/>
      <c r="M240" s="212" t="s">
        <v>21</v>
      </c>
      <c r="N240" s="213" t="s">
        <v>46</v>
      </c>
      <c r="O240" s="43"/>
      <c r="P240" s="214">
        <f>O240*H240</f>
        <v>0</v>
      </c>
      <c r="Q240" s="214">
        <v>0</v>
      </c>
      <c r="R240" s="214">
        <f>Q240*H240</f>
        <v>0</v>
      </c>
      <c r="S240" s="214">
        <v>0</v>
      </c>
      <c r="T240" s="215">
        <f>S240*H240</f>
        <v>0</v>
      </c>
      <c r="AR240" s="25" t="s">
        <v>292</v>
      </c>
      <c r="AT240" s="25" t="s">
        <v>185</v>
      </c>
      <c r="AU240" s="25" t="s">
        <v>83</v>
      </c>
      <c r="AY240" s="25" t="s">
        <v>183</v>
      </c>
      <c r="BE240" s="216">
        <f>IF(N240="základní",J240,0)</f>
        <v>0</v>
      </c>
      <c r="BF240" s="216">
        <f>IF(N240="snížená",J240,0)</f>
        <v>0</v>
      </c>
      <c r="BG240" s="216">
        <f>IF(N240="zákl. přenesená",J240,0)</f>
        <v>0</v>
      </c>
      <c r="BH240" s="216">
        <f>IF(N240="sníž. přenesená",J240,0)</f>
        <v>0</v>
      </c>
      <c r="BI240" s="216">
        <f>IF(N240="nulová",J240,0)</f>
        <v>0</v>
      </c>
      <c r="BJ240" s="25" t="s">
        <v>79</v>
      </c>
      <c r="BK240" s="216">
        <f>ROUND(I240*H240,2)</f>
        <v>0</v>
      </c>
      <c r="BL240" s="25" t="s">
        <v>292</v>
      </c>
      <c r="BM240" s="25" t="s">
        <v>2020</v>
      </c>
    </row>
    <row r="241" spans="2:65" s="11" customFormat="1" ht="29.85" customHeight="1">
      <c r="B241" s="188"/>
      <c r="C241" s="189"/>
      <c r="D241" s="202" t="s">
        <v>74</v>
      </c>
      <c r="E241" s="203" t="s">
        <v>533</v>
      </c>
      <c r="F241" s="203" t="s">
        <v>534</v>
      </c>
      <c r="G241" s="189"/>
      <c r="H241" s="189"/>
      <c r="I241" s="192"/>
      <c r="J241" s="204">
        <f>BK241</f>
        <v>0</v>
      </c>
      <c r="K241" s="189"/>
      <c r="L241" s="194"/>
      <c r="M241" s="195"/>
      <c r="N241" s="196"/>
      <c r="O241" s="196"/>
      <c r="P241" s="197">
        <f>SUM(P242:P246)</f>
        <v>0</v>
      </c>
      <c r="Q241" s="196"/>
      <c r="R241" s="197">
        <f>SUM(R242:R246)</f>
        <v>0</v>
      </c>
      <c r="S241" s="196"/>
      <c r="T241" s="198">
        <f>SUM(T242:T246)</f>
        <v>0</v>
      </c>
      <c r="AR241" s="199" t="s">
        <v>83</v>
      </c>
      <c r="AT241" s="200" t="s">
        <v>74</v>
      </c>
      <c r="AU241" s="200" t="s">
        <v>79</v>
      </c>
      <c r="AY241" s="199" t="s">
        <v>183</v>
      </c>
      <c r="BK241" s="201">
        <f>SUM(BK242:BK246)</f>
        <v>0</v>
      </c>
    </row>
    <row r="242" spans="2:65" s="1" customFormat="1" ht="22.5" customHeight="1">
      <c r="B242" s="42"/>
      <c r="C242" s="205" t="s">
        <v>452</v>
      </c>
      <c r="D242" s="205" t="s">
        <v>185</v>
      </c>
      <c r="E242" s="206" t="s">
        <v>536</v>
      </c>
      <c r="F242" s="207" t="s">
        <v>954</v>
      </c>
      <c r="G242" s="208" t="s">
        <v>188</v>
      </c>
      <c r="H242" s="209">
        <v>132.80000000000001</v>
      </c>
      <c r="I242" s="210"/>
      <c r="J242" s="211">
        <f>ROUND(I242*H242,2)</f>
        <v>0</v>
      </c>
      <c r="K242" s="207" t="s">
        <v>21</v>
      </c>
      <c r="L242" s="62"/>
      <c r="M242" s="212" t="s">
        <v>21</v>
      </c>
      <c r="N242" s="213" t="s">
        <v>46</v>
      </c>
      <c r="O242" s="43"/>
      <c r="P242" s="214">
        <f>O242*H242</f>
        <v>0</v>
      </c>
      <c r="Q242" s="214">
        <v>0</v>
      </c>
      <c r="R242" s="214">
        <f>Q242*H242</f>
        <v>0</v>
      </c>
      <c r="S242" s="214">
        <v>0</v>
      </c>
      <c r="T242" s="215">
        <f>S242*H242</f>
        <v>0</v>
      </c>
      <c r="AR242" s="25" t="s">
        <v>292</v>
      </c>
      <c r="AT242" s="25" t="s">
        <v>185</v>
      </c>
      <c r="AU242" s="25" t="s">
        <v>83</v>
      </c>
      <c r="AY242" s="25" t="s">
        <v>183</v>
      </c>
      <c r="BE242" s="216">
        <f>IF(N242="základní",J242,0)</f>
        <v>0</v>
      </c>
      <c r="BF242" s="216">
        <f>IF(N242="snížená",J242,0)</f>
        <v>0</v>
      </c>
      <c r="BG242" s="216">
        <f>IF(N242="zákl. přenesená",J242,0)</f>
        <v>0</v>
      </c>
      <c r="BH242" s="216">
        <f>IF(N242="sníž. přenesená",J242,0)</f>
        <v>0</v>
      </c>
      <c r="BI242" s="216">
        <f>IF(N242="nulová",J242,0)</f>
        <v>0</v>
      </c>
      <c r="BJ242" s="25" t="s">
        <v>79</v>
      </c>
      <c r="BK242" s="216">
        <f>ROUND(I242*H242,2)</f>
        <v>0</v>
      </c>
      <c r="BL242" s="25" t="s">
        <v>292</v>
      </c>
      <c r="BM242" s="25" t="s">
        <v>2021</v>
      </c>
    </row>
    <row r="243" spans="2:65" s="12" customFormat="1" ht="13.5">
      <c r="B243" s="220"/>
      <c r="C243" s="221"/>
      <c r="D243" s="217" t="s">
        <v>193</v>
      </c>
      <c r="E243" s="222" t="s">
        <v>21</v>
      </c>
      <c r="F243" s="223" t="s">
        <v>542</v>
      </c>
      <c r="G243" s="221"/>
      <c r="H243" s="224" t="s">
        <v>21</v>
      </c>
      <c r="I243" s="225"/>
      <c r="J243" s="221"/>
      <c r="K243" s="221"/>
      <c r="L243" s="226"/>
      <c r="M243" s="227"/>
      <c r="N243" s="228"/>
      <c r="O243" s="228"/>
      <c r="P243" s="228"/>
      <c r="Q243" s="228"/>
      <c r="R243" s="228"/>
      <c r="S243" s="228"/>
      <c r="T243" s="229"/>
      <c r="AT243" s="230" t="s">
        <v>193</v>
      </c>
      <c r="AU243" s="230" t="s">
        <v>83</v>
      </c>
      <c r="AV243" s="12" t="s">
        <v>79</v>
      </c>
      <c r="AW243" s="12" t="s">
        <v>39</v>
      </c>
      <c r="AX243" s="12" t="s">
        <v>75</v>
      </c>
      <c r="AY243" s="230" t="s">
        <v>183</v>
      </c>
    </row>
    <row r="244" spans="2:65" s="12" customFormat="1" ht="13.5">
      <c r="B244" s="220"/>
      <c r="C244" s="221"/>
      <c r="D244" s="217" t="s">
        <v>193</v>
      </c>
      <c r="E244" s="222" t="s">
        <v>21</v>
      </c>
      <c r="F244" s="223" t="s">
        <v>955</v>
      </c>
      <c r="G244" s="221"/>
      <c r="H244" s="224" t="s">
        <v>21</v>
      </c>
      <c r="I244" s="225"/>
      <c r="J244" s="221"/>
      <c r="K244" s="221"/>
      <c r="L244" s="226"/>
      <c r="M244" s="227"/>
      <c r="N244" s="228"/>
      <c r="O244" s="228"/>
      <c r="P244" s="228"/>
      <c r="Q244" s="228"/>
      <c r="R244" s="228"/>
      <c r="S244" s="228"/>
      <c r="T244" s="229"/>
      <c r="AT244" s="230" t="s">
        <v>193</v>
      </c>
      <c r="AU244" s="230" t="s">
        <v>83</v>
      </c>
      <c r="AV244" s="12" t="s">
        <v>79</v>
      </c>
      <c r="AW244" s="12" t="s">
        <v>39</v>
      </c>
      <c r="AX244" s="12" t="s">
        <v>75</v>
      </c>
      <c r="AY244" s="230" t="s">
        <v>183</v>
      </c>
    </row>
    <row r="245" spans="2:65" s="13" customFormat="1" ht="27">
      <c r="B245" s="231"/>
      <c r="C245" s="232"/>
      <c r="D245" s="217" t="s">
        <v>193</v>
      </c>
      <c r="E245" s="233" t="s">
        <v>21</v>
      </c>
      <c r="F245" s="234" t="s">
        <v>2022</v>
      </c>
      <c r="G245" s="232"/>
      <c r="H245" s="235">
        <v>132.80000000000001</v>
      </c>
      <c r="I245" s="236"/>
      <c r="J245" s="232"/>
      <c r="K245" s="232"/>
      <c r="L245" s="237"/>
      <c r="M245" s="238"/>
      <c r="N245" s="239"/>
      <c r="O245" s="239"/>
      <c r="P245" s="239"/>
      <c r="Q245" s="239"/>
      <c r="R245" s="239"/>
      <c r="S245" s="239"/>
      <c r="T245" s="240"/>
      <c r="AT245" s="241" t="s">
        <v>193</v>
      </c>
      <c r="AU245" s="241" t="s">
        <v>83</v>
      </c>
      <c r="AV245" s="13" t="s">
        <v>83</v>
      </c>
      <c r="AW245" s="13" t="s">
        <v>39</v>
      </c>
      <c r="AX245" s="13" t="s">
        <v>75</v>
      </c>
      <c r="AY245" s="241" t="s">
        <v>183</v>
      </c>
    </row>
    <row r="246" spans="2:65" s="14" customFormat="1" ht="13.5">
      <c r="B246" s="242"/>
      <c r="C246" s="243"/>
      <c r="D246" s="217" t="s">
        <v>193</v>
      </c>
      <c r="E246" s="279" t="s">
        <v>21</v>
      </c>
      <c r="F246" s="280" t="s">
        <v>212</v>
      </c>
      <c r="G246" s="243"/>
      <c r="H246" s="281">
        <v>132.80000000000001</v>
      </c>
      <c r="I246" s="248"/>
      <c r="J246" s="243"/>
      <c r="K246" s="243"/>
      <c r="L246" s="249"/>
      <c r="M246" s="250"/>
      <c r="N246" s="251"/>
      <c r="O246" s="251"/>
      <c r="P246" s="251"/>
      <c r="Q246" s="251"/>
      <c r="R246" s="251"/>
      <c r="S246" s="251"/>
      <c r="T246" s="252"/>
      <c r="AT246" s="253" t="s">
        <v>193</v>
      </c>
      <c r="AU246" s="253" t="s">
        <v>83</v>
      </c>
      <c r="AV246" s="14" t="s">
        <v>189</v>
      </c>
      <c r="AW246" s="14" t="s">
        <v>39</v>
      </c>
      <c r="AX246" s="14" t="s">
        <v>79</v>
      </c>
      <c r="AY246" s="253" t="s">
        <v>183</v>
      </c>
    </row>
    <row r="247" spans="2:65" s="11" customFormat="1" ht="29.85" customHeight="1">
      <c r="B247" s="188"/>
      <c r="C247" s="189"/>
      <c r="D247" s="202" t="s">
        <v>74</v>
      </c>
      <c r="E247" s="203" t="s">
        <v>962</v>
      </c>
      <c r="F247" s="203" t="s">
        <v>963</v>
      </c>
      <c r="G247" s="189"/>
      <c r="H247" s="189"/>
      <c r="I247" s="192"/>
      <c r="J247" s="204">
        <f>BK247</f>
        <v>0</v>
      </c>
      <c r="K247" s="189"/>
      <c r="L247" s="194"/>
      <c r="M247" s="195"/>
      <c r="N247" s="196"/>
      <c r="O247" s="196"/>
      <c r="P247" s="197">
        <f>SUM(P248:P259)</f>
        <v>0</v>
      </c>
      <c r="Q247" s="196"/>
      <c r="R247" s="197">
        <f>SUM(R248:R259)</f>
        <v>0.7856219000000001</v>
      </c>
      <c r="S247" s="196"/>
      <c r="T247" s="198">
        <f>SUM(T248:T259)</f>
        <v>0.65879999999999994</v>
      </c>
      <c r="AR247" s="199" t="s">
        <v>83</v>
      </c>
      <c r="AT247" s="200" t="s">
        <v>74</v>
      </c>
      <c r="AU247" s="200" t="s">
        <v>79</v>
      </c>
      <c r="AY247" s="199" t="s">
        <v>183</v>
      </c>
      <c r="BK247" s="201">
        <f>SUM(BK248:BK259)</f>
        <v>0</v>
      </c>
    </row>
    <row r="248" spans="2:65" s="1" customFormat="1" ht="31.5" customHeight="1">
      <c r="B248" s="42"/>
      <c r="C248" s="205" t="s">
        <v>458</v>
      </c>
      <c r="D248" s="205" t="s">
        <v>185</v>
      </c>
      <c r="E248" s="206" t="s">
        <v>964</v>
      </c>
      <c r="F248" s="207" t="s">
        <v>965</v>
      </c>
      <c r="G248" s="208" t="s">
        <v>188</v>
      </c>
      <c r="H248" s="209">
        <v>109.8</v>
      </c>
      <c r="I248" s="210"/>
      <c r="J248" s="211">
        <f>ROUND(I248*H248,2)</f>
        <v>0</v>
      </c>
      <c r="K248" s="207" t="s">
        <v>200</v>
      </c>
      <c r="L248" s="62"/>
      <c r="M248" s="212" t="s">
        <v>21</v>
      </c>
      <c r="N248" s="213" t="s">
        <v>46</v>
      </c>
      <c r="O248" s="43"/>
      <c r="P248" s="214">
        <f>O248*H248</f>
        <v>0</v>
      </c>
      <c r="Q248" s="214">
        <v>0</v>
      </c>
      <c r="R248" s="214">
        <f>Q248*H248</f>
        <v>0</v>
      </c>
      <c r="S248" s="214">
        <v>6.0000000000000001E-3</v>
      </c>
      <c r="T248" s="215">
        <f>S248*H248</f>
        <v>0.65879999999999994</v>
      </c>
      <c r="AR248" s="25" t="s">
        <v>292</v>
      </c>
      <c r="AT248" s="25" t="s">
        <v>185</v>
      </c>
      <c r="AU248" s="25" t="s">
        <v>83</v>
      </c>
      <c r="AY248" s="25" t="s">
        <v>183</v>
      </c>
      <c r="BE248" s="216">
        <f>IF(N248="základní",J248,0)</f>
        <v>0</v>
      </c>
      <c r="BF248" s="216">
        <f>IF(N248="snížená",J248,0)</f>
        <v>0</v>
      </c>
      <c r="BG248" s="216">
        <f>IF(N248="zákl. přenesená",J248,0)</f>
        <v>0</v>
      </c>
      <c r="BH248" s="216">
        <f>IF(N248="sníž. přenesená",J248,0)</f>
        <v>0</v>
      </c>
      <c r="BI248" s="216">
        <f>IF(N248="nulová",J248,0)</f>
        <v>0</v>
      </c>
      <c r="BJ248" s="25" t="s">
        <v>79</v>
      </c>
      <c r="BK248" s="216">
        <f>ROUND(I248*H248,2)</f>
        <v>0</v>
      </c>
      <c r="BL248" s="25" t="s">
        <v>292</v>
      </c>
      <c r="BM248" s="25" t="s">
        <v>2023</v>
      </c>
    </row>
    <row r="249" spans="2:65" s="12" customFormat="1" ht="13.5">
      <c r="B249" s="220"/>
      <c r="C249" s="221"/>
      <c r="D249" s="217" t="s">
        <v>193</v>
      </c>
      <c r="E249" s="222" t="s">
        <v>21</v>
      </c>
      <c r="F249" s="223" t="s">
        <v>854</v>
      </c>
      <c r="G249" s="221"/>
      <c r="H249" s="224" t="s">
        <v>21</v>
      </c>
      <c r="I249" s="225"/>
      <c r="J249" s="221"/>
      <c r="K249" s="221"/>
      <c r="L249" s="226"/>
      <c r="M249" s="227"/>
      <c r="N249" s="228"/>
      <c r="O249" s="228"/>
      <c r="P249" s="228"/>
      <c r="Q249" s="228"/>
      <c r="R249" s="228"/>
      <c r="S249" s="228"/>
      <c r="T249" s="229"/>
      <c r="AT249" s="230" t="s">
        <v>193</v>
      </c>
      <c r="AU249" s="230" t="s">
        <v>83</v>
      </c>
      <c r="AV249" s="12" t="s">
        <v>79</v>
      </c>
      <c r="AW249" s="12" t="s">
        <v>39</v>
      </c>
      <c r="AX249" s="12" t="s">
        <v>75</v>
      </c>
      <c r="AY249" s="230" t="s">
        <v>183</v>
      </c>
    </row>
    <row r="250" spans="2:65" s="13" customFormat="1" ht="13.5">
      <c r="B250" s="231"/>
      <c r="C250" s="232"/>
      <c r="D250" s="217" t="s">
        <v>193</v>
      </c>
      <c r="E250" s="233" t="s">
        <v>21</v>
      </c>
      <c r="F250" s="234" t="s">
        <v>2024</v>
      </c>
      <c r="G250" s="232"/>
      <c r="H250" s="235">
        <v>109.8</v>
      </c>
      <c r="I250" s="236"/>
      <c r="J250" s="232"/>
      <c r="K250" s="232"/>
      <c r="L250" s="237"/>
      <c r="M250" s="238"/>
      <c r="N250" s="239"/>
      <c r="O250" s="239"/>
      <c r="P250" s="239"/>
      <c r="Q250" s="239"/>
      <c r="R250" s="239"/>
      <c r="S250" s="239"/>
      <c r="T250" s="240"/>
      <c r="AT250" s="241" t="s">
        <v>193</v>
      </c>
      <c r="AU250" s="241" t="s">
        <v>83</v>
      </c>
      <c r="AV250" s="13" t="s">
        <v>83</v>
      </c>
      <c r="AW250" s="13" t="s">
        <v>39</v>
      </c>
      <c r="AX250" s="13" t="s">
        <v>75</v>
      </c>
      <c r="AY250" s="241" t="s">
        <v>183</v>
      </c>
    </row>
    <row r="251" spans="2:65" s="14" customFormat="1" ht="13.5">
      <c r="B251" s="242"/>
      <c r="C251" s="243"/>
      <c r="D251" s="244" t="s">
        <v>193</v>
      </c>
      <c r="E251" s="245" t="s">
        <v>21</v>
      </c>
      <c r="F251" s="246" t="s">
        <v>212</v>
      </c>
      <c r="G251" s="243"/>
      <c r="H251" s="247">
        <v>109.8</v>
      </c>
      <c r="I251" s="248"/>
      <c r="J251" s="243"/>
      <c r="K251" s="243"/>
      <c r="L251" s="249"/>
      <c r="M251" s="250"/>
      <c r="N251" s="251"/>
      <c r="O251" s="251"/>
      <c r="P251" s="251"/>
      <c r="Q251" s="251"/>
      <c r="R251" s="251"/>
      <c r="S251" s="251"/>
      <c r="T251" s="252"/>
      <c r="AT251" s="253" t="s">
        <v>193</v>
      </c>
      <c r="AU251" s="253" t="s">
        <v>83</v>
      </c>
      <c r="AV251" s="14" t="s">
        <v>189</v>
      </c>
      <c r="AW251" s="14" t="s">
        <v>39</v>
      </c>
      <c r="AX251" s="14" t="s">
        <v>79</v>
      </c>
      <c r="AY251" s="253" t="s">
        <v>183</v>
      </c>
    </row>
    <row r="252" spans="2:65" s="1" customFormat="1" ht="31.5" customHeight="1">
      <c r="B252" s="42"/>
      <c r="C252" s="205" t="s">
        <v>465</v>
      </c>
      <c r="D252" s="205" t="s">
        <v>185</v>
      </c>
      <c r="E252" s="206" t="s">
        <v>968</v>
      </c>
      <c r="F252" s="207" t="s">
        <v>969</v>
      </c>
      <c r="G252" s="208" t="s">
        <v>199</v>
      </c>
      <c r="H252" s="209">
        <v>49.41</v>
      </c>
      <c r="I252" s="210"/>
      <c r="J252" s="211">
        <f>ROUND(I252*H252,2)</f>
        <v>0</v>
      </c>
      <c r="K252" s="207" t="s">
        <v>200</v>
      </c>
      <c r="L252" s="62"/>
      <c r="M252" s="212" t="s">
        <v>21</v>
      </c>
      <c r="N252" s="213" t="s">
        <v>46</v>
      </c>
      <c r="O252" s="43"/>
      <c r="P252" s="214">
        <f>O252*H252</f>
        <v>0</v>
      </c>
      <c r="Q252" s="214">
        <v>5.0000000000000002E-5</v>
      </c>
      <c r="R252" s="214">
        <f>Q252*H252</f>
        <v>2.4705E-3</v>
      </c>
      <c r="S252" s="214">
        <v>0</v>
      </c>
      <c r="T252" s="215">
        <f>S252*H252</f>
        <v>0</v>
      </c>
      <c r="AR252" s="25" t="s">
        <v>292</v>
      </c>
      <c r="AT252" s="25" t="s">
        <v>185</v>
      </c>
      <c r="AU252" s="25" t="s">
        <v>83</v>
      </c>
      <c r="AY252" s="25" t="s">
        <v>183</v>
      </c>
      <c r="BE252" s="216">
        <f>IF(N252="základní",J252,0)</f>
        <v>0</v>
      </c>
      <c r="BF252" s="216">
        <f>IF(N252="snížená",J252,0)</f>
        <v>0</v>
      </c>
      <c r="BG252" s="216">
        <f>IF(N252="zákl. přenesená",J252,0)</f>
        <v>0</v>
      </c>
      <c r="BH252" s="216">
        <f>IF(N252="sníž. přenesená",J252,0)</f>
        <v>0</v>
      </c>
      <c r="BI252" s="216">
        <f>IF(N252="nulová",J252,0)</f>
        <v>0</v>
      </c>
      <c r="BJ252" s="25" t="s">
        <v>79</v>
      </c>
      <c r="BK252" s="216">
        <f>ROUND(I252*H252,2)</f>
        <v>0</v>
      </c>
      <c r="BL252" s="25" t="s">
        <v>292</v>
      </c>
      <c r="BM252" s="25" t="s">
        <v>2025</v>
      </c>
    </row>
    <row r="253" spans="2:65" s="12" customFormat="1" ht="13.5">
      <c r="B253" s="220"/>
      <c r="C253" s="221"/>
      <c r="D253" s="217" t="s">
        <v>193</v>
      </c>
      <c r="E253" s="222" t="s">
        <v>21</v>
      </c>
      <c r="F253" s="223" t="s">
        <v>854</v>
      </c>
      <c r="G253" s="221"/>
      <c r="H253" s="224" t="s">
        <v>21</v>
      </c>
      <c r="I253" s="225"/>
      <c r="J253" s="221"/>
      <c r="K253" s="221"/>
      <c r="L253" s="226"/>
      <c r="M253" s="227"/>
      <c r="N253" s="228"/>
      <c r="O253" s="228"/>
      <c r="P253" s="228"/>
      <c r="Q253" s="228"/>
      <c r="R253" s="228"/>
      <c r="S253" s="228"/>
      <c r="T253" s="229"/>
      <c r="AT253" s="230" t="s">
        <v>193</v>
      </c>
      <c r="AU253" s="230" t="s">
        <v>83</v>
      </c>
      <c r="AV253" s="12" t="s">
        <v>79</v>
      </c>
      <c r="AW253" s="12" t="s">
        <v>39</v>
      </c>
      <c r="AX253" s="12" t="s">
        <v>75</v>
      </c>
      <c r="AY253" s="230" t="s">
        <v>183</v>
      </c>
    </row>
    <row r="254" spans="2:65" s="13" customFormat="1" ht="13.5">
      <c r="B254" s="231"/>
      <c r="C254" s="232"/>
      <c r="D254" s="217" t="s">
        <v>193</v>
      </c>
      <c r="E254" s="233" t="s">
        <v>21</v>
      </c>
      <c r="F254" s="234" t="s">
        <v>2026</v>
      </c>
      <c r="G254" s="232"/>
      <c r="H254" s="235">
        <v>49.41</v>
      </c>
      <c r="I254" s="236"/>
      <c r="J254" s="232"/>
      <c r="K254" s="232"/>
      <c r="L254" s="237"/>
      <c r="M254" s="238"/>
      <c r="N254" s="239"/>
      <c r="O254" s="239"/>
      <c r="P254" s="239"/>
      <c r="Q254" s="239"/>
      <c r="R254" s="239"/>
      <c r="S254" s="239"/>
      <c r="T254" s="240"/>
      <c r="AT254" s="241" t="s">
        <v>193</v>
      </c>
      <c r="AU254" s="241" t="s">
        <v>83</v>
      </c>
      <c r="AV254" s="13" t="s">
        <v>83</v>
      </c>
      <c r="AW254" s="13" t="s">
        <v>39</v>
      </c>
      <c r="AX254" s="13" t="s">
        <v>75</v>
      </c>
      <c r="AY254" s="241" t="s">
        <v>183</v>
      </c>
    </row>
    <row r="255" spans="2:65" s="14" customFormat="1" ht="13.5">
      <c r="B255" s="242"/>
      <c r="C255" s="243"/>
      <c r="D255" s="244" t="s">
        <v>193</v>
      </c>
      <c r="E255" s="245" t="s">
        <v>21</v>
      </c>
      <c r="F255" s="246" t="s">
        <v>212</v>
      </c>
      <c r="G255" s="243"/>
      <c r="H255" s="247">
        <v>49.41</v>
      </c>
      <c r="I255" s="248"/>
      <c r="J255" s="243"/>
      <c r="K255" s="243"/>
      <c r="L255" s="249"/>
      <c r="M255" s="250"/>
      <c r="N255" s="251"/>
      <c r="O255" s="251"/>
      <c r="P255" s="251"/>
      <c r="Q255" s="251"/>
      <c r="R255" s="251"/>
      <c r="S255" s="251"/>
      <c r="T255" s="252"/>
      <c r="AT255" s="253" t="s">
        <v>193</v>
      </c>
      <c r="AU255" s="253" t="s">
        <v>83</v>
      </c>
      <c r="AV255" s="14" t="s">
        <v>189</v>
      </c>
      <c r="AW255" s="14" t="s">
        <v>39</v>
      </c>
      <c r="AX255" s="14" t="s">
        <v>79</v>
      </c>
      <c r="AY255" s="253" t="s">
        <v>183</v>
      </c>
    </row>
    <row r="256" spans="2:65" s="1" customFormat="1" ht="22.5" customHeight="1">
      <c r="B256" s="42"/>
      <c r="C256" s="257" t="s">
        <v>470</v>
      </c>
      <c r="D256" s="257" t="s">
        <v>223</v>
      </c>
      <c r="E256" s="258" t="s">
        <v>972</v>
      </c>
      <c r="F256" s="259" t="s">
        <v>973</v>
      </c>
      <c r="G256" s="260" t="s">
        <v>199</v>
      </c>
      <c r="H256" s="261">
        <v>53.363</v>
      </c>
      <c r="I256" s="262"/>
      <c r="J256" s="263">
        <f>ROUND(I256*H256,2)</f>
        <v>0</v>
      </c>
      <c r="K256" s="259" t="s">
        <v>200</v>
      </c>
      <c r="L256" s="264"/>
      <c r="M256" s="265" t="s">
        <v>21</v>
      </c>
      <c r="N256" s="266" t="s">
        <v>46</v>
      </c>
      <c r="O256" s="43"/>
      <c r="P256" s="214">
        <f>O256*H256</f>
        <v>0</v>
      </c>
      <c r="Q256" s="214">
        <v>1.4500000000000001E-2</v>
      </c>
      <c r="R256" s="214">
        <f>Q256*H256</f>
        <v>0.77376350000000005</v>
      </c>
      <c r="S256" s="214">
        <v>0</v>
      </c>
      <c r="T256" s="215">
        <f>S256*H256</f>
        <v>0</v>
      </c>
      <c r="AR256" s="25" t="s">
        <v>393</v>
      </c>
      <c r="AT256" s="25" t="s">
        <v>223</v>
      </c>
      <c r="AU256" s="25" t="s">
        <v>83</v>
      </c>
      <c r="AY256" s="25" t="s">
        <v>183</v>
      </c>
      <c r="BE256" s="216">
        <f>IF(N256="základní",J256,0)</f>
        <v>0</v>
      </c>
      <c r="BF256" s="216">
        <f>IF(N256="snížená",J256,0)</f>
        <v>0</v>
      </c>
      <c r="BG256" s="216">
        <f>IF(N256="zákl. přenesená",J256,0)</f>
        <v>0</v>
      </c>
      <c r="BH256" s="216">
        <f>IF(N256="sníž. přenesená",J256,0)</f>
        <v>0</v>
      </c>
      <c r="BI256" s="216">
        <f>IF(N256="nulová",J256,0)</f>
        <v>0</v>
      </c>
      <c r="BJ256" s="25" t="s">
        <v>79</v>
      </c>
      <c r="BK256" s="216">
        <f>ROUND(I256*H256,2)</f>
        <v>0</v>
      </c>
      <c r="BL256" s="25" t="s">
        <v>292</v>
      </c>
      <c r="BM256" s="25" t="s">
        <v>2027</v>
      </c>
    </row>
    <row r="257" spans="2:65" s="13" customFormat="1" ht="13.5">
      <c r="B257" s="231"/>
      <c r="C257" s="232"/>
      <c r="D257" s="244" t="s">
        <v>193</v>
      </c>
      <c r="E257" s="232"/>
      <c r="F257" s="255" t="s">
        <v>2028</v>
      </c>
      <c r="G257" s="232"/>
      <c r="H257" s="256">
        <v>53.363</v>
      </c>
      <c r="I257" s="236"/>
      <c r="J257" s="232"/>
      <c r="K257" s="232"/>
      <c r="L257" s="237"/>
      <c r="M257" s="238"/>
      <c r="N257" s="239"/>
      <c r="O257" s="239"/>
      <c r="P257" s="239"/>
      <c r="Q257" s="239"/>
      <c r="R257" s="239"/>
      <c r="S257" s="239"/>
      <c r="T257" s="240"/>
      <c r="AT257" s="241" t="s">
        <v>193</v>
      </c>
      <c r="AU257" s="241" t="s">
        <v>83</v>
      </c>
      <c r="AV257" s="13" t="s">
        <v>83</v>
      </c>
      <c r="AW257" s="13" t="s">
        <v>6</v>
      </c>
      <c r="AX257" s="13" t="s">
        <v>79</v>
      </c>
      <c r="AY257" s="241" t="s">
        <v>183</v>
      </c>
    </row>
    <row r="258" spans="2:65" s="1" customFormat="1" ht="22.5" customHeight="1">
      <c r="B258" s="42"/>
      <c r="C258" s="205" t="s">
        <v>476</v>
      </c>
      <c r="D258" s="205" t="s">
        <v>185</v>
      </c>
      <c r="E258" s="206" t="s">
        <v>976</v>
      </c>
      <c r="F258" s="207" t="s">
        <v>977</v>
      </c>
      <c r="G258" s="208" t="s">
        <v>199</v>
      </c>
      <c r="H258" s="209">
        <v>49.41</v>
      </c>
      <c r="I258" s="210"/>
      <c r="J258" s="211">
        <f>ROUND(I258*H258,2)</f>
        <v>0</v>
      </c>
      <c r="K258" s="207" t="s">
        <v>200</v>
      </c>
      <c r="L258" s="62"/>
      <c r="M258" s="212" t="s">
        <v>21</v>
      </c>
      <c r="N258" s="213" t="s">
        <v>46</v>
      </c>
      <c r="O258" s="43"/>
      <c r="P258" s="214">
        <f>O258*H258</f>
        <v>0</v>
      </c>
      <c r="Q258" s="214">
        <v>1.9000000000000001E-4</v>
      </c>
      <c r="R258" s="214">
        <f>Q258*H258</f>
        <v>9.3878999999999994E-3</v>
      </c>
      <c r="S258" s="214">
        <v>0</v>
      </c>
      <c r="T258" s="215">
        <f>S258*H258</f>
        <v>0</v>
      </c>
      <c r="AR258" s="25" t="s">
        <v>292</v>
      </c>
      <c r="AT258" s="25" t="s">
        <v>185</v>
      </c>
      <c r="AU258" s="25" t="s">
        <v>83</v>
      </c>
      <c r="AY258" s="25" t="s">
        <v>183</v>
      </c>
      <c r="BE258" s="216">
        <f>IF(N258="základní",J258,0)</f>
        <v>0</v>
      </c>
      <c r="BF258" s="216">
        <f>IF(N258="snížená",J258,0)</f>
        <v>0</v>
      </c>
      <c r="BG258" s="216">
        <f>IF(N258="zákl. přenesená",J258,0)</f>
        <v>0</v>
      </c>
      <c r="BH258" s="216">
        <f>IF(N258="sníž. přenesená",J258,0)</f>
        <v>0</v>
      </c>
      <c r="BI258" s="216">
        <f>IF(N258="nulová",J258,0)</f>
        <v>0</v>
      </c>
      <c r="BJ258" s="25" t="s">
        <v>79</v>
      </c>
      <c r="BK258" s="216">
        <f>ROUND(I258*H258,2)</f>
        <v>0</v>
      </c>
      <c r="BL258" s="25" t="s">
        <v>292</v>
      </c>
      <c r="BM258" s="25" t="s">
        <v>2029</v>
      </c>
    </row>
    <row r="259" spans="2:65" s="1" customFormat="1" ht="31.5" customHeight="1">
      <c r="B259" s="42"/>
      <c r="C259" s="205" t="s">
        <v>480</v>
      </c>
      <c r="D259" s="205" t="s">
        <v>185</v>
      </c>
      <c r="E259" s="206" t="s">
        <v>2030</v>
      </c>
      <c r="F259" s="207" t="s">
        <v>2031</v>
      </c>
      <c r="G259" s="208" t="s">
        <v>498</v>
      </c>
      <c r="H259" s="209">
        <v>0.78600000000000003</v>
      </c>
      <c r="I259" s="210"/>
      <c r="J259" s="211">
        <f>ROUND(I259*H259,2)</f>
        <v>0</v>
      </c>
      <c r="K259" s="207" t="s">
        <v>200</v>
      </c>
      <c r="L259" s="62"/>
      <c r="M259" s="212" t="s">
        <v>21</v>
      </c>
      <c r="N259" s="213" t="s">
        <v>46</v>
      </c>
      <c r="O259" s="43"/>
      <c r="P259" s="214">
        <f>O259*H259</f>
        <v>0</v>
      </c>
      <c r="Q259" s="214">
        <v>0</v>
      </c>
      <c r="R259" s="214">
        <f>Q259*H259</f>
        <v>0</v>
      </c>
      <c r="S259" s="214">
        <v>0</v>
      </c>
      <c r="T259" s="215">
        <f>S259*H259</f>
        <v>0</v>
      </c>
      <c r="AR259" s="25" t="s">
        <v>292</v>
      </c>
      <c r="AT259" s="25" t="s">
        <v>185</v>
      </c>
      <c r="AU259" s="25" t="s">
        <v>83</v>
      </c>
      <c r="AY259" s="25" t="s">
        <v>183</v>
      </c>
      <c r="BE259" s="216">
        <f>IF(N259="základní",J259,0)</f>
        <v>0</v>
      </c>
      <c r="BF259" s="216">
        <f>IF(N259="snížená",J259,0)</f>
        <v>0</v>
      </c>
      <c r="BG259" s="216">
        <f>IF(N259="zákl. přenesená",J259,0)</f>
        <v>0</v>
      </c>
      <c r="BH259" s="216">
        <f>IF(N259="sníž. přenesená",J259,0)</f>
        <v>0</v>
      </c>
      <c r="BI259" s="216">
        <f>IF(N259="nulová",J259,0)</f>
        <v>0</v>
      </c>
      <c r="BJ259" s="25" t="s">
        <v>79</v>
      </c>
      <c r="BK259" s="216">
        <f>ROUND(I259*H259,2)</f>
        <v>0</v>
      </c>
      <c r="BL259" s="25" t="s">
        <v>292</v>
      </c>
      <c r="BM259" s="25" t="s">
        <v>2032</v>
      </c>
    </row>
    <row r="260" spans="2:65" s="11" customFormat="1" ht="29.85" customHeight="1">
      <c r="B260" s="188"/>
      <c r="C260" s="189"/>
      <c r="D260" s="202" t="s">
        <v>74</v>
      </c>
      <c r="E260" s="203" t="s">
        <v>553</v>
      </c>
      <c r="F260" s="203" t="s">
        <v>554</v>
      </c>
      <c r="G260" s="189"/>
      <c r="H260" s="189"/>
      <c r="I260" s="192"/>
      <c r="J260" s="204">
        <f>BK260</f>
        <v>0</v>
      </c>
      <c r="K260" s="189"/>
      <c r="L260" s="194"/>
      <c r="M260" s="195"/>
      <c r="N260" s="196"/>
      <c r="O260" s="196"/>
      <c r="P260" s="197">
        <f>SUM(P261:P277)</f>
        <v>0</v>
      </c>
      <c r="Q260" s="196"/>
      <c r="R260" s="197">
        <f>SUM(R261:R277)</f>
        <v>0.25868600000000003</v>
      </c>
      <c r="S260" s="196"/>
      <c r="T260" s="198">
        <f>SUM(T261:T277)</f>
        <v>0.20971799999999999</v>
      </c>
      <c r="AR260" s="199" t="s">
        <v>83</v>
      </c>
      <c r="AT260" s="200" t="s">
        <v>74</v>
      </c>
      <c r="AU260" s="200" t="s">
        <v>79</v>
      </c>
      <c r="AY260" s="199" t="s">
        <v>183</v>
      </c>
      <c r="BK260" s="201">
        <f>SUM(BK261:BK277)</f>
        <v>0</v>
      </c>
    </row>
    <row r="261" spans="2:65" s="1" customFormat="1" ht="31.5" customHeight="1">
      <c r="B261" s="42"/>
      <c r="C261" s="205" t="s">
        <v>485</v>
      </c>
      <c r="D261" s="205" t="s">
        <v>185</v>
      </c>
      <c r="E261" s="206" t="s">
        <v>2033</v>
      </c>
      <c r="F261" s="207" t="s">
        <v>1004</v>
      </c>
      <c r="G261" s="208" t="s">
        <v>188</v>
      </c>
      <c r="H261" s="209">
        <v>6.6</v>
      </c>
      <c r="I261" s="210"/>
      <c r="J261" s="211">
        <f>ROUND(I261*H261,2)</f>
        <v>0</v>
      </c>
      <c r="K261" s="207" t="s">
        <v>21</v>
      </c>
      <c r="L261" s="62"/>
      <c r="M261" s="212" t="s">
        <v>21</v>
      </c>
      <c r="N261" s="213" t="s">
        <v>46</v>
      </c>
      <c r="O261" s="43"/>
      <c r="P261" s="214">
        <f>O261*H261</f>
        <v>0</v>
      </c>
      <c r="Q261" s="214">
        <v>1.49E-3</v>
      </c>
      <c r="R261" s="214">
        <f>Q261*H261</f>
        <v>9.833999999999999E-3</v>
      </c>
      <c r="S261" s="214">
        <v>0</v>
      </c>
      <c r="T261" s="215">
        <f>S261*H261</f>
        <v>0</v>
      </c>
      <c r="AR261" s="25" t="s">
        <v>292</v>
      </c>
      <c r="AT261" s="25" t="s">
        <v>185</v>
      </c>
      <c r="AU261" s="25" t="s">
        <v>83</v>
      </c>
      <c r="AY261" s="25" t="s">
        <v>183</v>
      </c>
      <c r="BE261" s="216">
        <f>IF(N261="základní",J261,0)</f>
        <v>0</v>
      </c>
      <c r="BF261" s="216">
        <f>IF(N261="snížená",J261,0)</f>
        <v>0</v>
      </c>
      <c r="BG261" s="216">
        <f>IF(N261="zákl. přenesená",J261,0)</f>
        <v>0</v>
      </c>
      <c r="BH261" s="216">
        <f>IF(N261="sníž. přenesená",J261,0)</f>
        <v>0</v>
      </c>
      <c r="BI261" s="216">
        <f>IF(N261="nulová",J261,0)</f>
        <v>0</v>
      </c>
      <c r="BJ261" s="25" t="s">
        <v>79</v>
      </c>
      <c r="BK261" s="216">
        <f>ROUND(I261*H261,2)</f>
        <v>0</v>
      </c>
      <c r="BL261" s="25" t="s">
        <v>292</v>
      </c>
      <c r="BM261" s="25" t="s">
        <v>2034</v>
      </c>
    </row>
    <row r="262" spans="2:65" s="12" customFormat="1" ht="13.5">
      <c r="B262" s="220"/>
      <c r="C262" s="221"/>
      <c r="D262" s="217" t="s">
        <v>193</v>
      </c>
      <c r="E262" s="222" t="s">
        <v>21</v>
      </c>
      <c r="F262" s="223" t="s">
        <v>2035</v>
      </c>
      <c r="G262" s="221"/>
      <c r="H262" s="224" t="s">
        <v>21</v>
      </c>
      <c r="I262" s="225"/>
      <c r="J262" s="221"/>
      <c r="K262" s="221"/>
      <c r="L262" s="226"/>
      <c r="M262" s="227"/>
      <c r="N262" s="228"/>
      <c r="O262" s="228"/>
      <c r="P262" s="228"/>
      <c r="Q262" s="228"/>
      <c r="R262" s="228"/>
      <c r="S262" s="228"/>
      <c r="T262" s="229"/>
      <c r="AT262" s="230" t="s">
        <v>193</v>
      </c>
      <c r="AU262" s="230" t="s">
        <v>83</v>
      </c>
      <c r="AV262" s="12" t="s">
        <v>79</v>
      </c>
      <c r="AW262" s="12" t="s">
        <v>39</v>
      </c>
      <c r="AX262" s="12" t="s">
        <v>75</v>
      </c>
      <c r="AY262" s="230" t="s">
        <v>183</v>
      </c>
    </row>
    <row r="263" spans="2:65" s="13" customFormat="1" ht="13.5">
      <c r="B263" s="231"/>
      <c r="C263" s="232"/>
      <c r="D263" s="217" t="s">
        <v>193</v>
      </c>
      <c r="E263" s="233" t="s">
        <v>21</v>
      </c>
      <c r="F263" s="234" t="s">
        <v>2036</v>
      </c>
      <c r="G263" s="232"/>
      <c r="H263" s="235">
        <v>6.6</v>
      </c>
      <c r="I263" s="236"/>
      <c r="J263" s="232"/>
      <c r="K263" s="232"/>
      <c r="L263" s="237"/>
      <c r="M263" s="238"/>
      <c r="N263" s="239"/>
      <c r="O263" s="239"/>
      <c r="P263" s="239"/>
      <c r="Q263" s="239"/>
      <c r="R263" s="239"/>
      <c r="S263" s="239"/>
      <c r="T263" s="240"/>
      <c r="AT263" s="241" t="s">
        <v>193</v>
      </c>
      <c r="AU263" s="241" t="s">
        <v>83</v>
      </c>
      <c r="AV263" s="13" t="s">
        <v>83</v>
      </c>
      <c r="AW263" s="13" t="s">
        <v>39</v>
      </c>
      <c r="AX263" s="13" t="s">
        <v>75</v>
      </c>
      <c r="AY263" s="241" t="s">
        <v>183</v>
      </c>
    </row>
    <row r="264" spans="2:65" s="14" customFormat="1" ht="13.5">
      <c r="B264" s="242"/>
      <c r="C264" s="243"/>
      <c r="D264" s="244" t="s">
        <v>193</v>
      </c>
      <c r="E264" s="245" t="s">
        <v>21</v>
      </c>
      <c r="F264" s="246" t="s">
        <v>212</v>
      </c>
      <c r="G264" s="243"/>
      <c r="H264" s="247">
        <v>6.6</v>
      </c>
      <c r="I264" s="248"/>
      <c r="J264" s="243"/>
      <c r="K264" s="243"/>
      <c r="L264" s="249"/>
      <c r="M264" s="250"/>
      <c r="N264" s="251"/>
      <c r="O264" s="251"/>
      <c r="P264" s="251"/>
      <c r="Q264" s="251"/>
      <c r="R264" s="251"/>
      <c r="S264" s="251"/>
      <c r="T264" s="252"/>
      <c r="AT264" s="253" t="s">
        <v>193</v>
      </c>
      <c r="AU264" s="253" t="s">
        <v>83</v>
      </c>
      <c r="AV264" s="14" t="s">
        <v>189</v>
      </c>
      <c r="AW264" s="14" t="s">
        <v>39</v>
      </c>
      <c r="AX264" s="14" t="s">
        <v>79</v>
      </c>
      <c r="AY264" s="253" t="s">
        <v>183</v>
      </c>
    </row>
    <row r="265" spans="2:65" s="1" customFormat="1" ht="31.5" customHeight="1">
      <c r="B265" s="42"/>
      <c r="C265" s="205" t="s">
        <v>489</v>
      </c>
      <c r="D265" s="205" t="s">
        <v>185</v>
      </c>
      <c r="E265" s="206" t="s">
        <v>2037</v>
      </c>
      <c r="F265" s="207" t="s">
        <v>2038</v>
      </c>
      <c r="G265" s="208" t="s">
        <v>626</v>
      </c>
      <c r="H265" s="209">
        <v>14</v>
      </c>
      <c r="I265" s="210"/>
      <c r="J265" s="211">
        <f>ROUND(I265*H265,2)</f>
        <v>0</v>
      </c>
      <c r="K265" s="207" t="s">
        <v>21</v>
      </c>
      <c r="L265" s="62"/>
      <c r="M265" s="212" t="s">
        <v>21</v>
      </c>
      <c r="N265" s="213" t="s">
        <v>46</v>
      </c>
      <c r="O265" s="43"/>
      <c r="P265" s="214">
        <f>O265*H265</f>
        <v>0</v>
      </c>
      <c r="Q265" s="214">
        <v>2.5600000000000002E-3</v>
      </c>
      <c r="R265" s="214">
        <f>Q265*H265</f>
        <v>3.5840000000000004E-2</v>
      </c>
      <c r="S265" s="214">
        <v>0</v>
      </c>
      <c r="T265" s="215">
        <f>S265*H265</f>
        <v>0</v>
      </c>
      <c r="AR265" s="25" t="s">
        <v>292</v>
      </c>
      <c r="AT265" s="25" t="s">
        <v>185</v>
      </c>
      <c r="AU265" s="25" t="s">
        <v>83</v>
      </c>
      <c r="AY265" s="25" t="s">
        <v>183</v>
      </c>
      <c r="BE265" s="216">
        <f>IF(N265="základní",J265,0)</f>
        <v>0</v>
      </c>
      <c r="BF265" s="216">
        <f>IF(N265="snížená",J265,0)</f>
        <v>0</v>
      </c>
      <c r="BG265" s="216">
        <f>IF(N265="zákl. přenesená",J265,0)</f>
        <v>0</v>
      </c>
      <c r="BH265" s="216">
        <f>IF(N265="sníž. přenesená",J265,0)</f>
        <v>0</v>
      </c>
      <c r="BI265" s="216">
        <f>IF(N265="nulová",J265,0)</f>
        <v>0</v>
      </c>
      <c r="BJ265" s="25" t="s">
        <v>79</v>
      </c>
      <c r="BK265" s="216">
        <f>ROUND(I265*H265,2)</f>
        <v>0</v>
      </c>
      <c r="BL265" s="25" t="s">
        <v>292</v>
      </c>
      <c r="BM265" s="25" t="s">
        <v>2039</v>
      </c>
    </row>
    <row r="266" spans="2:65" s="12" customFormat="1" ht="13.5">
      <c r="B266" s="220"/>
      <c r="C266" s="221"/>
      <c r="D266" s="217" t="s">
        <v>193</v>
      </c>
      <c r="E266" s="222" t="s">
        <v>21</v>
      </c>
      <c r="F266" s="223" t="s">
        <v>985</v>
      </c>
      <c r="G266" s="221"/>
      <c r="H266" s="224" t="s">
        <v>21</v>
      </c>
      <c r="I266" s="225"/>
      <c r="J266" s="221"/>
      <c r="K266" s="221"/>
      <c r="L266" s="226"/>
      <c r="M266" s="227"/>
      <c r="N266" s="228"/>
      <c r="O266" s="228"/>
      <c r="P266" s="228"/>
      <c r="Q266" s="228"/>
      <c r="R266" s="228"/>
      <c r="S266" s="228"/>
      <c r="T266" s="229"/>
      <c r="AT266" s="230" t="s">
        <v>193</v>
      </c>
      <c r="AU266" s="230" t="s">
        <v>83</v>
      </c>
      <c r="AV266" s="12" t="s">
        <v>79</v>
      </c>
      <c r="AW266" s="12" t="s">
        <v>39</v>
      </c>
      <c r="AX266" s="12" t="s">
        <v>75</v>
      </c>
      <c r="AY266" s="230" t="s">
        <v>183</v>
      </c>
    </row>
    <row r="267" spans="2:65" s="13" customFormat="1" ht="13.5">
      <c r="B267" s="231"/>
      <c r="C267" s="232"/>
      <c r="D267" s="217" t="s">
        <v>193</v>
      </c>
      <c r="E267" s="233" t="s">
        <v>21</v>
      </c>
      <c r="F267" s="234" t="s">
        <v>2040</v>
      </c>
      <c r="G267" s="232"/>
      <c r="H267" s="235">
        <v>14</v>
      </c>
      <c r="I267" s="236"/>
      <c r="J267" s="232"/>
      <c r="K267" s="232"/>
      <c r="L267" s="237"/>
      <c r="M267" s="238"/>
      <c r="N267" s="239"/>
      <c r="O267" s="239"/>
      <c r="P267" s="239"/>
      <c r="Q267" s="239"/>
      <c r="R267" s="239"/>
      <c r="S267" s="239"/>
      <c r="T267" s="240"/>
      <c r="AT267" s="241" t="s">
        <v>193</v>
      </c>
      <c r="AU267" s="241" t="s">
        <v>83</v>
      </c>
      <c r="AV267" s="13" t="s">
        <v>83</v>
      </c>
      <c r="AW267" s="13" t="s">
        <v>39</v>
      </c>
      <c r="AX267" s="13" t="s">
        <v>75</v>
      </c>
      <c r="AY267" s="241" t="s">
        <v>183</v>
      </c>
    </row>
    <row r="268" spans="2:65" s="14" customFormat="1" ht="13.5">
      <c r="B268" s="242"/>
      <c r="C268" s="243"/>
      <c r="D268" s="244" t="s">
        <v>193</v>
      </c>
      <c r="E268" s="245" t="s">
        <v>21</v>
      </c>
      <c r="F268" s="246" t="s">
        <v>212</v>
      </c>
      <c r="G268" s="243"/>
      <c r="H268" s="247">
        <v>14</v>
      </c>
      <c r="I268" s="248"/>
      <c r="J268" s="243"/>
      <c r="K268" s="243"/>
      <c r="L268" s="249"/>
      <c r="M268" s="250"/>
      <c r="N268" s="251"/>
      <c r="O268" s="251"/>
      <c r="P268" s="251"/>
      <c r="Q268" s="251"/>
      <c r="R268" s="251"/>
      <c r="S268" s="251"/>
      <c r="T268" s="252"/>
      <c r="AT268" s="253" t="s">
        <v>193</v>
      </c>
      <c r="AU268" s="253" t="s">
        <v>83</v>
      </c>
      <c r="AV268" s="14" t="s">
        <v>189</v>
      </c>
      <c r="AW268" s="14" t="s">
        <v>39</v>
      </c>
      <c r="AX268" s="14" t="s">
        <v>79</v>
      </c>
      <c r="AY268" s="253" t="s">
        <v>183</v>
      </c>
    </row>
    <row r="269" spans="2:65" s="1" customFormat="1" ht="22.5" customHeight="1">
      <c r="B269" s="42"/>
      <c r="C269" s="205" t="s">
        <v>495</v>
      </c>
      <c r="D269" s="205" t="s">
        <v>185</v>
      </c>
      <c r="E269" s="206" t="s">
        <v>564</v>
      </c>
      <c r="F269" s="207" t="s">
        <v>565</v>
      </c>
      <c r="G269" s="208" t="s">
        <v>188</v>
      </c>
      <c r="H269" s="209">
        <v>109.8</v>
      </c>
      <c r="I269" s="210"/>
      <c r="J269" s="211">
        <f>ROUND(I269*H269,2)</f>
        <v>0</v>
      </c>
      <c r="K269" s="207" t="s">
        <v>200</v>
      </c>
      <c r="L269" s="62"/>
      <c r="M269" s="212" t="s">
        <v>21</v>
      </c>
      <c r="N269" s="213" t="s">
        <v>46</v>
      </c>
      <c r="O269" s="43"/>
      <c r="P269" s="214">
        <f>O269*H269</f>
        <v>0</v>
      </c>
      <c r="Q269" s="214">
        <v>0</v>
      </c>
      <c r="R269" s="214">
        <f>Q269*H269</f>
        <v>0</v>
      </c>
      <c r="S269" s="214">
        <v>1.91E-3</v>
      </c>
      <c r="T269" s="215">
        <f>S269*H269</f>
        <v>0.20971799999999999</v>
      </c>
      <c r="AR269" s="25" t="s">
        <v>292</v>
      </c>
      <c r="AT269" s="25" t="s">
        <v>185</v>
      </c>
      <c r="AU269" s="25" t="s">
        <v>83</v>
      </c>
      <c r="AY269" s="25" t="s">
        <v>183</v>
      </c>
      <c r="BE269" s="216">
        <f>IF(N269="základní",J269,0)</f>
        <v>0</v>
      </c>
      <c r="BF269" s="216">
        <f>IF(N269="snížená",J269,0)</f>
        <v>0</v>
      </c>
      <c r="BG269" s="216">
        <f>IF(N269="zákl. přenesená",J269,0)</f>
        <v>0</v>
      </c>
      <c r="BH269" s="216">
        <f>IF(N269="sníž. přenesená",J269,0)</f>
        <v>0</v>
      </c>
      <c r="BI269" s="216">
        <f>IF(N269="nulová",J269,0)</f>
        <v>0</v>
      </c>
      <c r="BJ269" s="25" t="s">
        <v>79</v>
      </c>
      <c r="BK269" s="216">
        <f>ROUND(I269*H269,2)</f>
        <v>0</v>
      </c>
      <c r="BL269" s="25" t="s">
        <v>292</v>
      </c>
      <c r="BM269" s="25" t="s">
        <v>2041</v>
      </c>
    </row>
    <row r="270" spans="2:65" s="12" customFormat="1" ht="13.5">
      <c r="B270" s="220"/>
      <c r="C270" s="221"/>
      <c r="D270" s="217" t="s">
        <v>193</v>
      </c>
      <c r="E270" s="222" t="s">
        <v>21</v>
      </c>
      <c r="F270" s="223" t="s">
        <v>854</v>
      </c>
      <c r="G270" s="221"/>
      <c r="H270" s="224" t="s">
        <v>21</v>
      </c>
      <c r="I270" s="225"/>
      <c r="J270" s="221"/>
      <c r="K270" s="221"/>
      <c r="L270" s="226"/>
      <c r="M270" s="227"/>
      <c r="N270" s="228"/>
      <c r="O270" s="228"/>
      <c r="P270" s="228"/>
      <c r="Q270" s="228"/>
      <c r="R270" s="228"/>
      <c r="S270" s="228"/>
      <c r="T270" s="229"/>
      <c r="AT270" s="230" t="s">
        <v>193</v>
      </c>
      <c r="AU270" s="230" t="s">
        <v>83</v>
      </c>
      <c r="AV270" s="12" t="s">
        <v>79</v>
      </c>
      <c r="AW270" s="12" t="s">
        <v>39</v>
      </c>
      <c r="AX270" s="12" t="s">
        <v>75</v>
      </c>
      <c r="AY270" s="230" t="s">
        <v>183</v>
      </c>
    </row>
    <row r="271" spans="2:65" s="13" customFormat="1" ht="13.5">
      <c r="B271" s="231"/>
      <c r="C271" s="232"/>
      <c r="D271" s="217" t="s">
        <v>193</v>
      </c>
      <c r="E271" s="233" t="s">
        <v>21</v>
      </c>
      <c r="F271" s="234" t="s">
        <v>2024</v>
      </c>
      <c r="G271" s="232"/>
      <c r="H271" s="235">
        <v>109.8</v>
      </c>
      <c r="I271" s="236"/>
      <c r="J271" s="232"/>
      <c r="K271" s="232"/>
      <c r="L271" s="237"/>
      <c r="M271" s="238"/>
      <c r="N271" s="239"/>
      <c r="O271" s="239"/>
      <c r="P271" s="239"/>
      <c r="Q271" s="239"/>
      <c r="R271" s="239"/>
      <c r="S271" s="239"/>
      <c r="T271" s="240"/>
      <c r="AT271" s="241" t="s">
        <v>193</v>
      </c>
      <c r="AU271" s="241" t="s">
        <v>83</v>
      </c>
      <c r="AV271" s="13" t="s">
        <v>83</v>
      </c>
      <c r="AW271" s="13" t="s">
        <v>39</v>
      </c>
      <c r="AX271" s="13" t="s">
        <v>75</v>
      </c>
      <c r="AY271" s="241" t="s">
        <v>183</v>
      </c>
    </row>
    <row r="272" spans="2:65" s="14" customFormat="1" ht="13.5">
      <c r="B272" s="242"/>
      <c r="C272" s="243"/>
      <c r="D272" s="244" t="s">
        <v>193</v>
      </c>
      <c r="E272" s="245" t="s">
        <v>21</v>
      </c>
      <c r="F272" s="246" t="s">
        <v>212</v>
      </c>
      <c r="G272" s="243"/>
      <c r="H272" s="247">
        <v>109.8</v>
      </c>
      <c r="I272" s="248"/>
      <c r="J272" s="243"/>
      <c r="K272" s="243"/>
      <c r="L272" s="249"/>
      <c r="M272" s="250"/>
      <c r="N272" s="251"/>
      <c r="O272" s="251"/>
      <c r="P272" s="251"/>
      <c r="Q272" s="251"/>
      <c r="R272" s="251"/>
      <c r="S272" s="251"/>
      <c r="T272" s="252"/>
      <c r="AT272" s="253" t="s">
        <v>193</v>
      </c>
      <c r="AU272" s="253" t="s">
        <v>83</v>
      </c>
      <c r="AV272" s="14" t="s">
        <v>189</v>
      </c>
      <c r="AW272" s="14" t="s">
        <v>39</v>
      </c>
      <c r="AX272" s="14" t="s">
        <v>79</v>
      </c>
      <c r="AY272" s="253" t="s">
        <v>183</v>
      </c>
    </row>
    <row r="273" spans="2:65" s="1" customFormat="1" ht="31.5" customHeight="1">
      <c r="B273" s="42"/>
      <c r="C273" s="205" t="s">
        <v>500</v>
      </c>
      <c r="D273" s="205" t="s">
        <v>185</v>
      </c>
      <c r="E273" s="206" t="s">
        <v>999</v>
      </c>
      <c r="F273" s="207" t="s">
        <v>1000</v>
      </c>
      <c r="G273" s="208" t="s">
        <v>188</v>
      </c>
      <c r="H273" s="209">
        <v>109.8</v>
      </c>
      <c r="I273" s="210"/>
      <c r="J273" s="211">
        <f>ROUND(I273*H273,2)</f>
        <v>0</v>
      </c>
      <c r="K273" s="207" t="s">
        <v>200</v>
      </c>
      <c r="L273" s="62"/>
      <c r="M273" s="212" t="s">
        <v>21</v>
      </c>
      <c r="N273" s="213" t="s">
        <v>46</v>
      </c>
      <c r="O273" s="43"/>
      <c r="P273" s="214">
        <f>O273*H273</f>
        <v>0</v>
      </c>
      <c r="Q273" s="214">
        <v>1.9400000000000001E-3</v>
      </c>
      <c r="R273" s="214">
        <f>Q273*H273</f>
        <v>0.21301200000000001</v>
      </c>
      <c r="S273" s="214">
        <v>0</v>
      </c>
      <c r="T273" s="215">
        <f>S273*H273</f>
        <v>0</v>
      </c>
      <c r="AR273" s="25" t="s">
        <v>292</v>
      </c>
      <c r="AT273" s="25" t="s">
        <v>185</v>
      </c>
      <c r="AU273" s="25" t="s">
        <v>83</v>
      </c>
      <c r="AY273" s="25" t="s">
        <v>183</v>
      </c>
      <c r="BE273" s="216">
        <f>IF(N273="základní",J273,0)</f>
        <v>0</v>
      </c>
      <c r="BF273" s="216">
        <f>IF(N273="snížená",J273,0)</f>
        <v>0</v>
      </c>
      <c r="BG273" s="216">
        <f>IF(N273="zákl. přenesená",J273,0)</f>
        <v>0</v>
      </c>
      <c r="BH273" s="216">
        <f>IF(N273="sníž. přenesená",J273,0)</f>
        <v>0</v>
      </c>
      <c r="BI273" s="216">
        <f>IF(N273="nulová",J273,0)</f>
        <v>0</v>
      </c>
      <c r="BJ273" s="25" t="s">
        <v>79</v>
      </c>
      <c r="BK273" s="216">
        <f>ROUND(I273*H273,2)</f>
        <v>0</v>
      </c>
      <c r="BL273" s="25" t="s">
        <v>292</v>
      </c>
      <c r="BM273" s="25" t="s">
        <v>2042</v>
      </c>
    </row>
    <row r="274" spans="2:65" s="12" customFormat="1" ht="13.5">
      <c r="B274" s="220"/>
      <c r="C274" s="221"/>
      <c r="D274" s="217" t="s">
        <v>193</v>
      </c>
      <c r="E274" s="222" t="s">
        <v>21</v>
      </c>
      <c r="F274" s="223" t="s">
        <v>854</v>
      </c>
      <c r="G274" s="221"/>
      <c r="H274" s="224" t="s">
        <v>21</v>
      </c>
      <c r="I274" s="225"/>
      <c r="J274" s="221"/>
      <c r="K274" s="221"/>
      <c r="L274" s="226"/>
      <c r="M274" s="227"/>
      <c r="N274" s="228"/>
      <c r="O274" s="228"/>
      <c r="P274" s="228"/>
      <c r="Q274" s="228"/>
      <c r="R274" s="228"/>
      <c r="S274" s="228"/>
      <c r="T274" s="229"/>
      <c r="AT274" s="230" t="s">
        <v>193</v>
      </c>
      <c r="AU274" s="230" t="s">
        <v>83</v>
      </c>
      <c r="AV274" s="12" t="s">
        <v>79</v>
      </c>
      <c r="AW274" s="12" t="s">
        <v>39</v>
      </c>
      <c r="AX274" s="12" t="s">
        <v>75</v>
      </c>
      <c r="AY274" s="230" t="s">
        <v>183</v>
      </c>
    </row>
    <row r="275" spans="2:65" s="13" customFormat="1" ht="13.5">
      <c r="B275" s="231"/>
      <c r="C275" s="232"/>
      <c r="D275" s="217" t="s">
        <v>193</v>
      </c>
      <c r="E275" s="233" t="s">
        <v>21</v>
      </c>
      <c r="F275" s="234" t="s">
        <v>2043</v>
      </c>
      <c r="G275" s="232"/>
      <c r="H275" s="235">
        <v>109.8</v>
      </c>
      <c r="I275" s="236"/>
      <c r="J275" s="232"/>
      <c r="K275" s="232"/>
      <c r="L275" s="237"/>
      <c r="M275" s="238"/>
      <c r="N275" s="239"/>
      <c r="O275" s="239"/>
      <c r="P275" s="239"/>
      <c r="Q275" s="239"/>
      <c r="R275" s="239"/>
      <c r="S275" s="239"/>
      <c r="T275" s="240"/>
      <c r="AT275" s="241" t="s">
        <v>193</v>
      </c>
      <c r="AU275" s="241" t="s">
        <v>83</v>
      </c>
      <c r="AV275" s="13" t="s">
        <v>83</v>
      </c>
      <c r="AW275" s="13" t="s">
        <v>39</v>
      </c>
      <c r="AX275" s="13" t="s">
        <v>75</v>
      </c>
      <c r="AY275" s="241" t="s">
        <v>183</v>
      </c>
    </row>
    <row r="276" spans="2:65" s="14" customFormat="1" ht="13.5">
      <c r="B276" s="242"/>
      <c r="C276" s="243"/>
      <c r="D276" s="244" t="s">
        <v>193</v>
      </c>
      <c r="E276" s="245" t="s">
        <v>21</v>
      </c>
      <c r="F276" s="246" t="s">
        <v>212</v>
      </c>
      <c r="G276" s="243"/>
      <c r="H276" s="247">
        <v>109.8</v>
      </c>
      <c r="I276" s="248"/>
      <c r="J276" s="243"/>
      <c r="K276" s="243"/>
      <c r="L276" s="249"/>
      <c r="M276" s="250"/>
      <c r="N276" s="251"/>
      <c r="O276" s="251"/>
      <c r="P276" s="251"/>
      <c r="Q276" s="251"/>
      <c r="R276" s="251"/>
      <c r="S276" s="251"/>
      <c r="T276" s="252"/>
      <c r="AT276" s="253" t="s">
        <v>193</v>
      </c>
      <c r="AU276" s="253" t="s">
        <v>83</v>
      </c>
      <c r="AV276" s="14" t="s">
        <v>189</v>
      </c>
      <c r="AW276" s="14" t="s">
        <v>39</v>
      </c>
      <c r="AX276" s="14" t="s">
        <v>79</v>
      </c>
      <c r="AY276" s="253" t="s">
        <v>183</v>
      </c>
    </row>
    <row r="277" spans="2:65" s="1" customFormat="1" ht="31.5" customHeight="1">
      <c r="B277" s="42"/>
      <c r="C277" s="205" t="s">
        <v>504</v>
      </c>
      <c r="D277" s="205" t="s">
        <v>185</v>
      </c>
      <c r="E277" s="206" t="s">
        <v>1441</v>
      </c>
      <c r="F277" s="207" t="s">
        <v>1442</v>
      </c>
      <c r="G277" s="208" t="s">
        <v>498</v>
      </c>
      <c r="H277" s="209">
        <v>0.25900000000000001</v>
      </c>
      <c r="I277" s="210"/>
      <c r="J277" s="211">
        <f>ROUND(I277*H277,2)</f>
        <v>0</v>
      </c>
      <c r="K277" s="207" t="s">
        <v>200</v>
      </c>
      <c r="L277" s="62"/>
      <c r="M277" s="212" t="s">
        <v>21</v>
      </c>
      <c r="N277" s="283" t="s">
        <v>46</v>
      </c>
      <c r="O277" s="284"/>
      <c r="P277" s="285">
        <f>O277*H277</f>
        <v>0</v>
      </c>
      <c r="Q277" s="285">
        <v>0</v>
      </c>
      <c r="R277" s="285">
        <f>Q277*H277</f>
        <v>0</v>
      </c>
      <c r="S277" s="285">
        <v>0</v>
      </c>
      <c r="T277" s="286">
        <f>S277*H277</f>
        <v>0</v>
      </c>
      <c r="AR277" s="25" t="s">
        <v>292</v>
      </c>
      <c r="AT277" s="25" t="s">
        <v>185</v>
      </c>
      <c r="AU277" s="25" t="s">
        <v>83</v>
      </c>
      <c r="AY277" s="25" t="s">
        <v>183</v>
      </c>
      <c r="BE277" s="216">
        <f>IF(N277="základní",J277,0)</f>
        <v>0</v>
      </c>
      <c r="BF277" s="216">
        <f>IF(N277="snížená",J277,0)</f>
        <v>0</v>
      </c>
      <c r="BG277" s="216">
        <f>IF(N277="zákl. přenesená",J277,0)</f>
        <v>0</v>
      </c>
      <c r="BH277" s="216">
        <f>IF(N277="sníž. přenesená",J277,0)</f>
        <v>0</v>
      </c>
      <c r="BI277" s="216">
        <f>IF(N277="nulová",J277,0)</f>
        <v>0</v>
      </c>
      <c r="BJ277" s="25" t="s">
        <v>79</v>
      </c>
      <c r="BK277" s="216">
        <f>ROUND(I277*H277,2)</f>
        <v>0</v>
      </c>
      <c r="BL277" s="25" t="s">
        <v>292</v>
      </c>
      <c r="BM277" s="25" t="s">
        <v>2044</v>
      </c>
    </row>
    <row r="278" spans="2:65" s="1" customFormat="1" ht="6.95" customHeight="1">
      <c r="B278" s="57"/>
      <c r="C278" s="58"/>
      <c r="D278" s="58"/>
      <c r="E278" s="58"/>
      <c r="F278" s="58"/>
      <c r="G278" s="58"/>
      <c r="H278" s="58"/>
      <c r="I278" s="149"/>
      <c r="J278" s="58"/>
      <c r="K278" s="58"/>
      <c r="L278" s="62"/>
    </row>
  </sheetData>
  <sheetProtection password="CC35" sheet="1" objects="1" scenarios="1" formatCells="0" formatColumns="0" formatRows="0" sort="0" autoFilter="0"/>
  <autoFilter ref="C100:K277"/>
  <mergeCells count="15">
    <mergeCell ref="E91:H91"/>
    <mergeCell ref="E89:H89"/>
    <mergeCell ref="E93:H93"/>
    <mergeCell ref="G1:H1"/>
    <mergeCell ref="L2:V2"/>
    <mergeCell ref="E49:H49"/>
    <mergeCell ref="E53:H53"/>
    <mergeCell ref="E51:H51"/>
    <mergeCell ref="E55:H55"/>
    <mergeCell ref="E87:H87"/>
    <mergeCell ref="E7:H7"/>
    <mergeCell ref="E11:H11"/>
    <mergeCell ref="E9:H9"/>
    <mergeCell ref="E13:H13"/>
    <mergeCell ref="E28:H28"/>
  </mergeCells>
  <hyperlinks>
    <hyperlink ref="F1:G1" location="C2" display="1) Krycí list soupisu"/>
    <hyperlink ref="G1:H1" location="C62" display="2) Rekapitulace"/>
    <hyperlink ref="J1" location="C10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111</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1043</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2045</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ROUND(J97,2)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ROUND(SUM(BE97:BE210), 2)</f>
        <v>0</v>
      </c>
      <c r="G34" s="43"/>
      <c r="H34" s="43"/>
      <c r="I34" s="141">
        <v>0.21</v>
      </c>
      <c r="J34" s="140">
        <f>ROUND(ROUND((SUM(BE97:BE210)), 2)*I34, 2)</f>
        <v>0</v>
      </c>
      <c r="K34" s="46"/>
    </row>
    <row r="35" spans="2:11" s="1" customFormat="1" ht="14.45" customHeight="1">
      <c r="B35" s="42"/>
      <c r="C35" s="43"/>
      <c r="D35" s="43"/>
      <c r="E35" s="50" t="s">
        <v>47</v>
      </c>
      <c r="F35" s="140">
        <f>ROUND(SUM(BF97:BF210), 2)</f>
        <v>0</v>
      </c>
      <c r="G35" s="43"/>
      <c r="H35" s="43"/>
      <c r="I35" s="141">
        <v>0.15</v>
      </c>
      <c r="J35" s="140">
        <f>ROUND(ROUND((SUM(BF97:BF210)), 2)*I35, 2)</f>
        <v>0</v>
      </c>
      <c r="K35" s="46"/>
    </row>
    <row r="36" spans="2:11" s="1" customFormat="1" ht="14.45" hidden="1" customHeight="1">
      <c r="B36" s="42"/>
      <c r="C36" s="43"/>
      <c r="D36" s="43"/>
      <c r="E36" s="50" t="s">
        <v>48</v>
      </c>
      <c r="F36" s="140">
        <f>ROUND(SUM(BG97:BG210), 2)</f>
        <v>0</v>
      </c>
      <c r="G36" s="43"/>
      <c r="H36" s="43"/>
      <c r="I36" s="141">
        <v>0.21</v>
      </c>
      <c r="J36" s="140">
        <v>0</v>
      </c>
      <c r="K36" s="46"/>
    </row>
    <row r="37" spans="2:11" s="1" customFormat="1" ht="14.45" hidden="1" customHeight="1">
      <c r="B37" s="42"/>
      <c r="C37" s="43"/>
      <c r="D37" s="43"/>
      <c r="E37" s="50" t="s">
        <v>49</v>
      </c>
      <c r="F37" s="140">
        <f>ROUND(SUM(BH97:BH210), 2)</f>
        <v>0</v>
      </c>
      <c r="G37" s="43"/>
      <c r="H37" s="43"/>
      <c r="I37" s="141">
        <v>0.15</v>
      </c>
      <c r="J37" s="140">
        <v>0</v>
      </c>
      <c r="K37" s="46"/>
    </row>
    <row r="38" spans="2:11" s="1" customFormat="1" ht="14.45" hidden="1" customHeight="1">
      <c r="B38" s="42"/>
      <c r="C38" s="43"/>
      <c r="D38" s="43"/>
      <c r="E38" s="50" t="s">
        <v>50</v>
      </c>
      <c r="F38" s="140">
        <f>ROUND(SUM(BI97:BI210),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1043</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D.1-02.1.4.1 - Zařízení vzduchotechniky - školka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J97</f>
        <v>0</v>
      </c>
      <c r="K64" s="46"/>
      <c r="AU64" s="25" t="s">
        <v>152</v>
      </c>
    </row>
    <row r="65" spans="2:12" s="8" customFormat="1" ht="24.95" customHeight="1">
      <c r="B65" s="159"/>
      <c r="C65" s="160"/>
      <c r="D65" s="161" t="s">
        <v>159</v>
      </c>
      <c r="E65" s="162"/>
      <c r="F65" s="162"/>
      <c r="G65" s="162"/>
      <c r="H65" s="162"/>
      <c r="I65" s="163"/>
      <c r="J65" s="164">
        <f>J98</f>
        <v>0</v>
      </c>
      <c r="K65" s="165"/>
    </row>
    <row r="66" spans="2:12" s="9" customFormat="1" ht="19.899999999999999" customHeight="1">
      <c r="B66" s="166"/>
      <c r="C66" s="167"/>
      <c r="D66" s="168" t="s">
        <v>2046</v>
      </c>
      <c r="E66" s="169"/>
      <c r="F66" s="169"/>
      <c r="G66" s="169"/>
      <c r="H66" s="169"/>
      <c r="I66" s="170"/>
      <c r="J66" s="171">
        <f>J99</f>
        <v>0</v>
      </c>
      <c r="K66" s="172"/>
    </row>
    <row r="67" spans="2:12" s="9" customFormat="1" ht="19.899999999999999" customHeight="1">
      <c r="B67" s="166"/>
      <c r="C67" s="167"/>
      <c r="D67" s="168" t="s">
        <v>2047</v>
      </c>
      <c r="E67" s="169"/>
      <c r="F67" s="169"/>
      <c r="G67" s="169"/>
      <c r="H67" s="169"/>
      <c r="I67" s="170"/>
      <c r="J67" s="171">
        <f>J102</f>
        <v>0</v>
      </c>
      <c r="K67" s="172"/>
    </row>
    <row r="68" spans="2:12" s="9" customFormat="1" ht="19.899999999999999" customHeight="1">
      <c r="B68" s="166"/>
      <c r="C68" s="167"/>
      <c r="D68" s="168" t="s">
        <v>2048</v>
      </c>
      <c r="E68" s="169"/>
      <c r="F68" s="169"/>
      <c r="G68" s="169"/>
      <c r="H68" s="169"/>
      <c r="I68" s="170"/>
      <c r="J68" s="171">
        <f>J108</f>
        <v>0</v>
      </c>
      <c r="K68" s="172"/>
    </row>
    <row r="69" spans="2:12" s="9" customFormat="1" ht="19.899999999999999" customHeight="1">
      <c r="B69" s="166"/>
      <c r="C69" s="167"/>
      <c r="D69" s="168" t="s">
        <v>2049</v>
      </c>
      <c r="E69" s="169"/>
      <c r="F69" s="169"/>
      <c r="G69" s="169"/>
      <c r="H69" s="169"/>
      <c r="I69" s="170"/>
      <c r="J69" s="171">
        <f>J110</f>
        <v>0</v>
      </c>
      <c r="K69" s="172"/>
    </row>
    <row r="70" spans="2:12" s="9" customFormat="1" ht="19.899999999999999" customHeight="1">
      <c r="B70" s="166"/>
      <c r="C70" s="167"/>
      <c r="D70" s="168" t="s">
        <v>2050</v>
      </c>
      <c r="E70" s="169"/>
      <c r="F70" s="169"/>
      <c r="G70" s="169"/>
      <c r="H70" s="169"/>
      <c r="I70" s="170"/>
      <c r="J70" s="171">
        <f>J135</f>
        <v>0</v>
      </c>
      <c r="K70" s="172"/>
    </row>
    <row r="71" spans="2:12" s="9" customFormat="1" ht="19.899999999999999" customHeight="1">
      <c r="B71" s="166"/>
      <c r="C71" s="167"/>
      <c r="D71" s="168" t="s">
        <v>2051</v>
      </c>
      <c r="E71" s="169"/>
      <c r="F71" s="169"/>
      <c r="G71" s="169"/>
      <c r="H71" s="169"/>
      <c r="I71" s="170"/>
      <c r="J71" s="171">
        <f>J160</f>
        <v>0</v>
      </c>
      <c r="K71" s="172"/>
    </row>
    <row r="72" spans="2:12" s="9" customFormat="1" ht="19.899999999999999" customHeight="1">
      <c r="B72" s="166"/>
      <c r="C72" s="167"/>
      <c r="D72" s="168" t="s">
        <v>2052</v>
      </c>
      <c r="E72" s="169"/>
      <c r="F72" s="169"/>
      <c r="G72" s="169"/>
      <c r="H72" s="169"/>
      <c r="I72" s="170"/>
      <c r="J72" s="171">
        <f>J184</f>
        <v>0</v>
      </c>
      <c r="K72" s="172"/>
    </row>
    <row r="73" spans="2:12" s="9" customFormat="1" ht="19.899999999999999" customHeight="1">
      <c r="B73" s="166"/>
      <c r="C73" s="167"/>
      <c r="D73" s="168" t="s">
        <v>2053</v>
      </c>
      <c r="E73" s="169"/>
      <c r="F73" s="169"/>
      <c r="G73" s="169"/>
      <c r="H73" s="169"/>
      <c r="I73" s="170"/>
      <c r="J73" s="171">
        <f>J208</f>
        <v>0</v>
      </c>
      <c r="K73" s="172"/>
    </row>
    <row r="74" spans="2:12" s="1" customFormat="1" ht="21.75" customHeight="1">
      <c r="B74" s="42"/>
      <c r="C74" s="43"/>
      <c r="D74" s="43"/>
      <c r="E74" s="43"/>
      <c r="F74" s="43"/>
      <c r="G74" s="43"/>
      <c r="H74" s="43"/>
      <c r="I74" s="128"/>
      <c r="J74" s="43"/>
      <c r="K74" s="46"/>
    </row>
    <row r="75" spans="2:12" s="1" customFormat="1" ht="6.95" customHeight="1">
      <c r="B75" s="57"/>
      <c r="C75" s="58"/>
      <c r="D75" s="58"/>
      <c r="E75" s="58"/>
      <c r="F75" s="58"/>
      <c r="G75" s="58"/>
      <c r="H75" s="58"/>
      <c r="I75" s="149"/>
      <c r="J75" s="58"/>
      <c r="K75" s="59"/>
    </row>
    <row r="79" spans="2:12" s="1" customFormat="1" ht="6.95" customHeight="1">
      <c r="B79" s="60"/>
      <c r="C79" s="61"/>
      <c r="D79" s="61"/>
      <c r="E79" s="61"/>
      <c r="F79" s="61"/>
      <c r="G79" s="61"/>
      <c r="H79" s="61"/>
      <c r="I79" s="152"/>
      <c r="J79" s="61"/>
      <c r="K79" s="61"/>
      <c r="L79" s="62"/>
    </row>
    <row r="80" spans="2:12" s="1" customFormat="1" ht="36.950000000000003" customHeight="1">
      <c r="B80" s="42"/>
      <c r="C80" s="63" t="s">
        <v>167</v>
      </c>
      <c r="D80" s="64"/>
      <c r="E80" s="64"/>
      <c r="F80" s="64"/>
      <c r="G80" s="64"/>
      <c r="H80" s="64"/>
      <c r="I80" s="173"/>
      <c r="J80" s="64"/>
      <c r="K80" s="64"/>
      <c r="L80" s="62"/>
    </row>
    <row r="81" spans="2:20" s="1" customFormat="1" ht="6.95" customHeight="1">
      <c r="B81" s="42"/>
      <c r="C81" s="64"/>
      <c r="D81" s="64"/>
      <c r="E81" s="64"/>
      <c r="F81" s="64"/>
      <c r="G81" s="64"/>
      <c r="H81" s="64"/>
      <c r="I81" s="173"/>
      <c r="J81" s="64"/>
      <c r="K81" s="64"/>
      <c r="L81" s="62"/>
    </row>
    <row r="82" spans="2:20" s="1" customFormat="1" ht="14.45" customHeight="1">
      <c r="B82" s="42"/>
      <c r="C82" s="66" t="s">
        <v>18</v>
      </c>
      <c r="D82" s="64"/>
      <c r="E82" s="64"/>
      <c r="F82" s="64"/>
      <c r="G82" s="64"/>
      <c r="H82" s="64"/>
      <c r="I82" s="173"/>
      <c r="J82" s="64"/>
      <c r="K82" s="64"/>
      <c r="L82" s="62"/>
    </row>
    <row r="83" spans="2:20" s="1" customFormat="1" ht="22.5" customHeight="1">
      <c r="B83" s="42"/>
      <c r="C83" s="64"/>
      <c r="D83" s="64"/>
      <c r="E83" s="418" t="str">
        <f>E7</f>
        <v>Beroun - MŠ Pod Homolkou - zateplení</v>
      </c>
      <c r="F83" s="419"/>
      <c r="G83" s="419"/>
      <c r="H83" s="419"/>
      <c r="I83" s="173"/>
      <c r="J83" s="64"/>
      <c r="K83" s="64"/>
      <c r="L83" s="62"/>
    </row>
    <row r="84" spans="2:20">
      <c r="B84" s="29"/>
      <c r="C84" s="66" t="s">
        <v>142</v>
      </c>
      <c r="D84" s="174"/>
      <c r="E84" s="174"/>
      <c r="F84" s="174"/>
      <c r="G84" s="174"/>
      <c r="H84" s="174"/>
      <c r="J84" s="174"/>
      <c r="K84" s="174"/>
      <c r="L84" s="175"/>
    </row>
    <row r="85" spans="2:20" ht="22.5" customHeight="1">
      <c r="B85" s="29"/>
      <c r="C85" s="174"/>
      <c r="D85" s="174"/>
      <c r="E85" s="418" t="s">
        <v>143</v>
      </c>
      <c r="F85" s="422"/>
      <c r="G85" s="422"/>
      <c r="H85" s="422"/>
      <c r="J85" s="174"/>
      <c r="K85" s="174"/>
      <c r="L85" s="175"/>
    </row>
    <row r="86" spans="2:20">
      <c r="B86" s="29"/>
      <c r="C86" s="66" t="s">
        <v>144</v>
      </c>
      <c r="D86" s="174"/>
      <c r="E86" s="174"/>
      <c r="F86" s="174"/>
      <c r="G86" s="174"/>
      <c r="H86" s="174"/>
      <c r="J86" s="174"/>
      <c r="K86" s="174"/>
      <c r="L86" s="175"/>
    </row>
    <row r="87" spans="2:20" s="1" customFormat="1" ht="22.5" customHeight="1">
      <c r="B87" s="42"/>
      <c r="C87" s="64"/>
      <c r="D87" s="64"/>
      <c r="E87" s="420" t="s">
        <v>1043</v>
      </c>
      <c r="F87" s="421"/>
      <c r="G87" s="421"/>
      <c r="H87" s="421"/>
      <c r="I87" s="173"/>
      <c r="J87" s="64"/>
      <c r="K87" s="64"/>
      <c r="L87" s="62"/>
    </row>
    <row r="88" spans="2:20" s="1" customFormat="1" ht="14.45" customHeight="1">
      <c r="B88" s="42"/>
      <c r="C88" s="66" t="s">
        <v>146</v>
      </c>
      <c r="D88" s="64"/>
      <c r="E88" s="64"/>
      <c r="F88" s="64"/>
      <c r="G88" s="64"/>
      <c r="H88" s="64"/>
      <c r="I88" s="173"/>
      <c r="J88" s="64"/>
      <c r="K88" s="64"/>
      <c r="L88" s="62"/>
    </row>
    <row r="89" spans="2:20" s="1" customFormat="1" ht="23.25" customHeight="1">
      <c r="B89" s="42"/>
      <c r="C89" s="64"/>
      <c r="D89" s="64"/>
      <c r="E89" s="389" t="str">
        <f>E13</f>
        <v>D.1-02.1.4.1 - Zařízení vzduchotechniky - školka - Doplněk 1</v>
      </c>
      <c r="F89" s="421"/>
      <c r="G89" s="421"/>
      <c r="H89" s="421"/>
      <c r="I89" s="173"/>
      <c r="J89" s="64"/>
      <c r="K89" s="64"/>
      <c r="L89" s="62"/>
    </row>
    <row r="90" spans="2:20" s="1" customFormat="1" ht="6.95" customHeight="1">
      <c r="B90" s="42"/>
      <c r="C90" s="64"/>
      <c r="D90" s="64"/>
      <c r="E90" s="64"/>
      <c r="F90" s="64"/>
      <c r="G90" s="64"/>
      <c r="H90" s="64"/>
      <c r="I90" s="173"/>
      <c r="J90" s="64"/>
      <c r="K90" s="64"/>
      <c r="L90" s="62"/>
    </row>
    <row r="91" spans="2:20" s="1" customFormat="1" ht="18" customHeight="1">
      <c r="B91" s="42"/>
      <c r="C91" s="66" t="s">
        <v>23</v>
      </c>
      <c r="D91" s="64"/>
      <c r="E91" s="64"/>
      <c r="F91" s="176" t="str">
        <f>F16</f>
        <v>Beroun</v>
      </c>
      <c r="G91" s="64"/>
      <c r="H91" s="64"/>
      <c r="I91" s="177" t="s">
        <v>25</v>
      </c>
      <c r="J91" s="74" t="str">
        <f>IF(J16="","",J16)</f>
        <v>11.09.2017</v>
      </c>
      <c r="K91" s="64"/>
      <c r="L91" s="62"/>
    </row>
    <row r="92" spans="2:20" s="1" customFormat="1" ht="6.95" customHeight="1">
      <c r="B92" s="42"/>
      <c r="C92" s="64"/>
      <c r="D92" s="64"/>
      <c r="E92" s="64"/>
      <c r="F92" s="64"/>
      <c r="G92" s="64"/>
      <c r="H92" s="64"/>
      <c r="I92" s="173"/>
      <c r="J92" s="64"/>
      <c r="K92" s="64"/>
      <c r="L92" s="62"/>
    </row>
    <row r="93" spans="2:20" s="1" customFormat="1">
      <c r="B93" s="42"/>
      <c r="C93" s="66" t="s">
        <v>27</v>
      </c>
      <c r="D93" s="64"/>
      <c r="E93" s="64"/>
      <c r="F93" s="176" t="str">
        <f>E19</f>
        <v>Město Beroun</v>
      </c>
      <c r="G93" s="64"/>
      <c r="H93" s="64"/>
      <c r="I93" s="177" t="s">
        <v>35</v>
      </c>
      <c r="J93" s="176" t="str">
        <f>E25</f>
        <v>SPECTA, s.r.o.</v>
      </c>
      <c r="K93" s="64"/>
      <c r="L93" s="62"/>
    </row>
    <row r="94" spans="2:20" s="1" customFormat="1" ht="14.45" customHeight="1">
      <c r="B94" s="42"/>
      <c r="C94" s="66" t="s">
        <v>33</v>
      </c>
      <c r="D94" s="64"/>
      <c r="E94" s="64"/>
      <c r="F94" s="176" t="str">
        <f>IF(E22="","",E22)</f>
        <v/>
      </c>
      <c r="G94" s="64"/>
      <c r="H94" s="64"/>
      <c r="I94" s="173"/>
      <c r="J94" s="64"/>
      <c r="K94" s="64"/>
      <c r="L94" s="62"/>
    </row>
    <row r="95" spans="2:20" s="1" customFormat="1" ht="10.35" customHeight="1">
      <c r="B95" s="42"/>
      <c r="C95" s="64"/>
      <c r="D95" s="64"/>
      <c r="E95" s="64"/>
      <c r="F95" s="64"/>
      <c r="G95" s="64"/>
      <c r="H95" s="64"/>
      <c r="I95" s="173"/>
      <c r="J95" s="64"/>
      <c r="K95" s="64"/>
      <c r="L95" s="62"/>
    </row>
    <row r="96" spans="2:20" s="10" customFormat="1" ht="29.25" customHeight="1">
      <c r="B96" s="178"/>
      <c r="C96" s="179" t="s">
        <v>168</v>
      </c>
      <c r="D96" s="180" t="s">
        <v>60</v>
      </c>
      <c r="E96" s="180" t="s">
        <v>56</v>
      </c>
      <c r="F96" s="180" t="s">
        <v>169</v>
      </c>
      <c r="G96" s="180" t="s">
        <v>170</v>
      </c>
      <c r="H96" s="180" t="s">
        <v>171</v>
      </c>
      <c r="I96" s="181" t="s">
        <v>172</v>
      </c>
      <c r="J96" s="180" t="s">
        <v>150</v>
      </c>
      <c r="K96" s="182" t="s">
        <v>173</v>
      </c>
      <c r="L96" s="183"/>
      <c r="M96" s="82" t="s">
        <v>174</v>
      </c>
      <c r="N96" s="83" t="s">
        <v>45</v>
      </c>
      <c r="O96" s="83" t="s">
        <v>175</v>
      </c>
      <c r="P96" s="83" t="s">
        <v>176</v>
      </c>
      <c r="Q96" s="83" t="s">
        <v>177</v>
      </c>
      <c r="R96" s="83" t="s">
        <v>178</v>
      </c>
      <c r="S96" s="83" t="s">
        <v>179</v>
      </c>
      <c r="T96" s="84" t="s">
        <v>180</v>
      </c>
    </row>
    <row r="97" spans="2:65" s="1" customFormat="1" ht="29.25" customHeight="1">
      <c r="B97" s="42"/>
      <c r="C97" s="88" t="s">
        <v>151</v>
      </c>
      <c r="D97" s="64"/>
      <c r="E97" s="64"/>
      <c r="F97" s="64"/>
      <c r="G97" s="64"/>
      <c r="H97" s="64"/>
      <c r="I97" s="173"/>
      <c r="J97" s="184">
        <f>BK97</f>
        <v>0</v>
      </c>
      <c r="K97" s="64"/>
      <c r="L97" s="62"/>
      <c r="M97" s="85"/>
      <c r="N97" s="86"/>
      <c r="O97" s="86"/>
      <c r="P97" s="185">
        <f>P98</f>
        <v>0</v>
      </c>
      <c r="Q97" s="86"/>
      <c r="R97" s="185">
        <f>R98</f>
        <v>0</v>
      </c>
      <c r="S97" s="86"/>
      <c r="T97" s="186">
        <f>T98</f>
        <v>0</v>
      </c>
      <c r="AT97" s="25" t="s">
        <v>74</v>
      </c>
      <c r="AU97" s="25" t="s">
        <v>152</v>
      </c>
      <c r="BK97" s="187">
        <f>BK98</f>
        <v>0</v>
      </c>
    </row>
    <row r="98" spans="2:65" s="11" customFormat="1" ht="37.35" customHeight="1">
      <c r="B98" s="188"/>
      <c r="C98" s="189"/>
      <c r="D98" s="190" t="s">
        <v>74</v>
      </c>
      <c r="E98" s="191" t="s">
        <v>531</v>
      </c>
      <c r="F98" s="191" t="s">
        <v>532</v>
      </c>
      <c r="G98" s="189"/>
      <c r="H98" s="189"/>
      <c r="I98" s="192"/>
      <c r="J98" s="193">
        <f>BK98</f>
        <v>0</v>
      </c>
      <c r="K98" s="189"/>
      <c r="L98" s="194"/>
      <c r="M98" s="195"/>
      <c r="N98" s="196"/>
      <c r="O98" s="196"/>
      <c r="P98" s="197">
        <f>P99+P102+P108+P110+P135+P160+P184+P208</f>
        <v>0</v>
      </c>
      <c r="Q98" s="196"/>
      <c r="R98" s="197">
        <f>R99+R102+R108+R110+R135+R160+R184+R208</f>
        <v>0</v>
      </c>
      <c r="S98" s="196"/>
      <c r="T98" s="198">
        <f>T99+T102+T108+T110+T135+T160+T184+T208</f>
        <v>0</v>
      </c>
      <c r="AR98" s="199" t="s">
        <v>83</v>
      </c>
      <c r="AT98" s="200" t="s">
        <v>74</v>
      </c>
      <c r="AU98" s="200" t="s">
        <v>75</v>
      </c>
      <c r="AY98" s="199" t="s">
        <v>183</v>
      </c>
      <c r="BK98" s="201">
        <f>BK99+BK102+BK108+BK110+BK135+BK160+BK184+BK208</f>
        <v>0</v>
      </c>
    </row>
    <row r="99" spans="2:65" s="11" customFormat="1" ht="19.899999999999999" customHeight="1">
      <c r="B99" s="188"/>
      <c r="C99" s="189"/>
      <c r="D99" s="202" t="s">
        <v>74</v>
      </c>
      <c r="E99" s="203" t="s">
        <v>2054</v>
      </c>
      <c r="F99" s="203" t="s">
        <v>2055</v>
      </c>
      <c r="G99" s="189"/>
      <c r="H99" s="189"/>
      <c r="I99" s="192"/>
      <c r="J99" s="204">
        <f>BK99</f>
        <v>0</v>
      </c>
      <c r="K99" s="189"/>
      <c r="L99" s="194"/>
      <c r="M99" s="195"/>
      <c r="N99" s="196"/>
      <c r="O99" s="196"/>
      <c r="P99" s="197">
        <f>SUM(P100:P101)</f>
        <v>0</v>
      </c>
      <c r="Q99" s="196"/>
      <c r="R99" s="197">
        <f>SUM(R100:R101)</f>
        <v>0</v>
      </c>
      <c r="S99" s="196"/>
      <c r="T99" s="198">
        <f>SUM(T100:T101)</f>
        <v>0</v>
      </c>
      <c r="AR99" s="199" t="s">
        <v>83</v>
      </c>
      <c r="AT99" s="200" t="s">
        <v>74</v>
      </c>
      <c r="AU99" s="200" t="s">
        <v>79</v>
      </c>
      <c r="AY99" s="199" t="s">
        <v>183</v>
      </c>
      <c r="BK99" s="201">
        <f>SUM(BK100:BK101)</f>
        <v>0</v>
      </c>
    </row>
    <row r="100" spans="2:65" s="1" customFormat="1" ht="22.5" customHeight="1">
      <c r="B100" s="42"/>
      <c r="C100" s="205" t="s">
        <v>79</v>
      </c>
      <c r="D100" s="205" t="s">
        <v>185</v>
      </c>
      <c r="E100" s="206" t="s">
        <v>2056</v>
      </c>
      <c r="F100" s="207" t="s">
        <v>2057</v>
      </c>
      <c r="G100" s="208" t="s">
        <v>2058</v>
      </c>
      <c r="H100" s="209">
        <v>180</v>
      </c>
      <c r="I100" s="210"/>
      <c r="J100" s="211">
        <f>ROUND(I100*H100,2)</f>
        <v>0</v>
      </c>
      <c r="K100" s="207" t="s">
        <v>21</v>
      </c>
      <c r="L100" s="62"/>
      <c r="M100" s="212" t="s">
        <v>21</v>
      </c>
      <c r="N100" s="213" t="s">
        <v>46</v>
      </c>
      <c r="O100" s="43"/>
      <c r="P100" s="214">
        <f>O100*H100</f>
        <v>0</v>
      </c>
      <c r="Q100" s="214">
        <v>0</v>
      </c>
      <c r="R100" s="214">
        <f>Q100*H100</f>
        <v>0</v>
      </c>
      <c r="S100" s="214">
        <v>0</v>
      </c>
      <c r="T100" s="215">
        <f>S100*H100</f>
        <v>0</v>
      </c>
      <c r="AR100" s="25" t="s">
        <v>292</v>
      </c>
      <c r="AT100" s="25" t="s">
        <v>185</v>
      </c>
      <c r="AU100" s="25" t="s">
        <v>83</v>
      </c>
      <c r="AY100" s="25" t="s">
        <v>183</v>
      </c>
      <c r="BE100" s="216">
        <f>IF(N100="základní",J100,0)</f>
        <v>0</v>
      </c>
      <c r="BF100" s="216">
        <f>IF(N100="snížená",J100,0)</f>
        <v>0</v>
      </c>
      <c r="BG100" s="216">
        <f>IF(N100="zákl. přenesená",J100,0)</f>
        <v>0</v>
      </c>
      <c r="BH100" s="216">
        <f>IF(N100="sníž. přenesená",J100,0)</f>
        <v>0</v>
      </c>
      <c r="BI100" s="216">
        <f>IF(N100="nulová",J100,0)</f>
        <v>0</v>
      </c>
      <c r="BJ100" s="25" t="s">
        <v>79</v>
      </c>
      <c r="BK100" s="216">
        <f>ROUND(I100*H100,2)</f>
        <v>0</v>
      </c>
      <c r="BL100" s="25" t="s">
        <v>292</v>
      </c>
      <c r="BM100" s="25" t="s">
        <v>2059</v>
      </c>
    </row>
    <row r="101" spans="2:65" s="1" customFormat="1" ht="22.5" customHeight="1">
      <c r="B101" s="42"/>
      <c r="C101" s="205" t="s">
        <v>83</v>
      </c>
      <c r="D101" s="205" t="s">
        <v>185</v>
      </c>
      <c r="E101" s="206" t="s">
        <v>2060</v>
      </c>
      <c r="F101" s="207" t="s">
        <v>2061</v>
      </c>
      <c r="G101" s="208" t="s">
        <v>2058</v>
      </c>
      <c r="H101" s="209">
        <v>750</v>
      </c>
      <c r="I101" s="210"/>
      <c r="J101" s="211">
        <f>ROUND(I101*H101,2)</f>
        <v>0</v>
      </c>
      <c r="K101" s="207" t="s">
        <v>21</v>
      </c>
      <c r="L101" s="62"/>
      <c r="M101" s="212" t="s">
        <v>21</v>
      </c>
      <c r="N101" s="213" t="s">
        <v>46</v>
      </c>
      <c r="O101" s="43"/>
      <c r="P101" s="214">
        <f>O101*H101</f>
        <v>0</v>
      </c>
      <c r="Q101" s="214">
        <v>0</v>
      </c>
      <c r="R101" s="214">
        <f>Q101*H101</f>
        <v>0</v>
      </c>
      <c r="S101" s="214">
        <v>0</v>
      </c>
      <c r="T101" s="215">
        <f>S101*H101</f>
        <v>0</v>
      </c>
      <c r="AR101" s="25" t="s">
        <v>292</v>
      </c>
      <c r="AT101" s="25" t="s">
        <v>185</v>
      </c>
      <c r="AU101" s="25" t="s">
        <v>83</v>
      </c>
      <c r="AY101" s="25" t="s">
        <v>183</v>
      </c>
      <c r="BE101" s="216">
        <f>IF(N101="základní",J101,0)</f>
        <v>0</v>
      </c>
      <c r="BF101" s="216">
        <f>IF(N101="snížená",J101,0)</f>
        <v>0</v>
      </c>
      <c r="BG101" s="216">
        <f>IF(N101="zákl. přenesená",J101,0)</f>
        <v>0</v>
      </c>
      <c r="BH101" s="216">
        <f>IF(N101="sníž. přenesená",J101,0)</f>
        <v>0</v>
      </c>
      <c r="BI101" s="216">
        <f>IF(N101="nulová",J101,0)</f>
        <v>0</v>
      </c>
      <c r="BJ101" s="25" t="s">
        <v>79</v>
      </c>
      <c r="BK101" s="216">
        <f>ROUND(I101*H101,2)</f>
        <v>0</v>
      </c>
      <c r="BL101" s="25" t="s">
        <v>292</v>
      </c>
      <c r="BM101" s="25" t="s">
        <v>2062</v>
      </c>
    </row>
    <row r="102" spans="2:65" s="11" customFormat="1" ht="29.85" customHeight="1">
      <c r="B102" s="188"/>
      <c r="C102" s="189"/>
      <c r="D102" s="202" t="s">
        <v>74</v>
      </c>
      <c r="E102" s="203" t="s">
        <v>2063</v>
      </c>
      <c r="F102" s="203" t="s">
        <v>2064</v>
      </c>
      <c r="G102" s="189"/>
      <c r="H102" s="189"/>
      <c r="I102" s="192"/>
      <c r="J102" s="204">
        <f>BK102</f>
        <v>0</v>
      </c>
      <c r="K102" s="189"/>
      <c r="L102" s="194"/>
      <c r="M102" s="195"/>
      <c r="N102" s="196"/>
      <c r="O102" s="196"/>
      <c r="P102" s="197">
        <f>SUM(P103:P107)</f>
        <v>0</v>
      </c>
      <c r="Q102" s="196"/>
      <c r="R102" s="197">
        <f>SUM(R103:R107)</f>
        <v>0</v>
      </c>
      <c r="S102" s="196"/>
      <c r="T102" s="198">
        <f>SUM(T103:T107)</f>
        <v>0</v>
      </c>
      <c r="AR102" s="199" t="s">
        <v>83</v>
      </c>
      <c r="AT102" s="200" t="s">
        <v>74</v>
      </c>
      <c r="AU102" s="200" t="s">
        <v>79</v>
      </c>
      <c r="AY102" s="199" t="s">
        <v>183</v>
      </c>
      <c r="BK102" s="201">
        <f>SUM(BK103:BK107)</f>
        <v>0</v>
      </c>
    </row>
    <row r="103" spans="2:65" s="1" customFormat="1" ht="22.5" customHeight="1">
      <c r="B103" s="42"/>
      <c r="C103" s="205" t="s">
        <v>91</v>
      </c>
      <c r="D103" s="205" t="s">
        <v>185</v>
      </c>
      <c r="E103" s="206" t="s">
        <v>2065</v>
      </c>
      <c r="F103" s="207" t="s">
        <v>2066</v>
      </c>
      <c r="G103" s="208" t="s">
        <v>2058</v>
      </c>
      <c r="H103" s="209">
        <v>80</v>
      </c>
      <c r="I103" s="210"/>
      <c r="J103" s="211">
        <f>ROUND(I103*H103,2)</f>
        <v>0</v>
      </c>
      <c r="K103" s="207" t="s">
        <v>21</v>
      </c>
      <c r="L103" s="62"/>
      <c r="M103" s="212" t="s">
        <v>21</v>
      </c>
      <c r="N103" s="213" t="s">
        <v>46</v>
      </c>
      <c r="O103" s="43"/>
      <c r="P103" s="214">
        <f>O103*H103</f>
        <v>0</v>
      </c>
      <c r="Q103" s="214">
        <v>0</v>
      </c>
      <c r="R103" s="214">
        <f>Q103*H103</f>
        <v>0</v>
      </c>
      <c r="S103" s="214">
        <v>0</v>
      </c>
      <c r="T103" s="215">
        <f>S103*H103</f>
        <v>0</v>
      </c>
      <c r="AR103" s="25" t="s">
        <v>292</v>
      </c>
      <c r="AT103" s="25" t="s">
        <v>185</v>
      </c>
      <c r="AU103" s="25" t="s">
        <v>83</v>
      </c>
      <c r="AY103" s="25" t="s">
        <v>183</v>
      </c>
      <c r="BE103" s="216">
        <f>IF(N103="základní",J103,0)</f>
        <v>0</v>
      </c>
      <c r="BF103" s="216">
        <f>IF(N103="snížená",J103,0)</f>
        <v>0</v>
      </c>
      <c r="BG103" s="216">
        <f>IF(N103="zákl. přenesená",J103,0)</f>
        <v>0</v>
      </c>
      <c r="BH103" s="216">
        <f>IF(N103="sníž. přenesená",J103,0)</f>
        <v>0</v>
      </c>
      <c r="BI103" s="216">
        <f>IF(N103="nulová",J103,0)</f>
        <v>0</v>
      </c>
      <c r="BJ103" s="25" t="s">
        <v>79</v>
      </c>
      <c r="BK103" s="216">
        <f>ROUND(I103*H103,2)</f>
        <v>0</v>
      </c>
      <c r="BL103" s="25" t="s">
        <v>292</v>
      </c>
      <c r="BM103" s="25" t="s">
        <v>2067</v>
      </c>
    </row>
    <row r="104" spans="2:65" s="1" customFormat="1" ht="22.5" customHeight="1">
      <c r="B104" s="42"/>
      <c r="C104" s="205" t="s">
        <v>189</v>
      </c>
      <c r="D104" s="205" t="s">
        <v>185</v>
      </c>
      <c r="E104" s="206" t="s">
        <v>2068</v>
      </c>
      <c r="F104" s="207" t="s">
        <v>2069</v>
      </c>
      <c r="G104" s="208" t="s">
        <v>2058</v>
      </c>
      <c r="H104" s="209">
        <v>30</v>
      </c>
      <c r="I104" s="210"/>
      <c r="J104" s="211">
        <f>ROUND(I104*H104,2)</f>
        <v>0</v>
      </c>
      <c r="K104" s="207" t="s">
        <v>21</v>
      </c>
      <c r="L104" s="62"/>
      <c r="M104" s="212" t="s">
        <v>21</v>
      </c>
      <c r="N104" s="213" t="s">
        <v>46</v>
      </c>
      <c r="O104" s="43"/>
      <c r="P104" s="214">
        <f>O104*H104</f>
        <v>0</v>
      </c>
      <c r="Q104" s="214">
        <v>0</v>
      </c>
      <c r="R104" s="214">
        <f>Q104*H104</f>
        <v>0</v>
      </c>
      <c r="S104" s="214">
        <v>0</v>
      </c>
      <c r="T104" s="215">
        <f>S104*H104</f>
        <v>0</v>
      </c>
      <c r="AR104" s="25" t="s">
        <v>292</v>
      </c>
      <c r="AT104" s="25" t="s">
        <v>185</v>
      </c>
      <c r="AU104" s="25" t="s">
        <v>83</v>
      </c>
      <c r="AY104" s="25" t="s">
        <v>183</v>
      </c>
      <c r="BE104" s="216">
        <f>IF(N104="základní",J104,0)</f>
        <v>0</v>
      </c>
      <c r="BF104" s="216">
        <f>IF(N104="snížená",J104,0)</f>
        <v>0</v>
      </c>
      <c r="BG104" s="216">
        <f>IF(N104="zákl. přenesená",J104,0)</f>
        <v>0</v>
      </c>
      <c r="BH104" s="216">
        <f>IF(N104="sníž. přenesená",J104,0)</f>
        <v>0</v>
      </c>
      <c r="BI104" s="216">
        <f>IF(N104="nulová",J104,0)</f>
        <v>0</v>
      </c>
      <c r="BJ104" s="25" t="s">
        <v>79</v>
      </c>
      <c r="BK104" s="216">
        <f>ROUND(I104*H104,2)</f>
        <v>0</v>
      </c>
      <c r="BL104" s="25" t="s">
        <v>292</v>
      </c>
      <c r="BM104" s="25" t="s">
        <v>2070</v>
      </c>
    </row>
    <row r="105" spans="2:65" s="1" customFormat="1" ht="22.5" customHeight="1">
      <c r="B105" s="42"/>
      <c r="C105" s="205" t="s">
        <v>222</v>
      </c>
      <c r="D105" s="205" t="s">
        <v>185</v>
      </c>
      <c r="E105" s="206" t="s">
        <v>2071</v>
      </c>
      <c r="F105" s="207" t="s">
        <v>2072</v>
      </c>
      <c r="G105" s="208" t="s">
        <v>2058</v>
      </c>
      <c r="H105" s="209">
        <v>8</v>
      </c>
      <c r="I105" s="210"/>
      <c r="J105" s="211">
        <f>ROUND(I105*H105,2)</f>
        <v>0</v>
      </c>
      <c r="K105" s="207" t="s">
        <v>21</v>
      </c>
      <c r="L105" s="62"/>
      <c r="M105" s="212" t="s">
        <v>21</v>
      </c>
      <c r="N105" s="213" t="s">
        <v>46</v>
      </c>
      <c r="O105" s="43"/>
      <c r="P105" s="214">
        <f>O105*H105</f>
        <v>0</v>
      </c>
      <c r="Q105" s="214">
        <v>0</v>
      </c>
      <c r="R105" s="214">
        <f>Q105*H105</f>
        <v>0</v>
      </c>
      <c r="S105" s="214">
        <v>0</v>
      </c>
      <c r="T105" s="215">
        <f>S105*H105</f>
        <v>0</v>
      </c>
      <c r="AR105" s="25" t="s">
        <v>292</v>
      </c>
      <c r="AT105" s="25" t="s">
        <v>185</v>
      </c>
      <c r="AU105" s="25" t="s">
        <v>83</v>
      </c>
      <c r="AY105" s="25" t="s">
        <v>183</v>
      </c>
      <c r="BE105" s="216">
        <f>IF(N105="základní",J105,0)</f>
        <v>0</v>
      </c>
      <c r="BF105" s="216">
        <f>IF(N105="snížená",J105,0)</f>
        <v>0</v>
      </c>
      <c r="BG105" s="216">
        <f>IF(N105="zákl. přenesená",J105,0)</f>
        <v>0</v>
      </c>
      <c r="BH105" s="216">
        <f>IF(N105="sníž. přenesená",J105,0)</f>
        <v>0</v>
      </c>
      <c r="BI105" s="216">
        <f>IF(N105="nulová",J105,0)</f>
        <v>0</v>
      </c>
      <c r="BJ105" s="25" t="s">
        <v>79</v>
      </c>
      <c r="BK105" s="216">
        <f>ROUND(I105*H105,2)</f>
        <v>0</v>
      </c>
      <c r="BL105" s="25" t="s">
        <v>292</v>
      </c>
      <c r="BM105" s="25" t="s">
        <v>2073</v>
      </c>
    </row>
    <row r="106" spans="2:65" s="1" customFormat="1" ht="22.5" customHeight="1">
      <c r="B106" s="42"/>
      <c r="C106" s="205" t="s">
        <v>195</v>
      </c>
      <c r="D106" s="205" t="s">
        <v>185</v>
      </c>
      <c r="E106" s="206" t="s">
        <v>2074</v>
      </c>
      <c r="F106" s="207" t="s">
        <v>2075</v>
      </c>
      <c r="G106" s="208" t="s">
        <v>626</v>
      </c>
      <c r="H106" s="209">
        <v>1</v>
      </c>
      <c r="I106" s="210"/>
      <c r="J106" s="211">
        <f>ROUND(I106*H106,2)</f>
        <v>0</v>
      </c>
      <c r="K106" s="207" t="s">
        <v>21</v>
      </c>
      <c r="L106" s="62"/>
      <c r="M106" s="212" t="s">
        <v>21</v>
      </c>
      <c r="N106" s="213" t="s">
        <v>46</v>
      </c>
      <c r="O106" s="43"/>
      <c r="P106" s="214">
        <f>O106*H106</f>
        <v>0</v>
      </c>
      <c r="Q106" s="214">
        <v>0</v>
      </c>
      <c r="R106" s="214">
        <f>Q106*H106</f>
        <v>0</v>
      </c>
      <c r="S106" s="214">
        <v>0</v>
      </c>
      <c r="T106" s="215">
        <f>S106*H106</f>
        <v>0</v>
      </c>
      <c r="AR106" s="25" t="s">
        <v>292</v>
      </c>
      <c r="AT106" s="25" t="s">
        <v>185</v>
      </c>
      <c r="AU106" s="25" t="s">
        <v>83</v>
      </c>
      <c r="AY106" s="25" t="s">
        <v>183</v>
      </c>
      <c r="BE106" s="216">
        <f>IF(N106="základní",J106,0)</f>
        <v>0</v>
      </c>
      <c r="BF106" s="216">
        <f>IF(N106="snížená",J106,0)</f>
        <v>0</v>
      </c>
      <c r="BG106" s="216">
        <f>IF(N106="zákl. přenesená",J106,0)</f>
        <v>0</v>
      </c>
      <c r="BH106" s="216">
        <f>IF(N106="sníž. přenesená",J106,0)</f>
        <v>0</v>
      </c>
      <c r="BI106" s="216">
        <f>IF(N106="nulová",J106,0)</f>
        <v>0</v>
      </c>
      <c r="BJ106" s="25" t="s">
        <v>79</v>
      </c>
      <c r="BK106" s="216">
        <f>ROUND(I106*H106,2)</f>
        <v>0</v>
      </c>
      <c r="BL106" s="25" t="s">
        <v>292</v>
      </c>
      <c r="BM106" s="25" t="s">
        <v>2076</v>
      </c>
    </row>
    <row r="107" spans="2:65" s="1" customFormat="1" ht="22.5" customHeight="1">
      <c r="B107" s="42"/>
      <c r="C107" s="205" t="s">
        <v>233</v>
      </c>
      <c r="D107" s="205" t="s">
        <v>185</v>
      </c>
      <c r="E107" s="206" t="s">
        <v>2077</v>
      </c>
      <c r="F107" s="207" t="s">
        <v>2078</v>
      </c>
      <c r="G107" s="208" t="s">
        <v>626</v>
      </c>
      <c r="H107" s="209">
        <v>1</v>
      </c>
      <c r="I107" s="210"/>
      <c r="J107" s="211">
        <f>ROUND(I107*H107,2)</f>
        <v>0</v>
      </c>
      <c r="K107" s="207" t="s">
        <v>21</v>
      </c>
      <c r="L107" s="62"/>
      <c r="M107" s="212" t="s">
        <v>21</v>
      </c>
      <c r="N107" s="213" t="s">
        <v>46</v>
      </c>
      <c r="O107" s="43"/>
      <c r="P107" s="214">
        <f>O107*H107</f>
        <v>0</v>
      </c>
      <c r="Q107" s="214">
        <v>0</v>
      </c>
      <c r="R107" s="214">
        <f>Q107*H107</f>
        <v>0</v>
      </c>
      <c r="S107" s="214">
        <v>0</v>
      </c>
      <c r="T107" s="215">
        <f>S107*H107</f>
        <v>0</v>
      </c>
      <c r="AR107" s="25" t="s">
        <v>292</v>
      </c>
      <c r="AT107" s="25" t="s">
        <v>185</v>
      </c>
      <c r="AU107" s="25" t="s">
        <v>83</v>
      </c>
      <c r="AY107" s="25" t="s">
        <v>183</v>
      </c>
      <c r="BE107" s="216">
        <f>IF(N107="základní",J107,0)</f>
        <v>0</v>
      </c>
      <c r="BF107" s="216">
        <f>IF(N107="snížená",J107,0)</f>
        <v>0</v>
      </c>
      <c r="BG107" s="216">
        <f>IF(N107="zákl. přenesená",J107,0)</f>
        <v>0</v>
      </c>
      <c r="BH107" s="216">
        <f>IF(N107="sníž. přenesená",J107,0)</f>
        <v>0</v>
      </c>
      <c r="BI107" s="216">
        <f>IF(N107="nulová",J107,0)</f>
        <v>0</v>
      </c>
      <c r="BJ107" s="25" t="s">
        <v>79</v>
      </c>
      <c r="BK107" s="216">
        <f>ROUND(I107*H107,2)</f>
        <v>0</v>
      </c>
      <c r="BL107" s="25" t="s">
        <v>292</v>
      </c>
      <c r="BM107" s="25" t="s">
        <v>2079</v>
      </c>
    </row>
    <row r="108" spans="2:65" s="11" customFormat="1" ht="29.85" customHeight="1">
      <c r="B108" s="188"/>
      <c r="C108" s="189"/>
      <c r="D108" s="202" t="s">
        <v>74</v>
      </c>
      <c r="E108" s="203" t="s">
        <v>2080</v>
      </c>
      <c r="F108" s="203" t="s">
        <v>2081</v>
      </c>
      <c r="G108" s="189"/>
      <c r="H108" s="189"/>
      <c r="I108" s="192"/>
      <c r="J108" s="204">
        <f>BK108</f>
        <v>0</v>
      </c>
      <c r="K108" s="189"/>
      <c r="L108" s="194"/>
      <c r="M108" s="195"/>
      <c r="N108" s="196"/>
      <c r="O108" s="196"/>
      <c r="P108" s="197">
        <f>P109</f>
        <v>0</v>
      </c>
      <c r="Q108" s="196"/>
      <c r="R108" s="197">
        <f>R109</f>
        <v>0</v>
      </c>
      <c r="S108" s="196"/>
      <c r="T108" s="198">
        <f>T109</f>
        <v>0</v>
      </c>
      <c r="AR108" s="199" t="s">
        <v>83</v>
      </c>
      <c r="AT108" s="200" t="s">
        <v>74</v>
      </c>
      <c r="AU108" s="200" t="s">
        <v>79</v>
      </c>
      <c r="AY108" s="199" t="s">
        <v>183</v>
      </c>
      <c r="BK108" s="201">
        <f>BK109</f>
        <v>0</v>
      </c>
    </row>
    <row r="109" spans="2:65" s="1" customFormat="1" ht="31.5" customHeight="1">
      <c r="B109" s="42"/>
      <c r="C109" s="205" t="s">
        <v>226</v>
      </c>
      <c r="D109" s="205" t="s">
        <v>185</v>
      </c>
      <c r="E109" s="206" t="s">
        <v>2082</v>
      </c>
      <c r="F109" s="207" t="s">
        <v>2083</v>
      </c>
      <c r="G109" s="208" t="s">
        <v>2058</v>
      </c>
      <c r="H109" s="209">
        <v>25</v>
      </c>
      <c r="I109" s="210"/>
      <c r="J109" s="211">
        <f>ROUND(I109*H109,2)</f>
        <v>0</v>
      </c>
      <c r="K109" s="207" t="s">
        <v>21</v>
      </c>
      <c r="L109" s="62"/>
      <c r="M109" s="212" t="s">
        <v>21</v>
      </c>
      <c r="N109" s="213" t="s">
        <v>46</v>
      </c>
      <c r="O109" s="43"/>
      <c r="P109" s="214">
        <f>O109*H109</f>
        <v>0</v>
      </c>
      <c r="Q109" s="214">
        <v>0</v>
      </c>
      <c r="R109" s="214">
        <f>Q109*H109</f>
        <v>0</v>
      </c>
      <c r="S109" s="214">
        <v>0</v>
      </c>
      <c r="T109" s="215">
        <f>S109*H109</f>
        <v>0</v>
      </c>
      <c r="AR109" s="25" t="s">
        <v>292</v>
      </c>
      <c r="AT109" s="25" t="s">
        <v>185</v>
      </c>
      <c r="AU109" s="25" t="s">
        <v>83</v>
      </c>
      <c r="AY109" s="25" t="s">
        <v>183</v>
      </c>
      <c r="BE109" s="216">
        <f>IF(N109="základní",J109,0)</f>
        <v>0</v>
      </c>
      <c r="BF109" s="216">
        <f>IF(N109="snížená",J109,0)</f>
        <v>0</v>
      </c>
      <c r="BG109" s="216">
        <f>IF(N109="zákl. přenesená",J109,0)</f>
        <v>0</v>
      </c>
      <c r="BH109" s="216">
        <f>IF(N109="sníž. přenesená",J109,0)</f>
        <v>0</v>
      </c>
      <c r="BI109" s="216">
        <f>IF(N109="nulová",J109,0)</f>
        <v>0</v>
      </c>
      <c r="BJ109" s="25" t="s">
        <v>79</v>
      </c>
      <c r="BK109" s="216">
        <f>ROUND(I109*H109,2)</f>
        <v>0</v>
      </c>
      <c r="BL109" s="25" t="s">
        <v>292</v>
      </c>
      <c r="BM109" s="25" t="s">
        <v>2084</v>
      </c>
    </row>
    <row r="110" spans="2:65" s="11" customFormat="1" ht="29.85" customHeight="1">
      <c r="B110" s="188"/>
      <c r="C110" s="189"/>
      <c r="D110" s="202" t="s">
        <v>74</v>
      </c>
      <c r="E110" s="203" t="s">
        <v>2085</v>
      </c>
      <c r="F110" s="203" t="s">
        <v>2086</v>
      </c>
      <c r="G110" s="189"/>
      <c r="H110" s="189"/>
      <c r="I110" s="192"/>
      <c r="J110" s="204">
        <f>BK110</f>
        <v>0</v>
      </c>
      <c r="K110" s="189"/>
      <c r="L110" s="194"/>
      <c r="M110" s="195"/>
      <c r="N110" s="196"/>
      <c r="O110" s="196"/>
      <c r="P110" s="197">
        <f>SUM(P111:P134)</f>
        <v>0</v>
      </c>
      <c r="Q110" s="196"/>
      <c r="R110" s="197">
        <f>SUM(R111:R134)</f>
        <v>0</v>
      </c>
      <c r="S110" s="196"/>
      <c r="T110" s="198">
        <f>SUM(T111:T134)</f>
        <v>0</v>
      </c>
      <c r="AR110" s="199" t="s">
        <v>83</v>
      </c>
      <c r="AT110" s="200" t="s">
        <v>74</v>
      </c>
      <c r="AU110" s="200" t="s">
        <v>79</v>
      </c>
      <c r="AY110" s="199" t="s">
        <v>183</v>
      </c>
      <c r="BK110" s="201">
        <f>SUM(BK111:BK134)</f>
        <v>0</v>
      </c>
    </row>
    <row r="111" spans="2:65" s="1" customFormat="1" ht="69.75" customHeight="1">
      <c r="B111" s="42"/>
      <c r="C111" s="257" t="s">
        <v>240</v>
      </c>
      <c r="D111" s="257" t="s">
        <v>223</v>
      </c>
      <c r="E111" s="258" t="s">
        <v>2087</v>
      </c>
      <c r="F111" s="259" t="s">
        <v>2088</v>
      </c>
      <c r="G111" s="260" t="s">
        <v>626</v>
      </c>
      <c r="H111" s="261">
        <v>1</v>
      </c>
      <c r="I111" s="262"/>
      <c r="J111" s="263">
        <f t="shared" ref="J111:J134" si="0">ROUND(I111*H111,2)</f>
        <v>0</v>
      </c>
      <c r="K111" s="259" t="s">
        <v>21</v>
      </c>
      <c r="L111" s="264"/>
      <c r="M111" s="265" t="s">
        <v>21</v>
      </c>
      <c r="N111" s="266" t="s">
        <v>46</v>
      </c>
      <c r="O111" s="43"/>
      <c r="P111" s="214">
        <f t="shared" ref="P111:P134" si="1">O111*H111</f>
        <v>0</v>
      </c>
      <c r="Q111" s="214">
        <v>0</v>
      </c>
      <c r="R111" s="214">
        <f t="shared" ref="R111:R134" si="2">Q111*H111</f>
        <v>0</v>
      </c>
      <c r="S111" s="214">
        <v>0</v>
      </c>
      <c r="T111" s="215">
        <f t="shared" ref="T111:T134" si="3">S111*H111</f>
        <v>0</v>
      </c>
      <c r="AR111" s="25" t="s">
        <v>393</v>
      </c>
      <c r="AT111" s="25" t="s">
        <v>223</v>
      </c>
      <c r="AU111" s="25" t="s">
        <v>83</v>
      </c>
      <c r="AY111" s="25" t="s">
        <v>183</v>
      </c>
      <c r="BE111" s="216">
        <f t="shared" ref="BE111:BE134" si="4">IF(N111="základní",J111,0)</f>
        <v>0</v>
      </c>
      <c r="BF111" s="216">
        <f t="shared" ref="BF111:BF134" si="5">IF(N111="snížená",J111,0)</f>
        <v>0</v>
      </c>
      <c r="BG111" s="216">
        <f t="shared" ref="BG111:BG134" si="6">IF(N111="zákl. přenesená",J111,0)</f>
        <v>0</v>
      </c>
      <c r="BH111" s="216">
        <f t="shared" ref="BH111:BH134" si="7">IF(N111="sníž. přenesená",J111,0)</f>
        <v>0</v>
      </c>
      <c r="BI111" s="216">
        <f t="shared" ref="BI111:BI134" si="8">IF(N111="nulová",J111,0)</f>
        <v>0</v>
      </c>
      <c r="BJ111" s="25" t="s">
        <v>79</v>
      </c>
      <c r="BK111" s="216">
        <f t="shared" ref="BK111:BK134" si="9">ROUND(I111*H111,2)</f>
        <v>0</v>
      </c>
      <c r="BL111" s="25" t="s">
        <v>292</v>
      </c>
      <c r="BM111" s="25" t="s">
        <v>2089</v>
      </c>
    </row>
    <row r="112" spans="2:65" s="1" customFormat="1" ht="57" customHeight="1">
      <c r="B112" s="42"/>
      <c r="C112" s="257" t="s">
        <v>246</v>
      </c>
      <c r="D112" s="257" t="s">
        <v>223</v>
      </c>
      <c r="E112" s="258" t="s">
        <v>2090</v>
      </c>
      <c r="F112" s="259" t="s">
        <v>2091</v>
      </c>
      <c r="G112" s="260" t="s">
        <v>626</v>
      </c>
      <c r="H112" s="261">
        <v>1</v>
      </c>
      <c r="I112" s="262"/>
      <c r="J112" s="263">
        <f t="shared" si="0"/>
        <v>0</v>
      </c>
      <c r="K112" s="259" t="s">
        <v>21</v>
      </c>
      <c r="L112" s="264"/>
      <c r="M112" s="265" t="s">
        <v>21</v>
      </c>
      <c r="N112" s="266" t="s">
        <v>46</v>
      </c>
      <c r="O112" s="43"/>
      <c r="P112" s="214">
        <f t="shared" si="1"/>
        <v>0</v>
      </c>
      <c r="Q112" s="214">
        <v>0</v>
      </c>
      <c r="R112" s="214">
        <f t="shared" si="2"/>
        <v>0</v>
      </c>
      <c r="S112" s="214">
        <v>0</v>
      </c>
      <c r="T112" s="215">
        <f t="shared" si="3"/>
        <v>0</v>
      </c>
      <c r="AR112" s="25" t="s">
        <v>393</v>
      </c>
      <c r="AT112" s="25" t="s">
        <v>223</v>
      </c>
      <c r="AU112" s="25" t="s">
        <v>83</v>
      </c>
      <c r="AY112" s="25" t="s">
        <v>183</v>
      </c>
      <c r="BE112" s="216">
        <f t="shared" si="4"/>
        <v>0</v>
      </c>
      <c r="BF112" s="216">
        <f t="shared" si="5"/>
        <v>0</v>
      </c>
      <c r="BG112" s="216">
        <f t="shared" si="6"/>
        <v>0</v>
      </c>
      <c r="BH112" s="216">
        <f t="shared" si="7"/>
        <v>0</v>
      </c>
      <c r="BI112" s="216">
        <f t="shared" si="8"/>
        <v>0</v>
      </c>
      <c r="BJ112" s="25" t="s">
        <v>79</v>
      </c>
      <c r="BK112" s="216">
        <f t="shared" si="9"/>
        <v>0</v>
      </c>
      <c r="BL112" s="25" t="s">
        <v>292</v>
      </c>
      <c r="BM112" s="25" t="s">
        <v>2092</v>
      </c>
    </row>
    <row r="113" spans="2:65" s="1" customFormat="1" ht="22.5" customHeight="1">
      <c r="B113" s="42"/>
      <c r="C113" s="257" t="s">
        <v>251</v>
      </c>
      <c r="D113" s="257" t="s">
        <v>223</v>
      </c>
      <c r="E113" s="258" t="s">
        <v>2093</v>
      </c>
      <c r="F113" s="259" t="s">
        <v>2094</v>
      </c>
      <c r="G113" s="260" t="s">
        <v>626</v>
      </c>
      <c r="H113" s="261">
        <v>1</v>
      </c>
      <c r="I113" s="262"/>
      <c r="J113" s="263">
        <f t="shared" si="0"/>
        <v>0</v>
      </c>
      <c r="K113" s="259" t="s">
        <v>21</v>
      </c>
      <c r="L113" s="264"/>
      <c r="M113" s="265" t="s">
        <v>21</v>
      </c>
      <c r="N113" s="266" t="s">
        <v>46</v>
      </c>
      <c r="O113" s="43"/>
      <c r="P113" s="214">
        <f t="shared" si="1"/>
        <v>0</v>
      </c>
      <c r="Q113" s="214">
        <v>0</v>
      </c>
      <c r="R113" s="214">
        <f t="shared" si="2"/>
        <v>0</v>
      </c>
      <c r="S113" s="214">
        <v>0</v>
      </c>
      <c r="T113" s="215">
        <f t="shared" si="3"/>
        <v>0</v>
      </c>
      <c r="AR113" s="25" t="s">
        <v>393</v>
      </c>
      <c r="AT113" s="25" t="s">
        <v>223</v>
      </c>
      <c r="AU113" s="25" t="s">
        <v>83</v>
      </c>
      <c r="AY113" s="25" t="s">
        <v>183</v>
      </c>
      <c r="BE113" s="216">
        <f t="shared" si="4"/>
        <v>0</v>
      </c>
      <c r="BF113" s="216">
        <f t="shared" si="5"/>
        <v>0</v>
      </c>
      <c r="BG113" s="216">
        <f t="shared" si="6"/>
        <v>0</v>
      </c>
      <c r="BH113" s="216">
        <f t="shared" si="7"/>
        <v>0</v>
      </c>
      <c r="BI113" s="216">
        <f t="shared" si="8"/>
        <v>0</v>
      </c>
      <c r="BJ113" s="25" t="s">
        <v>79</v>
      </c>
      <c r="BK113" s="216">
        <f t="shared" si="9"/>
        <v>0</v>
      </c>
      <c r="BL113" s="25" t="s">
        <v>292</v>
      </c>
      <c r="BM113" s="25" t="s">
        <v>2095</v>
      </c>
    </row>
    <row r="114" spans="2:65" s="1" customFormat="1" ht="44.25" customHeight="1">
      <c r="B114" s="42"/>
      <c r="C114" s="257" t="s">
        <v>271</v>
      </c>
      <c r="D114" s="257" t="s">
        <v>223</v>
      </c>
      <c r="E114" s="258" t="s">
        <v>2096</v>
      </c>
      <c r="F114" s="259" t="s">
        <v>2097</v>
      </c>
      <c r="G114" s="260" t="s">
        <v>626</v>
      </c>
      <c r="H114" s="261">
        <v>6</v>
      </c>
      <c r="I114" s="262"/>
      <c r="J114" s="263">
        <f t="shared" si="0"/>
        <v>0</v>
      </c>
      <c r="K114" s="259" t="s">
        <v>21</v>
      </c>
      <c r="L114" s="264"/>
      <c r="M114" s="265" t="s">
        <v>21</v>
      </c>
      <c r="N114" s="266" t="s">
        <v>46</v>
      </c>
      <c r="O114" s="43"/>
      <c r="P114" s="214">
        <f t="shared" si="1"/>
        <v>0</v>
      </c>
      <c r="Q114" s="214">
        <v>0</v>
      </c>
      <c r="R114" s="214">
        <f t="shared" si="2"/>
        <v>0</v>
      </c>
      <c r="S114" s="214">
        <v>0</v>
      </c>
      <c r="T114" s="215">
        <f t="shared" si="3"/>
        <v>0</v>
      </c>
      <c r="AR114" s="25" t="s">
        <v>393</v>
      </c>
      <c r="AT114" s="25" t="s">
        <v>223</v>
      </c>
      <c r="AU114" s="25" t="s">
        <v>83</v>
      </c>
      <c r="AY114" s="25" t="s">
        <v>183</v>
      </c>
      <c r="BE114" s="216">
        <f t="shared" si="4"/>
        <v>0</v>
      </c>
      <c r="BF114" s="216">
        <f t="shared" si="5"/>
        <v>0</v>
      </c>
      <c r="BG114" s="216">
        <f t="shared" si="6"/>
        <v>0</v>
      </c>
      <c r="BH114" s="216">
        <f t="shared" si="7"/>
        <v>0</v>
      </c>
      <c r="BI114" s="216">
        <f t="shared" si="8"/>
        <v>0</v>
      </c>
      <c r="BJ114" s="25" t="s">
        <v>79</v>
      </c>
      <c r="BK114" s="216">
        <f t="shared" si="9"/>
        <v>0</v>
      </c>
      <c r="BL114" s="25" t="s">
        <v>292</v>
      </c>
      <c r="BM114" s="25" t="s">
        <v>2098</v>
      </c>
    </row>
    <row r="115" spans="2:65" s="1" customFormat="1" ht="31.5" customHeight="1">
      <c r="B115" s="42"/>
      <c r="C115" s="257" t="s">
        <v>274</v>
      </c>
      <c r="D115" s="257" t="s">
        <v>223</v>
      </c>
      <c r="E115" s="258" t="s">
        <v>2099</v>
      </c>
      <c r="F115" s="259" t="s">
        <v>2100</v>
      </c>
      <c r="G115" s="260" t="s">
        <v>626</v>
      </c>
      <c r="H115" s="261">
        <v>1</v>
      </c>
      <c r="I115" s="262"/>
      <c r="J115" s="263">
        <f t="shared" si="0"/>
        <v>0</v>
      </c>
      <c r="K115" s="259" t="s">
        <v>21</v>
      </c>
      <c r="L115" s="264"/>
      <c r="M115" s="265" t="s">
        <v>21</v>
      </c>
      <c r="N115" s="266" t="s">
        <v>46</v>
      </c>
      <c r="O115" s="43"/>
      <c r="P115" s="214">
        <f t="shared" si="1"/>
        <v>0</v>
      </c>
      <c r="Q115" s="214">
        <v>0</v>
      </c>
      <c r="R115" s="214">
        <f t="shared" si="2"/>
        <v>0</v>
      </c>
      <c r="S115" s="214">
        <v>0</v>
      </c>
      <c r="T115" s="215">
        <f t="shared" si="3"/>
        <v>0</v>
      </c>
      <c r="AR115" s="25" t="s">
        <v>393</v>
      </c>
      <c r="AT115" s="25" t="s">
        <v>223</v>
      </c>
      <c r="AU115" s="25" t="s">
        <v>83</v>
      </c>
      <c r="AY115" s="25" t="s">
        <v>183</v>
      </c>
      <c r="BE115" s="216">
        <f t="shared" si="4"/>
        <v>0</v>
      </c>
      <c r="BF115" s="216">
        <f t="shared" si="5"/>
        <v>0</v>
      </c>
      <c r="BG115" s="216">
        <f t="shared" si="6"/>
        <v>0</v>
      </c>
      <c r="BH115" s="216">
        <f t="shared" si="7"/>
        <v>0</v>
      </c>
      <c r="BI115" s="216">
        <f t="shared" si="8"/>
        <v>0</v>
      </c>
      <c r="BJ115" s="25" t="s">
        <v>79</v>
      </c>
      <c r="BK115" s="216">
        <f t="shared" si="9"/>
        <v>0</v>
      </c>
      <c r="BL115" s="25" t="s">
        <v>292</v>
      </c>
      <c r="BM115" s="25" t="s">
        <v>2101</v>
      </c>
    </row>
    <row r="116" spans="2:65" s="1" customFormat="1" ht="31.5" customHeight="1">
      <c r="B116" s="42"/>
      <c r="C116" s="257" t="s">
        <v>279</v>
      </c>
      <c r="D116" s="257" t="s">
        <v>223</v>
      </c>
      <c r="E116" s="258" t="s">
        <v>2102</v>
      </c>
      <c r="F116" s="259" t="s">
        <v>2103</v>
      </c>
      <c r="G116" s="260" t="s">
        <v>626</v>
      </c>
      <c r="H116" s="261">
        <v>2</v>
      </c>
      <c r="I116" s="262"/>
      <c r="J116" s="263">
        <f t="shared" si="0"/>
        <v>0</v>
      </c>
      <c r="K116" s="259" t="s">
        <v>21</v>
      </c>
      <c r="L116" s="264"/>
      <c r="M116" s="265" t="s">
        <v>21</v>
      </c>
      <c r="N116" s="266" t="s">
        <v>46</v>
      </c>
      <c r="O116" s="43"/>
      <c r="P116" s="214">
        <f t="shared" si="1"/>
        <v>0</v>
      </c>
      <c r="Q116" s="214">
        <v>0</v>
      </c>
      <c r="R116" s="214">
        <f t="shared" si="2"/>
        <v>0</v>
      </c>
      <c r="S116" s="214">
        <v>0</v>
      </c>
      <c r="T116" s="215">
        <f t="shared" si="3"/>
        <v>0</v>
      </c>
      <c r="AR116" s="25" t="s">
        <v>393</v>
      </c>
      <c r="AT116" s="25" t="s">
        <v>223</v>
      </c>
      <c r="AU116" s="25" t="s">
        <v>83</v>
      </c>
      <c r="AY116" s="25" t="s">
        <v>183</v>
      </c>
      <c r="BE116" s="216">
        <f t="shared" si="4"/>
        <v>0</v>
      </c>
      <c r="BF116" s="216">
        <f t="shared" si="5"/>
        <v>0</v>
      </c>
      <c r="BG116" s="216">
        <f t="shared" si="6"/>
        <v>0</v>
      </c>
      <c r="BH116" s="216">
        <f t="shared" si="7"/>
        <v>0</v>
      </c>
      <c r="BI116" s="216">
        <f t="shared" si="8"/>
        <v>0</v>
      </c>
      <c r="BJ116" s="25" t="s">
        <v>79</v>
      </c>
      <c r="BK116" s="216">
        <f t="shared" si="9"/>
        <v>0</v>
      </c>
      <c r="BL116" s="25" t="s">
        <v>292</v>
      </c>
      <c r="BM116" s="25" t="s">
        <v>2104</v>
      </c>
    </row>
    <row r="117" spans="2:65" s="1" customFormat="1" ht="31.5" customHeight="1">
      <c r="B117" s="42"/>
      <c r="C117" s="257" t="s">
        <v>10</v>
      </c>
      <c r="D117" s="257" t="s">
        <v>223</v>
      </c>
      <c r="E117" s="258" t="s">
        <v>2105</v>
      </c>
      <c r="F117" s="259" t="s">
        <v>2106</v>
      </c>
      <c r="G117" s="260" t="s">
        <v>626</v>
      </c>
      <c r="H117" s="261">
        <v>2</v>
      </c>
      <c r="I117" s="262"/>
      <c r="J117" s="263">
        <f t="shared" si="0"/>
        <v>0</v>
      </c>
      <c r="K117" s="259" t="s">
        <v>21</v>
      </c>
      <c r="L117" s="264"/>
      <c r="M117" s="265" t="s">
        <v>21</v>
      </c>
      <c r="N117" s="266" t="s">
        <v>46</v>
      </c>
      <c r="O117" s="43"/>
      <c r="P117" s="214">
        <f t="shared" si="1"/>
        <v>0</v>
      </c>
      <c r="Q117" s="214">
        <v>0</v>
      </c>
      <c r="R117" s="214">
        <f t="shared" si="2"/>
        <v>0</v>
      </c>
      <c r="S117" s="214">
        <v>0</v>
      </c>
      <c r="T117" s="215">
        <f t="shared" si="3"/>
        <v>0</v>
      </c>
      <c r="AR117" s="25" t="s">
        <v>393</v>
      </c>
      <c r="AT117" s="25" t="s">
        <v>223</v>
      </c>
      <c r="AU117" s="25" t="s">
        <v>83</v>
      </c>
      <c r="AY117" s="25" t="s">
        <v>183</v>
      </c>
      <c r="BE117" s="216">
        <f t="shared" si="4"/>
        <v>0</v>
      </c>
      <c r="BF117" s="216">
        <f t="shared" si="5"/>
        <v>0</v>
      </c>
      <c r="BG117" s="216">
        <f t="shared" si="6"/>
        <v>0</v>
      </c>
      <c r="BH117" s="216">
        <f t="shared" si="7"/>
        <v>0</v>
      </c>
      <c r="BI117" s="216">
        <f t="shared" si="8"/>
        <v>0</v>
      </c>
      <c r="BJ117" s="25" t="s">
        <v>79</v>
      </c>
      <c r="BK117" s="216">
        <f t="shared" si="9"/>
        <v>0</v>
      </c>
      <c r="BL117" s="25" t="s">
        <v>292</v>
      </c>
      <c r="BM117" s="25" t="s">
        <v>2107</v>
      </c>
    </row>
    <row r="118" spans="2:65" s="1" customFormat="1" ht="22.5" customHeight="1">
      <c r="B118" s="42"/>
      <c r="C118" s="257" t="s">
        <v>292</v>
      </c>
      <c r="D118" s="257" t="s">
        <v>223</v>
      </c>
      <c r="E118" s="258" t="s">
        <v>2108</v>
      </c>
      <c r="F118" s="259" t="s">
        <v>2109</v>
      </c>
      <c r="G118" s="260" t="s">
        <v>626</v>
      </c>
      <c r="H118" s="261">
        <v>1</v>
      </c>
      <c r="I118" s="262"/>
      <c r="J118" s="263">
        <f t="shared" si="0"/>
        <v>0</v>
      </c>
      <c r="K118" s="259" t="s">
        <v>21</v>
      </c>
      <c r="L118" s="264"/>
      <c r="M118" s="265" t="s">
        <v>21</v>
      </c>
      <c r="N118" s="266" t="s">
        <v>46</v>
      </c>
      <c r="O118" s="43"/>
      <c r="P118" s="214">
        <f t="shared" si="1"/>
        <v>0</v>
      </c>
      <c r="Q118" s="214">
        <v>0</v>
      </c>
      <c r="R118" s="214">
        <f t="shared" si="2"/>
        <v>0</v>
      </c>
      <c r="S118" s="214">
        <v>0</v>
      </c>
      <c r="T118" s="215">
        <f t="shared" si="3"/>
        <v>0</v>
      </c>
      <c r="AR118" s="25" t="s">
        <v>393</v>
      </c>
      <c r="AT118" s="25" t="s">
        <v>223</v>
      </c>
      <c r="AU118" s="25" t="s">
        <v>83</v>
      </c>
      <c r="AY118" s="25" t="s">
        <v>183</v>
      </c>
      <c r="BE118" s="216">
        <f t="shared" si="4"/>
        <v>0</v>
      </c>
      <c r="BF118" s="216">
        <f t="shared" si="5"/>
        <v>0</v>
      </c>
      <c r="BG118" s="216">
        <f t="shared" si="6"/>
        <v>0</v>
      </c>
      <c r="BH118" s="216">
        <f t="shared" si="7"/>
        <v>0</v>
      </c>
      <c r="BI118" s="216">
        <f t="shared" si="8"/>
        <v>0</v>
      </c>
      <c r="BJ118" s="25" t="s">
        <v>79</v>
      </c>
      <c r="BK118" s="216">
        <f t="shared" si="9"/>
        <v>0</v>
      </c>
      <c r="BL118" s="25" t="s">
        <v>292</v>
      </c>
      <c r="BM118" s="25" t="s">
        <v>2110</v>
      </c>
    </row>
    <row r="119" spans="2:65" s="1" customFormat="1" ht="22.5" customHeight="1">
      <c r="B119" s="42"/>
      <c r="C119" s="257" t="s">
        <v>299</v>
      </c>
      <c r="D119" s="257" t="s">
        <v>223</v>
      </c>
      <c r="E119" s="258" t="s">
        <v>2111</v>
      </c>
      <c r="F119" s="259" t="s">
        <v>2112</v>
      </c>
      <c r="G119" s="260" t="s">
        <v>626</v>
      </c>
      <c r="H119" s="261">
        <v>1</v>
      </c>
      <c r="I119" s="262"/>
      <c r="J119" s="263">
        <f t="shared" si="0"/>
        <v>0</v>
      </c>
      <c r="K119" s="259" t="s">
        <v>21</v>
      </c>
      <c r="L119" s="264"/>
      <c r="M119" s="265" t="s">
        <v>21</v>
      </c>
      <c r="N119" s="266" t="s">
        <v>46</v>
      </c>
      <c r="O119" s="43"/>
      <c r="P119" s="214">
        <f t="shared" si="1"/>
        <v>0</v>
      </c>
      <c r="Q119" s="214">
        <v>0</v>
      </c>
      <c r="R119" s="214">
        <f t="shared" si="2"/>
        <v>0</v>
      </c>
      <c r="S119" s="214">
        <v>0</v>
      </c>
      <c r="T119" s="215">
        <f t="shared" si="3"/>
        <v>0</v>
      </c>
      <c r="AR119" s="25" t="s">
        <v>393</v>
      </c>
      <c r="AT119" s="25" t="s">
        <v>223</v>
      </c>
      <c r="AU119" s="25" t="s">
        <v>83</v>
      </c>
      <c r="AY119" s="25" t="s">
        <v>183</v>
      </c>
      <c r="BE119" s="216">
        <f t="shared" si="4"/>
        <v>0</v>
      </c>
      <c r="BF119" s="216">
        <f t="shared" si="5"/>
        <v>0</v>
      </c>
      <c r="BG119" s="216">
        <f t="shared" si="6"/>
        <v>0</v>
      </c>
      <c r="BH119" s="216">
        <f t="shared" si="7"/>
        <v>0</v>
      </c>
      <c r="BI119" s="216">
        <f t="shared" si="8"/>
        <v>0</v>
      </c>
      <c r="BJ119" s="25" t="s">
        <v>79</v>
      </c>
      <c r="BK119" s="216">
        <f t="shared" si="9"/>
        <v>0</v>
      </c>
      <c r="BL119" s="25" t="s">
        <v>292</v>
      </c>
      <c r="BM119" s="25" t="s">
        <v>2113</v>
      </c>
    </row>
    <row r="120" spans="2:65" s="1" customFormat="1" ht="22.5" customHeight="1">
      <c r="B120" s="42"/>
      <c r="C120" s="257" t="s">
        <v>306</v>
      </c>
      <c r="D120" s="257" t="s">
        <v>223</v>
      </c>
      <c r="E120" s="258" t="s">
        <v>2114</v>
      </c>
      <c r="F120" s="259" t="s">
        <v>2115</v>
      </c>
      <c r="G120" s="260" t="s">
        <v>188</v>
      </c>
      <c r="H120" s="261">
        <v>11</v>
      </c>
      <c r="I120" s="262"/>
      <c r="J120" s="263">
        <f t="shared" si="0"/>
        <v>0</v>
      </c>
      <c r="K120" s="259" t="s">
        <v>21</v>
      </c>
      <c r="L120" s="264"/>
      <c r="M120" s="265" t="s">
        <v>21</v>
      </c>
      <c r="N120" s="266" t="s">
        <v>46</v>
      </c>
      <c r="O120" s="43"/>
      <c r="P120" s="214">
        <f t="shared" si="1"/>
        <v>0</v>
      </c>
      <c r="Q120" s="214">
        <v>0</v>
      </c>
      <c r="R120" s="214">
        <f t="shared" si="2"/>
        <v>0</v>
      </c>
      <c r="S120" s="214">
        <v>0</v>
      </c>
      <c r="T120" s="215">
        <f t="shared" si="3"/>
        <v>0</v>
      </c>
      <c r="AR120" s="25" t="s">
        <v>393</v>
      </c>
      <c r="AT120" s="25" t="s">
        <v>223</v>
      </c>
      <c r="AU120" s="25" t="s">
        <v>83</v>
      </c>
      <c r="AY120" s="25" t="s">
        <v>183</v>
      </c>
      <c r="BE120" s="216">
        <f t="shared" si="4"/>
        <v>0</v>
      </c>
      <c r="BF120" s="216">
        <f t="shared" si="5"/>
        <v>0</v>
      </c>
      <c r="BG120" s="216">
        <f t="shared" si="6"/>
        <v>0</v>
      </c>
      <c r="BH120" s="216">
        <f t="shared" si="7"/>
        <v>0</v>
      </c>
      <c r="BI120" s="216">
        <f t="shared" si="8"/>
        <v>0</v>
      </c>
      <c r="BJ120" s="25" t="s">
        <v>79</v>
      </c>
      <c r="BK120" s="216">
        <f t="shared" si="9"/>
        <v>0</v>
      </c>
      <c r="BL120" s="25" t="s">
        <v>292</v>
      </c>
      <c r="BM120" s="25" t="s">
        <v>2116</v>
      </c>
    </row>
    <row r="121" spans="2:65" s="1" customFormat="1" ht="22.5" customHeight="1">
      <c r="B121" s="42"/>
      <c r="C121" s="257" t="s">
        <v>311</v>
      </c>
      <c r="D121" s="257" t="s">
        <v>223</v>
      </c>
      <c r="E121" s="258" t="s">
        <v>2117</v>
      </c>
      <c r="F121" s="259" t="s">
        <v>2118</v>
      </c>
      <c r="G121" s="260" t="s">
        <v>188</v>
      </c>
      <c r="H121" s="261">
        <v>3</v>
      </c>
      <c r="I121" s="262"/>
      <c r="J121" s="263">
        <f t="shared" si="0"/>
        <v>0</v>
      </c>
      <c r="K121" s="259" t="s">
        <v>21</v>
      </c>
      <c r="L121" s="264"/>
      <c r="M121" s="265" t="s">
        <v>21</v>
      </c>
      <c r="N121" s="266" t="s">
        <v>46</v>
      </c>
      <c r="O121" s="43"/>
      <c r="P121" s="214">
        <f t="shared" si="1"/>
        <v>0</v>
      </c>
      <c r="Q121" s="214">
        <v>0</v>
      </c>
      <c r="R121" s="214">
        <f t="shared" si="2"/>
        <v>0</v>
      </c>
      <c r="S121" s="214">
        <v>0</v>
      </c>
      <c r="T121" s="215">
        <f t="shared" si="3"/>
        <v>0</v>
      </c>
      <c r="AR121" s="25" t="s">
        <v>393</v>
      </c>
      <c r="AT121" s="25" t="s">
        <v>223</v>
      </c>
      <c r="AU121" s="25" t="s">
        <v>83</v>
      </c>
      <c r="AY121" s="25" t="s">
        <v>183</v>
      </c>
      <c r="BE121" s="216">
        <f t="shared" si="4"/>
        <v>0</v>
      </c>
      <c r="BF121" s="216">
        <f t="shared" si="5"/>
        <v>0</v>
      </c>
      <c r="BG121" s="216">
        <f t="shared" si="6"/>
        <v>0</v>
      </c>
      <c r="BH121" s="216">
        <f t="shared" si="7"/>
        <v>0</v>
      </c>
      <c r="BI121" s="216">
        <f t="shared" si="8"/>
        <v>0</v>
      </c>
      <c r="BJ121" s="25" t="s">
        <v>79</v>
      </c>
      <c r="BK121" s="216">
        <f t="shared" si="9"/>
        <v>0</v>
      </c>
      <c r="BL121" s="25" t="s">
        <v>292</v>
      </c>
      <c r="BM121" s="25" t="s">
        <v>2119</v>
      </c>
    </row>
    <row r="122" spans="2:65" s="1" customFormat="1" ht="22.5" customHeight="1">
      <c r="B122" s="42"/>
      <c r="C122" s="257" t="s">
        <v>316</v>
      </c>
      <c r="D122" s="257" t="s">
        <v>223</v>
      </c>
      <c r="E122" s="258" t="s">
        <v>2120</v>
      </c>
      <c r="F122" s="259" t="s">
        <v>2121</v>
      </c>
      <c r="G122" s="260" t="s">
        <v>188</v>
      </c>
      <c r="H122" s="261">
        <v>17</v>
      </c>
      <c r="I122" s="262"/>
      <c r="J122" s="263">
        <f t="shared" si="0"/>
        <v>0</v>
      </c>
      <c r="K122" s="259" t="s">
        <v>21</v>
      </c>
      <c r="L122" s="264"/>
      <c r="M122" s="265" t="s">
        <v>21</v>
      </c>
      <c r="N122" s="266" t="s">
        <v>46</v>
      </c>
      <c r="O122" s="43"/>
      <c r="P122" s="214">
        <f t="shared" si="1"/>
        <v>0</v>
      </c>
      <c r="Q122" s="214">
        <v>0</v>
      </c>
      <c r="R122" s="214">
        <f t="shared" si="2"/>
        <v>0</v>
      </c>
      <c r="S122" s="214">
        <v>0</v>
      </c>
      <c r="T122" s="215">
        <f t="shared" si="3"/>
        <v>0</v>
      </c>
      <c r="AR122" s="25" t="s">
        <v>393</v>
      </c>
      <c r="AT122" s="25" t="s">
        <v>223</v>
      </c>
      <c r="AU122" s="25" t="s">
        <v>83</v>
      </c>
      <c r="AY122" s="25" t="s">
        <v>183</v>
      </c>
      <c r="BE122" s="216">
        <f t="shared" si="4"/>
        <v>0</v>
      </c>
      <c r="BF122" s="216">
        <f t="shared" si="5"/>
        <v>0</v>
      </c>
      <c r="BG122" s="216">
        <f t="shared" si="6"/>
        <v>0</v>
      </c>
      <c r="BH122" s="216">
        <f t="shared" si="7"/>
        <v>0</v>
      </c>
      <c r="BI122" s="216">
        <f t="shared" si="8"/>
        <v>0</v>
      </c>
      <c r="BJ122" s="25" t="s">
        <v>79</v>
      </c>
      <c r="BK122" s="216">
        <f t="shared" si="9"/>
        <v>0</v>
      </c>
      <c r="BL122" s="25" t="s">
        <v>292</v>
      </c>
      <c r="BM122" s="25" t="s">
        <v>2122</v>
      </c>
    </row>
    <row r="123" spans="2:65" s="1" customFormat="1" ht="22.5" customHeight="1">
      <c r="B123" s="42"/>
      <c r="C123" s="257" t="s">
        <v>9</v>
      </c>
      <c r="D123" s="257" t="s">
        <v>223</v>
      </c>
      <c r="E123" s="258" t="s">
        <v>2123</v>
      </c>
      <c r="F123" s="259" t="s">
        <v>2124</v>
      </c>
      <c r="G123" s="260" t="s">
        <v>626</v>
      </c>
      <c r="H123" s="261">
        <v>4</v>
      </c>
      <c r="I123" s="262"/>
      <c r="J123" s="263">
        <f t="shared" si="0"/>
        <v>0</v>
      </c>
      <c r="K123" s="259" t="s">
        <v>21</v>
      </c>
      <c r="L123" s="264"/>
      <c r="M123" s="265" t="s">
        <v>21</v>
      </c>
      <c r="N123" s="266" t="s">
        <v>46</v>
      </c>
      <c r="O123" s="43"/>
      <c r="P123" s="214">
        <f t="shared" si="1"/>
        <v>0</v>
      </c>
      <c r="Q123" s="214">
        <v>0</v>
      </c>
      <c r="R123" s="214">
        <f t="shared" si="2"/>
        <v>0</v>
      </c>
      <c r="S123" s="214">
        <v>0</v>
      </c>
      <c r="T123" s="215">
        <f t="shared" si="3"/>
        <v>0</v>
      </c>
      <c r="AR123" s="25" t="s">
        <v>393</v>
      </c>
      <c r="AT123" s="25" t="s">
        <v>223</v>
      </c>
      <c r="AU123" s="25" t="s">
        <v>83</v>
      </c>
      <c r="AY123" s="25" t="s">
        <v>183</v>
      </c>
      <c r="BE123" s="216">
        <f t="shared" si="4"/>
        <v>0</v>
      </c>
      <c r="BF123" s="216">
        <f t="shared" si="5"/>
        <v>0</v>
      </c>
      <c r="BG123" s="216">
        <f t="shared" si="6"/>
        <v>0</v>
      </c>
      <c r="BH123" s="216">
        <f t="shared" si="7"/>
        <v>0</v>
      </c>
      <c r="BI123" s="216">
        <f t="shared" si="8"/>
        <v>0</v>
      </c>
      <c r="BJ123" s="25" t="s">
        <v>79</v>
      </c>
      <c r="BK123" s="216">
        <f t="shared" si="9"/>
        <v>0</v>
      </c>
      <c r="BL123" s="25" t="s">
        <v>292</v>
      </c>
      <c r="BM123" s="25" t="s">
        <v>2125</v>
      </c>
    </row>
    <row r="124" spans="2:65" s="1" customFormat="1" ht="22.5" customHeight="1">
      <c r="B124" s="42"/>
      <c r="C124" s="257" t="s">
        <v>333</v>
      </c>
      <c r="D124" s="257" t="s">
        <v>223</v>
      </c>
      <c r="E124" s="258" t="s">
        <v>2126</v>
      </c>
      <c r="F124" s="259" t="s">
        <v>2127</v>
      </c>
      <c r="G124" s="260" t="s">
        <v>626</v>
      </c>
      <c r="H124" s="261">
        <v>2</v>
      </c>
      <c r="I124" s="262"/>
      <c r="J124" s="263">
        <f t="shared" si="0"/>
        <v>0</v>
      </c>
      <c r="K124" s="259" t="s">
        <v>21</v>
      </c>
      <c r="L124" s="264"/>
      <c r="M124" s="265" t="s">
        <v>21</v>
      </c>
      <c r="N124" s="266" t="s">
        <v>46</v>
      </c>
      <c r="O124" s="43"/>
      <c r="P124" s="214">
        <f t="shared" si="1"/>
        <v>0</v>
      </c>
      <c r="Q124" s="214">
        <v>0</v>
      </c>
      <c r="R124" s="214">
        <f t="shared" si="2"/>
        <v>0</v>
      </c>
      <c r="S124" s="214">
        <v>0</v>
      </c>
      <c r="T124" s="215">
        <f t="shared" si="3"/>
        <v>0</v>
      </c>
      <c r="AR124" s="25" t="s">
        <v>393</v>
      </c>
      <c r="AT124" s="25" t="s">
        <v>223</v>
      </c>
      <c r="AU124" s="25" t="s">
        <v>83</v>
      </c>
      <c r="AY124" s="25" t="s">
        <v>183</v>
      </c>
      <c r="BE124" s="216">
        <f t="shared" si="4"/>
        <v>0</v>
      </c>
      <c r="BF124" s="216">
        <f t="shared" si="5"/>
        <v>0</v>
      </c>
      <c r="BG124" s="216">
        <f t="shared" si="6"/>
        <v>0</v>
      </c>
      <c r="BH124" s="216">
        <f t="shared" si="7"/>
        <v>0</v>
      </c>
      <c r="BI124" s="216">
        <f t="shared" si="8"/>
        <v>0</v>
      </c>
      <c r="BJ124" s="25" t="s">
        <v>79</v>
      </c>
      <c r="BK124" s="216">
        <f t="shared" si="9"/>
        <v>0</v>
      </c>
      <c r="BL124" s="25" t="s">
        <v>292</v>
      </c>
      <c r="BM124" s="25" t="s">
        <v>2128</v>
      </c>
    </row>
    <row r="125" spans="2:65" s="1" customFormat="1" ht="22.5" customHeight="1">
      <c r="B125" s="42"/>
      <c r="C125" s="257" t="s">
        <v>338</v>
      </c>
      <c r="D125" s="257" t="s">
        <v>223</v>
      </c>
      <c r="E125" s="258" t="s">
        <v>2129</v>
      </c>
      <c r="F125" s="259" t="s">
        <v>2130</v>
      </c>
      <c r="G125" s="260" t="s">
        <v>626</v>
      </c>
      <c r="H125" s="261">
        <v>8</v>
      </c>
      <c r="I125" s="262"/>
      <c r="J125" s="263">
        <f t="shared" si="0"/>
        <v>0</v>
      </c>
      <c r="K125" s="259" t="s">
        <v>21</v>
      </c>
      <c r="L125" s="264"/>
      <c r="M125" s="265" t="s">
        <v>21</v>
      </c>
      <c r="N125" s="266" t="s">
        <v>46</v>
      </c>
      <c r="O125" s="43"/>
      <c r="P125" s="214">
        <f t="shared" si="1"/>
        <v>0</v>
      </c>
      <c r="Q125" s="214">
        <v>0</v>
      </c>
      <c r="R125" s="214">
        <f t="shared" si="2"/>
        <v>0</v>
      </c>
      <c r="S125" s="214">
        <v>0</v>
      </c>
      <c r="T125" s="215">
        <f t="shared" si="3"/>
        <v>0</v>
      </c>
      <c r="AR125" s="25" t="s">
        <v>393</v>
      </c>
      <c r="AT125" s="25" t="s">
        <v>223</v>
      </c>
      <c r="AU125" s="25" t="s">
        <v>83</v>
      </c>
      <c r="AY125" s="25" t="s">
        <v>183</v>
      </c>
      <c r="BE125" s="216">
        <f t="shared" si="4"/>
        <v>0</v>
      </c>
      <c r="BF125" s="216">
        <f t="shared" si="5"/>
        <v>0</v>
      </c>
      <c r="BG125" s="216">
        <f t="shared" si="6"/>
        <v>0</v>
      </c>
      <c r="BH125" s="216">
        <f t="shared" si="7"/>
        <v>0</v>
      </c>
      <c r="BI125" s="216">
        <f t="shared" si="8"/>
        <v>0</v>
      </c>
      <c r="BJ125" s="25" t="s">
        <v>79</v>
      </c>
      <c r="BK125" s="216">
        <f t="shared" si="9"/>
        <v>0</v>
      </c>
      <c r="BL125" s="25" t="s">
        <v>292</v>
      </c>
      <c r="BM125" s="25" t="s">
        <v>2131</v>
      </c>
    </row>
    <row r="126" spans="2:65" s="1" customFormat="1" ht="22.5" customHeight="1">
      <c r="B126" s="42"/>
      <c r="C126" s="257" t="s">
        <v>343</v>
      </c>
      <c r="D126" s="257" t="s">
        <v>223</v>
      </c>
      <c r="E126" s="258" t="s">
        <v>2132</v>
      </c>
      <c r="F126" s="259" t="s">
        <v>2133</v>
      </c>
      <c r="G126" s="260" t="s">
        <v>626</v>
      </c>
      <c r="H126" s="261">
        <v>2</v>
      </c>
      <c r="I126" s="262"/>
      <c r="J126" s="263">
        <f t="shared" si="0"/>
        <v>0</v>
      </c>
      <c r="K126" s="259" t="s">
        <v>21</v>
      </c>
      <c r="L126" s="264"/>
      <c r="M126" s="265" t="s">
        <v>21</v>
      </c>
      <c r="N126" s="266" t="s">
        <v>46</v>
      </c>
      <c r="O126" s="43"/>
      <c r="P126" s="214">
        <f t="shared" si="1"/>
        <v>0</v>
      </c>
      <c r="Q126" s="214">
        <v>0</v>
      </c>
      <c r="R126" s="214">
        <f t="shared" si="2"/>
        <v>0</v>
      </c>
      <c r="S126" s="214">
        <v>0</v>
      </c>
      <c r="T126" s="215">
        <f t="shared" si="3"/>
        <v>0</v>
      </c>
      <c r="AR126" s="25" t="s">
        <v>393</v>
      </c>
      <c r="AT126" s="25" t="s">
        <v>223</v>
      </c>
      <c r="AU126" s="25" t="s">
        <v>83</v>
      </c>
      <c r="AY126" s="25" t="s">
        <v>183</v>
      </c>
      <c r="BE126" s="216">
        <f t="shared" si="4"/>
        <v>0</v>
      </c>
      <c r="BF126" s="216">
        <f t="shared" si="5"/>
        <v>0</v>
      </c>
      <c r="BG126" s="216">
        <f t="shared" si="6"/>
        <v>0</v>
      </c>
      <c r="BH126" s="216">
        <f t="shared" si="7"/>
        <v>0</v>
      </c>
      <c r="BI126" s="216">
        <f t="shared" si="8"/>
        <v>0</v>
      </c>
      <c r="BJ126" s="25" t="s">
        <v>79</v>
      </c>
      <c r="BK126" s="216">
        <f t="shared" si="9"/>
        <v>0</v>
      </c>
      <c r="BL126" s="25" t="s">
        <v>292</v>
      </c>
      <c r="BM126" s="25" t="s">
        <v>2134</v>
      </c>
    </row>
    <row r="127" spans="2:65" s="1" customFormat="1" ht="22.5" customHeight="1">
      <c r="B127" s="42"/>
      <c r="C127" s="257" t="s">
        <v>348</v>
      </c>
      <c r="D127" s="257" t="s">
        <v>223</v>
      </c>
      <c r="E127" s="258" t="s">
        <v>2135</v>
      </c>
      <c r="F127" s="259" t="s">
        <v>2136</v>
      </c>
      <c r="G127" s="260" t="s">
        <v>626</v>
      </c>
      <c r="H127" s="261">
        <v>4</v>
      </c>
      <c r="I127" s="262"/>
      <c r="J127" s="263">
        <f t="shared" si="0"/>
        <v>0</v>
      </c>
      <c r="K127" s="259" t="s">
        <v>21</v>
      </c>
      <c r="L127" s="264"/>
      <c r="M127" s="265" t="s">
        <v>21</v>
      </c>
      <c r="N127" s="266" t="s">
        <v>46</v>
      </c>
      <c r="O127" s="43"/>
      <c r="P127" s="214">
        <f t="shared" si="1"/>
        <v>0</v>
      </c>
      <c r="Q127" s="214">
        <v>0</v>
      </c>
      <c r="R127" s="214">
        <f t="shared" si="2"/>
        <v>0</v>
      </c>
      <c r="S127" s="214">
        <v>0</v>
      </c>
      <c r="T127" s="215">
        <f t="shared" si="3"/>
        <v>0</v>
      </c>
      <c r="AR127" s="25" t="s">
        <v>393</v>
      </c>
      <c r="AT127" s="25" t="s">
        <v>223</v>
      </c>
      <c r="AU127" s="25" t="s">
        <v>83</v>
      </c>
      <c r="AY127" s="25" t="s">
        <v>183</v>
      </c>
      <c r="BE127" s="216">
        <f t="shared" si="4"/>
        <v>0</v>
      </c>
      <c r="BF127" s="216">
        <f t="shared" si="5"/>
        <v>0</v>
      </c>
      <c r="BG127" s="216">
        <f t="shared" si="6"/>
        <v>0</v>
      </c>
      <c r="BH127" s="216">
        <f t="shared" si="7"/>
        <v>0</v>
      </c>
      <c r="BI127" s="216">
        <f t="shared" si="8"/>
        <v>0</v>
      </c>
      <c r="BJ127" s="25" t="s">
        <v>79</v>
      </c>
      <c r="BK127" s="216">
        <f t="shared" si="9"/>
        <v>0</v>
      </c>
      <c r="BL127" s="25" t="s">
        <v>292</v>
      </c>
      <c r="BM127" s="25" t="s">
        <v>2137</v>
      </c>
    </row>
    <row r="128" spans="2:65" s="1" customFormat="1" ht="22.5" customHeight="1">
      <c r="B128" s="42"/>
      <c r="C128" s="257" t="s">
        <v>353</v>
      </c>
      <c r="D128" s="257" t="s">
        <v>223</v>
      </c>
      <c r="E128" s="258" t="s">
        <v>2138</v>
      </c>
      <c r="F128" s="259" t="s">
        <v>2139</v>
      </c>
      <c r="G128" s="260" t="s">
        <v>626</v>
      </c>
      <c r="H128" s="261">
        <v>1</v>
      </c>
      <c r="I128" s="262"/>
      <c r="J128" s="263">
        <f t="shared" si="0"/>
        <v>0</v>
      </c>
      <c r="K128" s="259" t="s">
        <v>21</v>
      </c>
      <c r="L128" s="264"/>
      <c r="M128" s="265" t="s">
        <v>21</v>
      </c>
      <c r="N128" s="266" t="s">
        <v>46</v>
      </c>
      <c r="O128" s="43"/>
      <c r="P128" s="214">
        <f t="shared" si="1"/>
        <v>0</v>
      </c>
      <c r="Q128" s="214">
        <v>0</v>
      </c>
      <c r="R128" s="214">
        <f t="shared" si="2"/>
        <v>0</v>
      </c>
      <c r="S128" s="214">
        <v>0</v>
      </c>
      <c r="T128" s="215">
        <f t="shared" si="3"/>
        <v>0</v>
      </c>
      <c r="AR128" s="25" t="s">
        <v>393</v>
      </c>
      <c r="AT128" s="25" t="s">
        <v>223</v>
      </c>
      <c r="AU128" s="25" t="s">
        <v>83</v>
      </c>
      <c r="AY128" s="25" t="s">
        <v>183</v>
      </c>
      <c r="BE128" s="216">
        <f t="shared" si="4"/>
        <v>0</v>
      </c>
      <c r="BF128" s="216">
        <f t="shared" si="5"/>
        <v>0</v>
      </c>
      <c r="BG128" s="216">
        <f t="shared" si="6"/>
        <v>0</v>
      </c>
      <c r="BH128" s="216">
        <f t="shared" si="7"/>
        <v>0</v>
      </c>
      <c r="BI128" s="216">
        <f t="shared" si="8"/>
        <v>0</v>
      </c>
      <c r="BJ128" s="25" t="s">
        <v>79</v>
      </c>
      <c r="BK128" s="216">
        <f t="shared" si="9"/>
        <v>0</v>
      </c>
      <c r="BL128" s="25" t="s">
        <v>292</v>
      </c>
      <c r="BM128" s="25" t="s">
        <v>2140</v>
      </c>
    </row>
    <row r="129" spans="2:65" s="1" customFormat="1" ht="22.5" customHeight="1">
      <c r="B129" s="42"/>
      <c r="C129" s="257" t="s">
        <v>364</v>
      </c>
      <c r="D129" s="257" t="s">
        <v>223</v>
      </c>
      <c r="E129" s="258" t="s">
        <v>2141</v>
      </c>
      <c r="F129" s="259" t="s">
        <v>2142</v>
      </c>
      <c r="G129" s="260" t="s">
        <v>626</v>
      </c>
      <c r="H129" s="261">
        <v>6</v>
      </c>
      <c r="I129" s="262"/>
      <c r="J129" s="263">
        <f t="shared" si="0"/>
        <v>0</v>
      </c>
      <c r="K129" s="259" t="s">
        <v>21</v>
      </c>
      <c r="L129" s="264"/>
      <c r="M129" s="265" t="s">
        <v>21</v>
      </c>
      <c r="N129" s="266" t="s">
        <v>46</v>
      </c>
      <c r="O129" s="43"/>
      <c r="P129" s="214">
        <f t="shared" si="1"/>
        <v>0</v>
      </c>
      <c r="Q129" s="214">
        <v>0</v>
      </c>
      <c r="R129" s="214">
        <f t="shared" si="2"/>
        <v>0</v>
      </c>
      <c r="S129" s="214">
        <v>0</v>
      </c>
      <c r="T129" s="215">
        <f t="shared" si="3"/>
        <v>0</v>
      </c>
      <c r="AR129" s="25" t="s">
        <v>393</v>
      </c>
      <c r="AT129" s="25" t="s">
        <v>223</v>
      </c>
      <c r="AU129" s="25" t="s">
        <v>83</v>
      </c>
      <c r="AY129" s="25" t="s">
        <v>183</v>
      </c>
      <c r="BE129" s="216">
        <f t="shared" si="4"/>
        <v>0</v>
      </c>
      <c r="BF129" s="216">
        <f t="shared" si="5"/>
        <v>0</v>
      </c>
      <c r="BG129" s="216">
        <f t="shared" si="6"/>
        <v>0</v>
      </c>
      <c r="BH129" s="216">
        <f t="shared" si="7"/>
        <v>0</v>
      </c>
      <c r="BI129" s="216">
        <f t="shared" si="8"/>
        <v>0</v>
      </c>
      <c r="BJ129" s="25" t="s">
        <v>79</v>
      </c>
      <c r="BK129" s="216">
        <f t="shared" si="9"/>
        <v>0</v>
      </c>
      <c r="BL129" s="25" t="s">
        <v>292</v>
      </c>
      <c r="BM129" s="25" t="s">
        <v>2143</v>
      </c>
    </row>
    <row r="130" spans="2:65" s="1" customFormat="1" ht="22.5" customHeight="1">
      <c r="B130" s="42"/>
      <c r="C130" s="257" t="s">
        <v>370</v>
      </c>
      <c r="D130" s="257" t="s">
        <v>223</v>
      </c>
      <c r="E130" s="258" t="s">
        <v>2144</v>
      </c>
      <c r="F130" s="259" t="s">
        <v>2145</v>
      </c>
      <c r="G130" s="260" t="s">
        <v>626</v>
      </c>
      <c r="H130" s="261">
        <v>4</v>
      </c>
      <c r="I130" s="262"/>
      <c r="J130" s="263">
        <f t="shared" si="0"/>
        <v>0</v>
      </c>
      <c r="K130" s="259" t="s">
        <v>21</v>
      </c>
      <c r="L130" s="264"/>
      <c r="M130" s="265" t="s">
        <v>21</v>
      </c>
      <c r="N130" s="266" t="s">
        <v>46</v>
      </c>
      <c r="O130" s="43"/>
      <c r="P130" s="214">
        <f t="shared" si="1"/>
        <v>0</v>
      </c>
      <c r="Q130" s="214">
        <v>0</v>
      </c>
      <c r="R130" s="214">
        <f t="shared" si="2"/>
        <v>0</v>
      </c>
      <c r="S130" s="214">
        <v>0</v>
      </c>
      <c r="T130" s="215">
        <f t="shared" si="3"/>
        <v>0</v>
      </c>
      <c r="AR130" s="25" t="s">
        <v>393</v>
      </c>
      <c r="AT130" s="25" t="s">
        <v>223</v>
      </c>
      <c r="AU130" s="25" t="s">
        <v>83</v>
      </c>
      <c r="AY130" s="25" t="s">
        <v>183</v>
      </c>
      <c r="BE130" s="216">
        <f t="shared" si="4"/>
        <v>0</v>
      </c>
      <c r="BF130" s="216">
        <f t="shared" si="5"/>
        <v>0</v>
      </c>
      <c r="BG130" s="216">
        <f t="shared" si="6"/>
        <v>0</v>
      </c>
      <c r="BH130" s="216">
        <f t="shared" si="7"/>
        <v>0</v>
      </c>
      <c r="BI130" s="216">
        <f t="shared" si="8"/>
        <v>0</v>
      </c>
      <c r="BJ130" s="25" t="s">
        <v>79</v>
      </c>
      <c r="BK130" s="216">
        <f t="shared" si="9"/>
        <v>0</v>
      </c>
      <c r="BL130" s="25" t="s">
        <v>292</v>
      </c>
      <c r="BM130" s="25" t="s">
        <v>2146</v>
      </c>
    </row>
    <row r="131" spans="2:65" s="1" customFormat="1" ht="22.5" customHeight="1">
      <c r="B131" s="42"/>
      <c r="C131" s="257" t="s">
        <v>376</v>
      </c>
      <c r="D131" s="257" t="s">
        <v>223</v>
      </c>
      <c r="E131" s="258" t="s">
        <v>2147</v>
      </c>
      <c r="F131" s="259" t="s">
        <v>2148</v>
      </c>
      <c r="G131" s="260" t="s">
        <v>626</v>
      </c>
      <c r="H131" s="261">
        <v>2</v>
      </c>
      <c r="I131" s="262"/>
      <c r="J131" s="263">
        <f t="shared" si="0"/>
        <v>0</v>
      </c>
      <c r="K131" s="259" t="s">
        <v>21</v>
      </c>
      <c r="L131" s="264"/>
      <c r="M131" s="265" t="s">
        <v>21</v>
      </c>
      <c r="N131" s="266" t="s">
        <v>46</v>
      </c>
      <c r="O131" s="43"/>
      <c r="P131" s="214">
        <f t="shared" si="1"/>
        <v>0</v>
      </c>
      <c r="Q131" s="214">
        <v>0</v>
      </c>
      <c r="R131" s="214">
        <f t="shared" si="2"/>
        <v>0</v>
      </c>
      <c r="S131" s="214">
        <v>0</v>
      </c>
      <c r="T131" s="215">
        <f t="shared" si="3"/>
        <v>0</v>
      </c>
      <c r="AR131" s="25" t="s">
        <v>393</v>
      </c>
      <c r="AT131" s="25" t="s">
        <v>223</v>
      </c>
      <c r="AU131" s="25" t="s">
        <v>83</v>
      </c>
      <c r="AY131" s="25" t="s">
        <v>183</v>
      </c>
      <c r="BE131" s="216">
        <f t="shared" si="4"/>
        <v>0</v>
      </c>
      <c r="BF131" s="216">
        <f t="shared" si="5"/>
        <v>0</v>
      </c>
      <c r="BG131" s="216">
        <f t="shared" si="6"/>
        <v>0</v>
      </c>
      <c r="BH131" s="216">
        <f t="shared" si="7"/>
        <v>0</v>
      </c>
      <c r="BI131" s="216">
        <f t="shared" si="8"/>
        <v>0</v>
      </c>
      <c r="BJ131" s="25" t="s">
        <v>79</v>
      </c>
      <c r="BK131" s="216">
        <f t="shared" si="9"/>
        <v>0</v>
      </c>
      <c r="BL131" s="25" t="s">
        <v>292</v>
      </c>
      <c r="BM131" s="25" t="s">
        <v>2149</v>
      </c>
    </row>
    <row r="132" spans="2:65" s="1" customFormat="1" ht="22.5" customHeight="1">
      <c r="B132" s="42"/>
      <c r="C132" s="257" t="s">
        <v>380</v>
      </c>
      <c r="D132" s="257" t="s">
        <v>223</v>
      </c>
      <c r="E132" s="258" t="s">
        <v>2150</v>
      </c>
      <c r="F132" s="259" t="s">
        <v>2151</v>
      </c>
      <c r="G132" s="260" t="s">
        <v>626</v>
      </c>
      <c r="H132" s="261">
        <v>1</v>
      </c>
      <c r="I132" s="262"/>
      <c r="J132" s="263">
        <f t="shared" si="0"/>
        <v>0</v>
      </c>
      <c r="K132" s="259" t="s">
        <v>21</v>
      </c>
      <c r="L132" s="264"/>
      <c r="M132" s="265" t="s">
        <v>21</v>
      </c>
      <c r="N132" s="266" t="s">
        <v>46</v>
      </c>
      <c r="O132" s="43"/>
      <c r="P132" s="214">
        <f t="shared" si="1"/>
        <v>0</v>
      </c>
      <c r="Q132" s="214">
        <v>0</v>
      </c>
      <c r="R132" s="214">
        <f t="shared" si="2"/>
        <v>0</v>
      </c>
      <c r="S132" s="214">
        <v>0</v>
      </c>
      <c r="T132" s="215">
        <f t="shared" si="3"/>
        <v>0</v>
      </c>
      <c r="AR132" s="25" t="s">
        <v>393</v>
      </c>
      <c r="AT132" s="25" t="s">
        <v>223</v>
      </c>
      <c r="AU132" s="25" t="s">
        <v>83</v>
      </c>
      <c r="AY132" s="25" t="s">
        <v>183</v>
      </c>
      <c r="BE132" s="216">
        <f t="shared" si="4"/>
        <v>0</v>
      </c>
      <c r="BF132" s="216">
        <f t="shared" si="5"/>
        <v>0</v>
      </c>
      <c r="BG132" s="216">
        <f t="shared" si="6"/>
        <v>0</v>
      </c>
      <c r="BH132" s="216">
        <f t="shared" si="7"/>
        <v>0</v>
      </c>
      <c r="BI132" s="216">
        <f t="shared" si="8"/>
        <v>0</v>
      </c>
      <c r="BJ132" s="25" t="s">
        <v>79</v>
      </c>
      <c r="BK132" s="216">
        <f t="shared" si="9"/>
        <v>0</v>
      </c>
      <c r="BL132" s="25" t="s">
        <v>292</v>
      </c>
      <c r="BM132" s="25" t="s">
        <v>2152</v>
      </c>
    </row>
    <row r="133" spans="2:65" s="1" customFormat="1" ht="22.5" customHeight="1">
      <c r="B133" s="42"/>
      <c r="C133" s="257" t="s">
        <v>389</v>
      </c>
      <c r="D133" s="257" t="s">
        <v>223</v>
      </c>
      <c r="E133" s="258" t="s">
        <v>2153</v>
      </c>
      <c r="F133" s="259" t="s">
        <v>2154</v>
      </c>
      <c r="G133" s="260" t="s">
        <v>626</v>
      </c>
      <c r="H133" s="261">
        <v>2</v>
      </c>
      <c r="I133" s="262"/>
      <c r="J133" s="263">
        <f t="shared" si="0"/>
        <v>0</v>
      </c>
      <c r="K133" s="259" t="s">
        <v>21</v>
      </c>
      <c r="L133" s="264"/>
      <c r="M133" s="265" t="s">
        <v>21</v>
      </c>
      <c r="N133" s="266" t="s">
        <v>46</v>
      </c>
      <c r="O133" s="43"/>
      <c r="P133" s="214">
        <f t="shared" si="1"/>
        <v>0</v>
      </c>
      <c r="Q133" s="214">
        <v>0</v>
      </c>
      <c r="R133" s="214">
        <f t="shared" si="2"/>
        <v>0</v>
      </c>
      <c r="S133" s="214">
        <v>0</v>
      </c>
      <c r="T133" s="215">
        <f t="shared" si="3"/>
        <v>0</v>
      </c>
      <c r="AR133" s="25" t="s">
        <v>393</v>
      </c>
      <c r="AT133" s="25" t="s">
        <v>223</v>
      </c>
      <c r="AU133" s="25" t="s">
        <v>83</v>
      </c>
      <c r="AY133" s="25" t="s">
        <v>183</v>
      </c>
      <c r="BE133" s="216">
        <f t="shared" si="4"/>
        <v>0</v>
      </c>
      <c r="BF133" s="216">
        <f t="shared" si="5"/>
        <v>0</v>
      </c>
      <c r="BG133" s="216">
        <f t="shared" si="6"/>
        <v>0</v>
      </c>
      <c r="BH133" s="216">
        <f t="shared" si="7"/>
        <v>0</v>
      </c>
      <c r="BI133" s="216">
        <f t="shared" si="8"/>
        <v>0</v>
      </c>
      <c r="BJ133" s="25" t="s">
        <v>79</v>
      </c>
      <c r="BK133" s="216">
        <f t="shared" si="9"/>
        <v>0</v>
      </c>
      <c r="BL133" s="25" t="s">
        <v>292</v>
      </c>
      <c r="BM133" s="25" t="s">
        <v>2155</v>
      </c>
    </row>
    <row r="134" spans="2:65" s="1" customFormat="1" ht="31.5" customHeight="1">
      <c r="B134" s="42"/>
      <c r="C134" s="257" t="s">
        <v>393</v>
      </c>
      <c r="D134" s="257" t="s">
        <v>223</v>
      </c>
      <c r="E134" s="258" t="s">
        <v>2156</v>
      </c>
      <c r="F134" s="259" t="s">
        <v>2157</v>
      </c>
      <c r="G134" s="260" t="s">
        <v>199</v>
      </c>
      <c r="H134" s="261">
        <v>14</v>
      </c>
      <c r="I134" s="262"/>
      <c r="J134" s="263">
        <f t="shared" si="0"/>
        <v>0</v>
      </c>
      <c r="K134" s="259" t="s">
        <v>21</v>
      </c>
      <c r="L134" s="264"/>
      <c r="M134" s="265" t="s">
        <v>21</v>
      </c>
      <c r="N134" s="266" t="s">
        <v>46</v>
      </c>
      <c r="O134" s="43"/>
      <c r="P134" s="214">
        <f t="shared" si="1"/>
        <v>0</v>
      </c>
      <c r="Q134" s="214">
        <v>0</v>
      </c>
      <c r="R134" s="214">
        <f t="shared" si="2"/>
        <v>0</v>
      </c>
      <c r="S134" s="214">
        <v>0</v>
      </c>
      <c r="T134" s="215">
        <f t="shared" si="3"/>
        <v>0</v>
      </c>
      <c r="AR134" s="25" t="s">
        <v>393</v>
      </c>
      <c r="AT134" s="25" t="s">
        <v>223</v>
      </c>
      <c r="AU134" s="25" t="s">
        <v>83</v>
      </c>
      <c r="AY134" s="25" t="s">
        <v>183</v>
      </c>
      <c r="BE134" s="216">
        <f t="shared" si="4"/>
        <v>0</v>
      </c>
      <c r="BF134" s="216">
        <f t="shared" si="5"/>
        <v>0</v>
      </c>
      <c r="BG134" s="216">
        <f t="shared" si="6"/>
        <v>0</v>
      </c>
      <c r="BH134" s="216">
        <f t="shared" si="7"/>
        <v>0</v>
      </c>
      <c r="BI134" s="216">
        <f t="shared" si="8"/>
        <v>0</v>
      </c>
      <c r="BJ134" s="25" t="s">
        <v>79</v>
      </c>
      <c r="BK134" s="216">
        <f t="shared" si="9"/>
        <v>0</v>
      </c>
      <c r="BL134" s="25" t="s">
        <v>292</v>
      </c>
      <c r="BM134" s="25" t="s">
        <v>2158</v>
      </c>
    </row>
    <row r="135" spans="2:65" s="11" customFormat="1" ht="29.85" customHeight="1">
      <c r="B135" s="188"/>
      <c r="C135" s="189"/>
      <c r="D135" s="202" t="s">
        <v>74</v>
      </c>
      <c r="E135" s="203" t="s">
        <v>2159</v>
      </c>
      <c r="F135" s="203" t="s">
        <v>2160</v>
      </c>
      <c r="G135" s="189"/>
      <c r="H135" s="189"/>
      <c r="I135" s="192"/>
      <c r="J135" s="204">
        <f>BK135</f>
        <v>0</v>
      </c>
      <c r="K135" s="189"/>
      <c r="L135" s="194"/>
      <c r="M135" s="195"/>
      <c r="N135" s="196"/>
      <c r="O135" s="196"/>
      <c r="P135" s="197">
        <f>SUM(P136:P159)</f>
        <v>0</v>
      </c>
      <c r="Q135" s="196"/>
      <c r="R135" s="197">
        <f>SUM(R136:R159)</f>
        <v>0</v>
      </c>
      <c r="S135" s="196"/>
      <c r="T135" s="198">
        <f>SUM(T136:T159)</f>
        <v>0</v>
      </c>
      <c r="AR135" s="199" t="s">
        <v>83</v>
      </c>
      <c r="AT135" s="200" t="s">
        <v>74</v>
      </c>
      <c r="AU135" s="200" t="s">
        <v>79</v>
      </c>
      <c r="AY135" s="199" t="s">
        <v>183</v>
      </c>
      <c r="BK135" s="201">
        <f>SUM(BK136:BK159)</f>
        <v>0</v>
      </c>
    </row>
    <row r="136" spans="2:65" s="1" customFormat="1" ht="69.75" customHeight="1">
      <c r="B136" s="42"/>
      <c r="C136" s="257" t="s">
        <v>397</v>
      </c>
      <c r="D136" s="257" t="s">
        <v>223</v>
      </c>
      <c r="E136" s="258" t="s">
        <v>2161</v>
      </c>
      <c r="F136" s="259" t="s">
        <v>2162</v>
      </c>
      <c r="G136" s="260" t="s">
        <v>626</v>
      </c>
      <c r="H136" s="261">
        <v>1</v>
      </c>
      <c r="I136" s="262"/>
      <c r="J136" s="263">
        <f t="shared" ref="J136:J159" si="10">ROUND(I136*H136,2)</f>
        <v>0</v>
      </c>
      <c r="K136" s="259" t="s">
        <v>21</v>
      </c>
      <c r="L136" s="264"/>
      <c r="M136" s="265" t="s">
        <v>21</v>
      </c>
      <c r="N136" s="266" t="s">
        <v>46</v>
      </c>
      <c r="O136" s="43"/>
      <c r="P136" s="214">
        <f t="shared" ref="P136:P159" si="11">O136*H136</f>
        <v>0</v>
      </c>
      <c r="Q136" s="214">
        <v>0</v>
      </c>
      <c r="R136" s="214">
        <f t="shared" ref="R136:R159" si="12">Q136*H136</f>
        <v>0</v>
      </c>
      <c r="S136" s="214">
        <v>0</v>
      </c>
      <c r="T136" s="215">
        <f t="shared" ref="T136:T159" si="13">S136*H136</f>
        <v>0</v>
      </c>
      <c r="AR136" s="25" t="s">
        <v>393</v>
      </c>
      <c r="AT136" s="25" t="s">
        <v>223</v>
      </c>
      <c r="AU136" s="25" t="s">
        <v>83</v>
      </c>
      <c r="AY136" s="25" t="s">
        <v>183</v>
      </c>
      <c r="BE136" s="216">
        <f t="shared" ref="BE136:BE159" si="14">IF(N136="základní",J136,0)</f>
        <v>0</v>
      </c>
      <c r="BF136" s="216">
        <f t="shared" ref="BF136:BF159" si="15">IF(N136="snížená",J136,0)</f>
        <v>0</v>
      </c>
      <c r="BG136" s="216">
        <f t="shared" ref="BG136:BG159" si="16">IF(N136="zákl. přenesená",J136,0)</f>
        <v>0</v>
      </c>
      <c r="BH136" s="216">
        <f t="shared" ref="BH136:BH159" si="17">IF(N136="sníž. přenesená",J136,0)</f>
        <v>0</v>
      </c>
      <c r="BI136" s="216">
        <f t="shared" ref="BI136:BI159" si="18">IF(N136="nulová",J136,0)</f>
        <v>0</v>
      </c>
      <c r="BJ136" s="25" t="s">
        <v>79</v>
      </c>
      <c r="BK136" s="216">
        <f t="shared" ref="BK136:BK159" si="19">ROUND(I136*H136,2)</f>
        <v>0</v>
      </c>
      <c r="BL136" s="25" t="s">
        <v>292</v>
      </c>
      <c r="BM136" s="25" t="s">
        <v>2163</v>
      </c>
    </row>
    <row r="137" spans="2:65" s="1" customFormat="1" ht="69.75" customHeight="1">
      <c r="B137" s="42"/>
      <c r="C137" s="257" t="s">
        <v>403</v>
      </c>
      <c r="D137" s="257" t="s">
        <v>223</v>
      </c>
      <c r="E137" s="258" t="s">
        <v>2164</v>
      </c>
      <c r="F137" s="259" t="s">
        <v>2165</v>
      </c>
      <c r="G137" s="260" t="s">
        <v>626</v>
      </c>
      <c r="H137" s="261">
        <v>1</v>
      </c>
      <c r="I137" s="262"/>
      <c r="J137" s="263">
        <f t="shared" si="10"/>
        <v>0</v>
      </c>
      <c r="K137" s="259" t="s">
        <v>21</v>
      </c>
      <c r="L137" s="264"/>
      <c r="M137" s="265" t="s">
        <v>21</v>
      </c>
      <c r="N137" s="266" t="s">
        <v>46</v>
      </c>
      <c r="O137" s="43"/>
      <c r="P137" s="214">
        <f t="shared" si="11"/>
        <v>0</v>
      </c>
      <c r="Q137" s="214">
        <v>0</v>
      </c>
      <c r="R137" s="214">
        <f t="shared" si="12"/>
        <v>0</v>
      </c>
      <c r="S137" s="214">
        <v>0</v>
      </c>
      <c r="T137" s="215">
        <f t="shared" si="13"/>
        <v>0</v>
      </c>
      <c r="AR137" s="25" t="s">
        <v>393</v>
      </c>
      <c r="AT137" s="25" t="s">
        <v>223</v>
      </c>
      <c r="AU137" s="25" t="s">
        <v>83</v>
      </c>
      <c r="AY137" s="25" t="s">
        <v>183</v>
      </c>
      <c r="BE137" s="216">
        <f t="shared" si="14"/>
        <v>0</v>
      </c>
      <c r="BF137" s="216">
        <f t="shared" si="15"/>
        <v>0</v>
      </c>
      <c r="BG137" s="216">
        <f t="shared" si="16"/>
        <v>0</v>
      </c>
      <c r="BH137" s="216">
        <f t="shared" si="17"/>
        <v>0</v>
      </c>
      <c r="BI137" s="216">
        <f t="shared" si="18"/>
        <v>0</v>
      </c>
      <c r="BJ137" s="25" t="s">
        <v>79</v>
      </c>
      <c r="BK137" s="216">
        <f t="shared" si="19"/>
        <v>0</v>
      </c>
      <c r="BL137" s="25" t="s">
        <v>292</v>
      </c>
      <c r="BM137" s="25" t="s">
        <v>2166</v>
      </c>
    </row>
    <row r="138" spans="2:65" s="1" customFormat="1" ht="22.5" customHeight="1">
      <c r="B138" s="42"/>
      <c r="C138" s="257" t="s">
        <v>409</v>
      </c>
      <c r="D138" s="257" t="s">
        <v>223</v>
      </c>
      <c r="E138" s="258" t="s">
        <v>2167</v>
      </c>
      <c r="F138" s="259" t="s">
        <v>2168</v>
      </c>
      <c r="G138" s="260" t="s">
        <v>626</v>
      </c>
      <c r="H138" s="261">
        <v>1</v>
      </c>
      <c r="I138" s="262"/>
      <c r="J138" s="263">
        <f t="shared" si="10"/>
        <v>0</v>
      </c>
      <c r="K138" s="259" t="s">
        <v>21</v>
      </c>
      <c r="L138" s="264"/>
      <c r="M138" s="265" t="s">
        <v>21</v>
      </c>
      <c r="N138" s="266" t="s">
        <v>46</v>
      </c>
      <c r="O138" s="43"/>
      <c r="P138" s="214">
        <f t="shared" si="11"/>
        <v>0</v>
      </c>
      <c r="Q138" s="214">
        <v>0</v>
      </c>
      <c r="R138" s="214">
        <f t="shared" si="12"/>
        <v>0</v>
      </c>
      <c r="S138" s="214">
        <v>0</v>
      </c>
      <c r="T138" s="215">
        <f t="shared" si="13"/>
        <v>0</v>
      </c>
      <c r="AR138" s="25" t="s">
        <v>393</v>
      </c>
      <c r="AT138" s="25" t="s">
        <v>223</v>
      </c>
      <c r="AU138" s="25" t="s">
        <v>83</v>
      </c>
      <c r="AY138" s="25" t="s">
        <v>183</v>
      </c>
      <c r="BE138" s="216">
        <f t="shared" si="14"/>
        <v>0</v>
      </c>
      <c r="BF138" s="216">
        <f t="shared" si="15"/>
        <v>0</v>
      </c>
      <c r="BG138" s="216">
        <f t="shared" si="16"/>
        <v>0</v>
      </c>
      <c r="BH138" s="216">
        <f t="shared" si="17"/>
        <v>0</v>
      </c>
      <c r="BI138" s="216">
        <f t="shared" si="18"/>
        <v>0</v>
      </c>
      <c r="BJ138" s="25" t="s">
        <v>79</v>
      </c>
      <c r="BK138" s="216">
        <f t="shared" si="19"/>
        <v>0</v>
      </c>
      <c r="BL138" s="25" t="s">
        <v>292</v>
      </c>
      <c r="BM138" s="25" t="s">
        <v>2169</v>
      </c>
    </row>
    <row r="139" spans="2:65" s="1" customFormat="1" ht="44.25" customHeight="1">
      <c r="B139" s="42"/>
      <c r="C139" s="257" t="s">
        <v>414</v>
      </c>
      <c r="D139" s="257" t="s">
        <v>223</v>
      </c>
      <c r="E139" s="258" t="s">
        <v>2170</v>
      </c>
      <c r="F139" s="259" t="s">
        <v>2171</v>
      </c>
      <c r="G139" s="260" t="s">
        <v>626</v>
      </c>
      <c r="H139" s="261">
        <v>6</v>
      </c>
      <c r="I139" s="262"/>
      <c r="J139" s="263">
        <f t="shared" si="10"/>
        <v>0</v>
      </c>
      <c r="K139" s="259" t="s">
        <v>21</v>
      </c>
      <c r="L139" s="264"/>
      <c r="M139" s="265" t="s">
        <v>21</v>
      </c>
      <c r="N139" s="266" t="s">
        <v>46</v>
      </c>
      <c r="O139" s="43"/>
      <c r="P139" s="214">
        <f t="shared" si="11"/>
        <v>0</v>
      </c>
      <c r="Q139" s="214">
        <v>0</v>
      </c>
      <c r="R139" s="214">
        <f t="shared" si="12"/>
        <v>0</v>
      </c>
      <c r="S139" s="214">
        <v>0</v>
      </c>
      <c r="T139" s="215">
        <f t="shared" si="13"/>
        <v>0</v>
      </c>
      <c r="AR139" s="25" t="s">
        <v>393</v>
      </c>
      <c r="AT139" s="25" t="s">
        <v>223</v>
      </c>
      <c r="AU139" s="25" t="s">
        <v>83</v>
      </c>
      <c r="AY139" s="25" t="s">
        <v>183</v>
      </c>
      <c r="BE139" s="216">
        <f t="shared" si="14"/>
        <v>0</v>
      </c>
      <c r="BF139" s="216">
        <f t="shared" si="15"/>
        <v>0</v>
      </c>
      <c r="BG139" s="216">
        <f t="shared" si="16"/>
        <v>0</v>
      </c>
      <c r="BH139" s="216">
        <f t="shared" si="17"/>
        <v>0</v>
      </c>
      <c r="BI139" s="216">
        <f t="shared" si="18"/>
        <v>0</v>
      </c>
      <c r="BJ139" s="25" t="s">
        <v>79</v>
      </c>
      <c r="BK139" s="216">
        <f t="shared" si="19"/>
        <v>0</v>
      </c>
      <c r="BL139" s="25" t="s">
        <v>292</v>
      </c>
      <c r="BM139" s="25" t="s">
        <v>2172</v>
      </c>
    </row>
    <row r="140" spans="2:65" s="1" customFormat="1" ht="31.5" customHeight="1">
      <c r="B140" s="42"/>
      <c r="C140" s="257" t="s">
        <v>419</v>
      </c>
      <c r="D140" s="257" t="s">
        <v>223</v>
      </c>
      <c r="E140" s="258" t="s">
        <v>2173</v>
      </c>
      <c r="F140" s="259" t="s">
        <v>2100</v>
      </c>
      <c r="G140" s="260" t="s">
        <v>626</v>
      </c>
      <c r="H140" s="261">
        <v>1</v>
      </c>
      <c r="I140" s="262"/>
      <c r="J140" s="263">
        <f t="shared" si="10"/>
        <v>0</v>
      </c>
      <c r="K140" s="259" t="s">
        <v>21</v>
      </c>
      <c r="L140" s="264"/>
      <c r="M140" s="265" t="s">
        <v>21</v>
      </c>
      <c r="N140" s="266" t="s">
        <v>46</v>
      </c>
      <c r="O140" s="43"/>
      <c r="P140" s="214">
        <f t="shared" si="11"/>
        <v>0</v>
      </c>
      <c r="Q140" s="214">
        <v>0</v>
      </c>
      <c r="R140" s="214">
        <f t="shared" si="12"/>
        <v>0</v>
      </c>
      <c r="S140" s="214">
        <v>0</v>
      </c>
      <c r="T140" s="215">
        <f t="shared" si="13"/>
        <v>0</v>
      </c>
      <c r="AR140" s="25" t="s">
        <v>393</v>
      </c>
      <c r="AT140" s="25" t="s">
        <v>223</v>
      </c>
      <c r="AU140" s="25" t="s">
        <v>83</v>
      </c>
      <c r="AY140" s="25" t="s">
        <v>183</v>
      </c>
      <c r="BE140" s="216">
        <f t="shared" si="14"/>
        <v>0</v>
      </c>
      <c r="BF140" s="216">
        <f t="shared" si="15"/>
        <v>0</v>
      </c>
      <c r="BG140" s="216">
        <f t="shared" si="16"/>
        <v>0</v>
      </c>
      <c r="BH140" s="216">
        <f t="shared" si="17"/>
        <v>0</v>
      </c>
      <c r="BI140" s="216">
        <f t="shared" si="18"/>
        <v>0</v>
      </c>
      <c r="BJ140" s="25" t="s">
        <v>79</v>
      </c>
      <c r="BK140" s="216">
        <f t="shared" si="19"/>
        <v>0</v>
      </c>
      <c r="BL140" s="25" t="s">
        <v>292</v>
      </c>
      <c r="BM140" s="25" t="s">
        <v>2174</v>
      </c>
    </row>
    <row r="141" spans="2:65" s="1" customFormat="1" ht="31.5" customHeight="1">
      <c r="B141" s="42"/>
      <c r="C141" s="257" t="s">
        <v>426</v>
      </c>
      <c r="D141" s="257" t="s">
        <v>223</v>
      </c>
      <c r="E141" s="258" t="s">
        <v>2175</v>
      </c>
      <c r="F141" s="259" t="s">
        <v>2103</v>
      </c>
      <c r="G141" s="260" t="s">
        <v>626</v>
      </c>
      <c r="H141" s="261">
        <v>2</v>
      </c>
      <c r="I141" s="262"/>
      <c r="J141" s="263">
        <f t="shared" si="10"/>
        <v>0</v>
      </c>
      <c r="K141" s="259" t="s">
        <v>21</v>
      </c>
      <c r="L141" s="264"/>
      <c r="M141" s="265" t="s">
        <v>21</v>
      </c>
      <c r="N141" s="266" t="s">
        <v>46</v>
      </c>
      <c r="O141" s="43"/>
      <c r="P141" s="214">
        <f t="shared" si="11"/>
        <v>0</v>
      </c>
      <c r="Q141" s="214">
        <v>0</v>
      </c>
      <c r="R141" s="214">
        <f t="shared" si="12"/>
        <v>0</v>
      </c>
      <c r="S141" s="214">
        <v>0</v>
      </c>
      <c r="T141" s="215">
        <f t="shared" si="13"/>
        <v>0</v>
      </c>
      <c r="AR141" s="25" t="s">
        <v>393</v>
      </c>
      <c r="AT141" s="25" t="s">
        <v>223</v>
      </c>
      <c r="AU141" s="25" t="s">
        <v>83</v>
      </c>
      <c r="AY141" s="25" t="s">
        <v>183</v>
      </c>
      <c r="BE141" s="216">
        <f t="shared" si="14"/>
        <v>0</v>
      </c>
      <c r="BF141" s="216">
        <f t="shared" si="15"/>
        <v>0</v>
      </c>
      <c r="BG141" s="216">
        <f t="shared" si="16"/>
        <v>0</v>
      </c>
      <c r="BH141" s="216">
        <f t="shared" si="17"/>
        <v>0</v>
      </c>
      <c r="BI141" s="216">
        <f t="shared" si="18"/>
        <v>0</v>
      </c>
      <c r="BJ141" s="25" t="s">
        <v>79</v>
      </c>
      <c r="BK141" s="216">
        <f t="shared" si="19"/>
        <v>0</v>
      </c>
      <c r="BL141" s="25" t="s">
        <v>292</v>
      </c>
      <c r="BM141" s="25" t="s">
        <v>2176</v>
      </c>
    </row>
    <row r="142" spans="2:65" s="1" customFormat="1" ht="31.5" customHeight="1">
      <c r="B142" s="42"/>
      <c r="C142" s="257" t="s">
        <v>435</v>
      </c>
      <c r="D142" s="257" t="s">
        <v>223</v>
      </c>
      <c r="E142" s="258" t="s">
        <v>2177</v>
      </c>
      <c r="F142" s="259" t="s">
        <v>2106</v>
      </c>
      <c r="G142" s="260" t="s">
        <v>626</v>
      </c>
      <c r="H142" s="261">
        <v>2</v>
      </c>
      <c r="I142" s="262"/>
      <c r="J142" s="263">
        <f t="shared" si="10"/>
        <v>0</v>
      </c>
      <c r="K142" s="259" t="s">
        <v>21</v>
      </c>
      <c r="L142" s="264"/>
      <c r="M142" s="265" t="s">
        <v>21</v>
      </c>
      <c r="N142" s="266" t="s">
        <v>46</v>
      </c>
      <c r="O142" s="43"/>
      <c r="P142" s="214">
        <f t="shared" si="11"/>
        <v>0</v>
      </c>
      <c r="Q142" s="214">
        <v>0</v>
      </c>
      <c r="R142" s="214">
        <f t="shared" si="12"/>
        <v>0</v>
      </c>
      <c r="S142" s="214">
        <v>0</v>
      </c>
      <c r="T142" s="215">
        <f t="shared" si="13"/>
        <v>0</v>
      </c>
      <c r="AR142" s="25" t="s">
        <v>393</v>
      </c>
      <c r="AT142" s="25" t="s">
        <v>223</v>
      </c>
      <c r="AU142" s="25" t="s">
        <v>83</v>
      </c>
      <c r="AY142" s="25" t="s">
        <v>183</v>
      </c>
      <c r="BE142" s="216">
        <f t="shared" si="14"/>
        <v>0</v>
      </c>
      <c r="BF142" s="216">
        <f t="shared" si="15"/>
        <v>0</v>
      </c>
      <c r="BG142" s="216">
        <f t="shared" si="16"/>
        <v>0</v>
      </c>
      <c r="BH142" s="216">
        <f t="shared" si="17"/>
        <v>0</v>
      </c>
      <c r="BI142" s="216">
        <f t="shared" si="18"/>
        <v>0</v>
      </c>
      <c r="BJ142" s="25" t="s">
        <v>79</v>
      </c>
      <c r="BK142" s="216">
        <f t="shared" si="19"/>
        <v>0</v>
      </c>
      <c r="BL142" s="25" t="s">
        <v>292</v>
      </c>
      <c r="BM142" s="25" t="s">
        <v>2178</v>
      </c>
    </row>
    <row r="143" spans="2:65" s="1" customFormat="1" ht="22.5" customHeight="1">
      <c r="B143" s="42"/>
      <c r="C143" s="257" t="s">
        <v>441</v>
      </c>
      <c r="D143" s="257" t="s">
        <v>223</v>
      </c>
      <c r="E143" s="258" t="s">
        <v>2179</v>
      </c>
      <c r="F143" s="259" t="s">
        <v>2180</v>
      </c>
      <c r="G143" s="260" t="s">
        <v>626</v>
      </c>
      <c r="H143" s="261">
        <v>1</v>
      </c>
      <c r="I143" s="262"/>
      <c r="J143" s="263">
        <f t="shared" si="10"/>
        <v>0</v>
      </c>
      <c r="K143" s="259" t="s">
        <v>21</v>
      </c>
      <c r="L143" s="264"/>
      <c r="M143" s="265" t="s">
        <v>21</v>
      </c>
      <c r="N143" s="266" t="s">
        <v>46</v>
      </c>
      <c r="O143" s="43"/>
      <c r="P143" s="214">
        <f t="shared" si="11"/>
        <v>0</v>
      </c>
      <c r="Q143" s="214">
        <v>0</v>
      </c>
      <c r="R143" s="214">
        <f t="shared" si="12"/>
        <v>0</v>
      </c>
      <c r="S143" s="214">
        <v>0</v>
      </c>
      <c r="T143" s="215">
        <f t="shared" si="13"/>
        <v>0</v>
      </c>
      <c r="AR143" s="25" t="s">
        <v>393</v>
      </c>
      <c r="AT143" s="25" t="s">
        <v>223</v>
      </c>
      <c r="AU143" s="25" t="s">
        <v>83</v>
      </c>
      <c r="AY143" s="25" t="s">
        <v>183</v>
      </c>
      <c r="BE143" s="216">
        <f t="shared" si="14"/>
        <v>0</v>
      </c>
      <c r="BF143" s="216">
        <f t="shared" si="15"/>
        <v>0</v>
      </c>
      <c r="BG143" s="216">
        <f t="shared" si="16"/>
        <v>0</v>
      </c>
      <c r="BH143" s="216">
        <f t="shared" si="17"/>
        <v>0</v>
      </c>
      <c r="BI143" s="216">
        <f t="shared" si="18"/>
        <v>0</v>
      </c>
      <c r="BJ143" s="25" t="s">
        <v>79</v>
      </c>
      <c r="BK143" s="216">
        <f t="shared" si="19"/>
        <v>0</v>
      </c>
      <c r="BL143" s="25" t="s">
        <v>292</v>
      </c>
      <c r="BM143" s="25" t="s">
        <v>2181</v>
      </c>
    </row>
    <row r="144" spans="2:65" s="1" customFormat="1" ht="22.5" customHeight="1">
      <c r="B144" s="42"/>
      <c r="C144" s="257" t="s">
        <v>447</v>
      </c>
      <c r="D144" s="257" t="s">
        <v>223</v>
      </c>
      <c r="E144" s="258" t="s">
        <v>2182</v>
      </c>
      <c r="F144" s="259" t="s">
        <v>2112</v>
      </c>
      <c r="G144" s="260" t="s">
        <v>626</v>
      </c>
      <c r="H144" s="261">
        <v>1</v>
      </c>
      <c r="I144" s="262"/>
      <c r="J144" s="263">
        <f t="shared" si="10"/>
        <v>0</v>
      </c>
      <c r="K144" s="259" t="s">
        <v>21</v>
      </c>
      <c r="L144" s="264"/>
      <c r="M144" s="265" t="s">
        <v>21</v>
      </c>
      <c r="N144" s="266" t="s">
        <v>46</v>
      </c>
      <c r="O144" s="43"/>
      <c r="P144" s="214">
        <f t="shared" si="11"/>
        <v>0</v>
      </c>
      <c r="Q144" s="214">
        <v>0</v>
      </c>
      <c r="R144" s="214">
        <f t="shared" si="12"/>
        <v>0</v>
      </c>
      <c r="S144" s="214">
        <v>0</v>
      </c>
      <c r="T144" s="215">
        <f t="shared" si="13"/>
        <v>0</v>
      </c>
      <c r="AR144" s="25" t="s">
        <v>393</v>
      </c>
      <c r="AT144" s="25" t="s">
        <v>223</v>
      </c>
      <c r="AU144" s="25" t="s">
        <v>83</v>
      </c>
      <c r="AY144" s="25" t="s">
        <v>183</v>
      </c>
      <c r="BE144" s="216">
        <f t="shared" si="14"/>
        <v>0</v>
      </c>
      <c r="BF144" s="216">
        <f t="shared" si="15"/>
        <v>0</v>
      </c>
      <c r="BG144" s="216">
        <f t="shared" si="16"/>
        <v>0</v>
      </c>
      <c r="BH144" s="216">
        <f t="shared" si="17"/>
        <v>0</v>
      </c>
      <c r="BI144" s="216">
        <f t="shared" si="18"/>
        <v>0</v>
      </c>
      <c r="BJ144" s="25" t="s">
        <v>79</v>
      </c>
      <c r="BK144" s="216">
        <f t="shared" si="19"/>
        <v>0</v>
      </c>
      <c r="BL144" s="25" t="s">
        <v>292</v>
      </c>
      <c r="BM144" s="25" t="s">
        <v>2183</v>
      </c>
    </row>
    <row r="145" spans="2:65" s="1" customFormat="1" ht="22.5" customHeight="1">
      <c r="B145" s="42"/>
      <c r="C145" s="257" t="s">
        <v>452</v>
      </c>
      <c r="D145" s="257" t="s">
        <v>223</v>
      </c>
      <c r="E145" s="258" t="s">
        <v>2184</v>
      </c>
      <c r="F145" s="259" t="s">
        <v>2115</v>
      </c>
      <c r="G145" s="260" t="s">
        <v>188</v>
      </c>
      <c r="H145" s="261">
        <v>11</v>
      </c>
      <c r="I145" s="262"/>
      <c r="J145" s="263">
        <f t="shared" si="10"/>
        <v>0</v>
      </c>
      <c r="K145" s="259" t="s">
        <v>21</v>
      </c>
      <c r="L145" s="264"/>
      <c r="M145" s="265" t="s">
        <v>21</v>
      </c>
      <c r="N145" s="266" t="s">
        <v>46</v>
      </c>
      <c r="O145" s="43"/>
      <c r="P145" s="214">
        <f t="shared" si="11"/>
        <v>0</v>
      </c>
      <c r="Q145" s="214">
        <v>0</v>
      </c>
      <c r="R145" s="214">
        <f t="shared" si="12"/>
        <v>0</v>
      </c>
      <c r="S145" s="214">
        <v>0</v>
      </c>
      <c r="T145" s="215">
        <f t="shared" si="13"/>
        <v>0</v>
      </c>
      <c r="AR145" s="25" t="s">
        <v>393</v>
      </c>
      <c r="AT145" s="25" t="s">
        <v>223</v>
      </c>
      <c r="AU145" s="25" t="s">
        <v>83</v>
      </c>
      <c r="AY145" s="25" t="s">
        <v>183</v>
      </c>
      <c r="BE145" s="216">
        <f t="shared" si="14"/>
        <v>0</v>
      </c>
      <c r="BF145" s="216">
        <f t="shared" si="15"/>
        <v>0</v>
      </c>
      <c r="BG145" s="216">
        <f t="shared" si="16"/>
        <v>0</v>
      </c>
      <c r="BH145" s="216">
        <f t="shared" si="17"/>
        <v>0</v>
      </c>
      <c r="BI145" s="216">
        <f t="shared" si="18"/>
        <v>0</v>
      </c>
      <c r="BJ145" s="25" t="s">
        <v>79</v>
      </c>
      <c r="BK145" s="216">
        <f t="shared" si="19"/>
        <v>0</v>
      </c>
      <c r="BL145" s="25" t="s">
        <v>292</v>
      </c>
      <c r="BM145" s="25" t="s">
        <v>2185</v>
      </c>
    </row>
    <row r="146" spans="2:65" s="1" customFormat="1" ht="22.5" customHeight="1">
      <c r="B146" s="42"/>
      <c r="C146" s="257" t="s">
        <v>458</v>
      </c>
      <c r="D146" s="257" t="s">
        <v>223</v>
      </c>
      <c r="E146" s="258" t="s">
        <v>2186</v>
      </c>
      <c r="F146" s="259" t="s">
        <v>2118</v>
      </c>
      <c r="G146" s="260" t="s">
        <v>188</v>
      </c>
      <c r="H146" s="261">
        <v>3</v>
      </c>
      <c r="I146" s="262"/>
      <c r="J146" s="263">
        <f t="shared" si="10"/>
        <v>0</v>
      </c>
      <c r="K146" s="259" t="s">
        <v>21</v>
      </c>
      <c r="L146" s="264"/>
      <c r="M146" s="265" t="s">
        <v>21</v>
      </c>
      <c r="N146" s="266" t="s">
        <v>46</v>
      </c>
      <c r="O146" s="43"/>
      <c r="P146" s="214">
        <f t="shared" si="11"/>
        <v>0</v>
      </c>
      <c r="Q146" s="214">
        <v>0</v>
      </c>
      <c r="R146" s="214">
        <f t="shared" si="12"/>
        <v>0</v>
      </c>
      <c r="S146" s="214">
        <v>0</v>
      </c>
      <c r="T146" s="215">
        <f t="shared" si="13"/>
        <v>0</v>
      </c>
      <c r="AR146" s="25" t="s">
        <v>393</v>
      </c>
      <c r="AT146" s="25" t="s">
        <v>223</v>
      </c>
      <c r="AU146" s="25" t="s">
        <v>83</v>
      </c>
      <c r="AY146" s="25" t="s">
        <v>183</v>
      </c>
      <c r="BE146" s="216">
        <f t="shared" si="14"/>
        <v>0</v>
      </c>
      <c r="BF146" s="216">
        <f t="shared" si="15"/>
        <v>0</v>
      </c>
      <c r="BG146" s="216">
        <f t="shared" si="16"/>
        <v>0</v>
      </c>
      <c r="BH146" s="216">
        <f t="shared" si="17"/>
        <v>0</v>
      </c>
      <c r="BI146" s="216">
        <f t="shared" si="18"/>
        <v>0</v>
      </c>
      <c r="BJ146" s="25" t="s">
        <v>79</v>
      </c>
      <c r="BK146" s="216">
        <f t="shared" si="19"/>
        <v>0</v>
      </c>
      <c r="BL146" s="25" t="s">
        <v>292</v>
      </c>
      <c r="BM146" s="25" t="s">
        <v>2187</v>
      </c>
    </row>
    <row r="147" spans="2:65" s="1" customFormat="1" ht="22.5" customHeight="1">
      <c r="B147" s="42"/>
      <c r="C147" s="257" t="s">
        <v>465</v>
      </c>
      <c r="D147" s="257" t="s">
        <v>223</v>
      </c>
      <c r="E147" s="258" t="s">
        <v>2188</v>
      </c>
      <c r="F147" s="259" t="s">
        <v>2121</v>
      </c>
      <c r="G147" s="260" t="s">
        <v>188</v>
      </c>
      <c r="H147" s="261">
        <v>17</v>
      </c>
      <c r="I147" s="262"/>
      <c r="J147" s="263">
        <f t="shared" si="10"/>
        <v>0</v>
      </c>
      <c r="K147" s="259" t="s">
        <v>21</v>
      </c>
      <c r="L147" s="264"/>
      <c r="M147" s="265" t="s">
        <v>21</v>
      </c>
      <c r="N147" s="266" t="s">
        <v>46</v>
      </c>
      <c r="O147" s="43"/>
      <c r="P147" s="214">
        <f t="shared" si="11"/>
        <v>0</v>
      </c>
      <c r="Q147" s="214">
        <v>0</v>
      </c>
      <c r="R147" s="214">
        <f t="shared" si="12"/>
        <v>0</v>
      </c>
      <c r="S147" s="214">
        <v>0</v>
      </c>
      <c r="T147" s="215">
        <f t="shared" si="13"/>
        <v>0</v>
      </c>
      <c r="AR147" s="25" t="s">
        <v>393</v>
      </c>
      <c r="AT147" s="25" t="s">
        <v>223</v>
      </c>
      <c r="AU147" s="25" t="s">
        <v>83</v>
      </c>
      <c r="AY147" s="25" t="s">
        <v>183</v>
      </c>
      <c r="BE147" s="216">
        <f t="shared" si="14"/>
        <v>0</v>
      </c>
      <c r="BF147" s="216">
        <f t="shared" si="15"/>
        <v>0</v>
      </c>
      <c r="BG147" s="216">
        <f t="shared" si="16"/>
        <v>0</v>
      </c>
      <c r="BH147" s="216">
        <f t="shared" si="17"/>
        <v>0</v>
      </c>
      <c r="BI147" s="216">
        <f t="shared" si="18"/>
        <v>0</v>
      </c>
      <c r="BJ147" s="25" t="s">
        <v>79</v>
      </c>
      <c r="BK147" s="216">
        <f t="shared" si="19"/>
        <v>0</v>
      </c>
      <c r="BL147" s="25" t="s">
        <v>292</v>
      </c>
      <c r="BM147" s="25" t="s">
        <v>2189</v>
      </c>
    </row>
    <row r="148" spans="2:65" s="1" customFormat="1" ht="22.5" customHeight="1">
      <c r="B148" s="42"/>
      <c r="C148" s="257" t="s">
        <v>470</v>
      </c>
      <c r="D148" s="257" t="s">
        <v>223</v>
      </c>
      <c r="E148" s="258" t="s">
        <v>2190</v>
      </c>
      <c r="F148" s="259" t="s">
        <v>2124</v>
      </c>
      <c r="G148" s="260" t="s">
        <v>626</v>
      </c>
      <c r="H148" s="261">
        <v>4</v>
      </c>
      <c r="I148" s="262"/>
      <c r="J148" s="263">
        <f t="shared" si="10"/>
        <v>0</v>
      </c>
      <c r="K148" s="259" t="s">
        <v>21</v>
      </c>
      <c r="L148" s="264"/>
      <c r="M148" s="265" t="s">
        <v>21</v>
      </c>
      <c r="N148" s="266" t="s">
        <v>46</v>
      </c>
      <c r="O148" s="43"/>
      <c r="P148" s="214">
        <f t="shared" si="11"/>
        <v>0</v>
      </c>
      <c r="Q148" s="214">
        <v>0</v>
      </c>
      <c r="R148" s="214">
        <f t="shared" si="12"/>
        <v>0</v>
      </c>
      <c r="S148" s="214">
        <v>0</v>
      </c>
      <c r="T148" s="215">
        <f t="shared" si="13"/>
        <v>0</v>
      </c>
      <c r="AR148" s="25" t="s">
        <v>393</v>
      </c>
      <c r="AT148" s="25" t="s">
        <v>223</v>
      </c>
      <c r="AU148" s="25" t="s">
        <v>83</v>
      </c>
      <c r="AY148" s="25" t="s">
        <v>183</v>
      </c>
      <c r="BE148" s="216">
        <f t="shared" si="14"/>
        <v>0</v>
      </c>
      <c r="BF148" s="216">
        <f t="shared" si="15"/>
        <v>0</v>
      </c>
      <c r="BG148" s="216">
        <f t="shared" si="16"/>
        <v>0</v>
      </c>
      <c r="BH148" s="216">
        <f t="shared" si="17"/>
        <v>0</v>
      </c>
      <c r="BI148" s="216">
        <f t="shared" si="18"/>
        <v>0</v>
      </c>
      <c r="BJ148" s="25" t="s">
        <v>79</v>
      </c>
      <c r="BK148" s="216">
        <f t="shared" si="19"/>
        <v>0</v>
      </c>
      <c r="BL148" s="25" t="s">
        <v>292</v>
      </c>
      <c r="BM148" s="25" t="s">
        <v>2191</v>
      </c>
    </row>
    <row r="149" spans="2:65" s="1" customFormat="1" ht="22.5" customHeight="1">
      <c r="B149" s="42"/>
      <c r="C149" s="257" t="s">
        <v>476</v>
      </c>
      <c r="D149" s="257" t="s">
        <v>223</v>
      </c>
      <c r="E149" s="258" t="s">
        <v>2192</v>
      </c>
      <c r="F149" s="259" t="s">
        <v>2127</v>
      </c>
      <c r="G149" s="260" t="s">
        <v>626</v>
      </c>
      <c r="H149" s="261">
        <v>2</v>
      </c>
      <c r="I149" s="262"/>
      <c r="J149" s="263">
        <f t="shared" si="10"/>
        <v>0</v>
      </c>
      <c r="K149" s="259" t="s">
        <v>21</v>
      </c>
      <c r="L149" s="264"/>
      <c r="M149" s="265" t="s">
        <v>21</v>
      </c>
      <c r="N149" s="266" t="s">
        <v>46</v>
      </c>
      <c r="O149" s="43"/>
      <c r="P149" s="214">
        <f t="shared" si="11"/>
        <v>0</v>
      </c>
      <c r="Q149" s="214">
        <v>0</v>
      </c>
      <c r="R149" s="214">
        <f t="shared" si="12"/>
        <v>0</v>
      </c>
      <c r="S149" s="214">
        <v>0</v>
      </c>
      <c r="T149" s="215">
        <f t="shared" si="13"/>
        <v>0</v>
      </c>
      <c r="AR149" s="25" t="s">
        <v>393</v>
      </c>
      <c r="AT149" s="25" t="s">
        <v>223</v>
      </c>
      <c r="AU149" s="25" t="s">
        <v>83</v>
      </c>
      <c r="AY149" s="25" t="s">
        <v>183</v>
      </c>
      <c r="BE149" s="216">
        <f t="shared" si="14"/>
        <v>0</v>
      </c>
      <c r="BF149" s="216">
        <f t="shared" si="15"/>
        <v>0</v>
      </c>
      <c r="BG149" s="216">
        <f t="shared" si="16"/>
        <v>0</v>
      </c>
      <c r="BH149" s="216">
        <f t="shared" si="17"/>
        <v>0</v>
      </c>
      <c r="BI149" s="216">
        <f t="shared" si="18"/>
        <v>0</v>
      </c>
      <c r="BJ149" s="25" t="s">
        <v>79</v>
      </c>
      <c r="BK149" s="216">
        <f t="shared" si="19"/>
        <v>0</v>
      </c>
      <c r="BL149" s="25" t="s">
        <v>292</v>
      </c>
      <c r="BM149" s="25" t="s">
        <v>2193</v>
      </c>
    </row>
    <row r="150" spans="2:65" s="1" customFormat="1" ht="22.5" customHeight="1">
      <c r="B150" s="42"/>
      <c r="C150" s="257" t="s">
        <v>480</v>
      </c>
      <c r="D150" s="257" t="s">
        <v>223</v>
      </c>
      <c r="E150" s="258" t="s">
        <v>2194</v>
      </c>
      <c r="F150" s="259" t="s">
        <v>2130</v>
      </c>
      <c r="G150" s="260" t="s">
        <v>626</v>
      </c>
      <c r="H150" s="261">
        <v>8</v>
      </c>
      <c r="I150" s="262"/>
      <c r="J150" s="263">
        <f t="shared" si="10"/>
        <v>0</v>
      </c>
      <c r="K150" s="259" t="s">
        <v>21</v>
      </c>
      <c r="L150" s="264"/>
      <c r="M150" s="265" t="s">
        <v>21</v>
      </c>
      <c r="N150" s="266" t="s">
        <v>46</v>
      </c>
      <c r="O150" s="43"/>
      <c r="P150" s="214">
        <f t="shared" si="11"/>
        <v>0</v>
      </c>
      <c r="Q150" s="214">
        <v>0</v>
      </c>
      <c r="R150" s="214">
        <f t="shared" si="12"/>
        <v>0</v>
      </c>
      <c r="S150" s="214">
        <v>0</v>
      </c>
      <c r="T150" s="215">
        <f t="shared" si="13"/>
        <v>0</v>
      </c>
      <c r="AR150" s="25" t="s">
        <v>393</v>
      </c>
      <c r="AT150" s="25" t="s">
        <v>223</v>
      </c>
      <c r="AU150" s="25" t="s">
        <v>83</v>
      </c>
      <c r="AY150" s="25" t="s">
        <v>183</v>
      </c>
      <c r="BE150" s="216">
        <f t="shared" si="14"/>
        <v>0</v>
      </c>
      <c r="BF150" s="216">
        <f t="shared" si="15"/>
        <v>0</v>
      </c>
      <c r="BG150" s="216">
        <f t="shared" si="16"/>
        <v>0</v>
      </c>
      <c r="BH150" s="216">
        <f t="shared" si="17"/>
        <v>0</v>
      </c>
      <c r="BI150" s="216">
        <f t="shared" si="18"/>
        <v>0</v>
      </c>
      <c r="BJ150" s="25" t="s">
        <v>79</v>
      </c>
      <c r="BK150" s="216">
        <f t="shared" si="19"/>
        <v>0</v>
      </c>
      <c r="BL150" s="25" t="s">
        <v>292</v>
      </c>
      <c r="BM150" s="25" t="s">
        <v>2195</v>
      </c>
    </row>
    <row r="151" spans="2:65" s="1" customFormat="1" ht="22.5" customHeight="1">
      <c r="B151" s="42"/>
      <c r="C151" s="257" t="s">
        <v>485</v>
      </c>
      <c r="D151" s="257" t="s">
        <v>223</v>
      </c>
      <c r="E151" s="258" t="s">
        <v>2196</v>
      </c>
      <c r="F151" s="259" t="s">
        <v>2133</v>
      </c>
      <c r="G151" s="260" t="s">
        <v>626</v>
      </c>
      <c r="H151" s="261">
        <v>2</v>
      </c>
      <c r="I151" s="262"/>
      <c r="J151" s="263">
        <f t="shared" si="10"/>
        <v>0</v>
      </c>
      <c r="K151" s="259" t="s">
        <v>21</v>
      </c>
      <c r="L151" s="264"/>
      <c r="M151" s="265" t="s">
        <v>21</v>
      </c>
      <c r="N151" s="266" t="s">
        <v>46</v>
      </c>
      <c r="O151" s="43"/>
      <c r="P151" s="214">
        <f t="shared" si="11"/>
        <v>0</v>
      </c>
      <c r="Q151" s="214">
        <v>0</v>
      </c>
      <c r="R151" s="214">
        <f t="shared" si="12"/>
        <v>0</v>
      </c>
      <c r="S151" s="214">
        <v>0</v>
      </c>
      <c r="T151" s="215">
        <f t="shared" si="13"/>
        <v>0</v>
      </c>
      <c r="AR151" s="25" t="s">
        <v>393</v>
      </c>
      <c r="AT151" s="25" t="s">
        <v>223</v>
      </c>
      <c r="AU151" s="25" t="s">
        <v>83</v>
      </c>
      <c r="AY151" s="25" t="s">
        <v>183</v>
      </c>
      <c r="BE151" s="216">
        <f t="shared" si="14"/>
        <v>0</v>
      </c>
      <c r="BF151" s="216">
        <f t="shared" si="15"/>
        <v>0</v>
      </c>
      <c r="BG151" s="216">
        <f t="shared" si="16"/>
        <v>0</v>
      </c>
      <c r="BH151" s="216">
        <f t="shared" si="17"/>
        <v>0</v>
      </c>
      <c r="BI151" s="216">
        <f t="shared" si="18"/>
        <v>0</v>
      </c>
      <c r="BJ151" s="25" t="s">
        <v>79</v>
      </c>
      <c r="BK151" s="216">
        <f t="shared" si="19"/>
        <v>0</v>
      </c>
      <c r="BL151" s="25" t="s">
        <v>292</v>
      </c>
      <c r="BM151" s="25" t="s">
        <v>2197</v>
      </c>
    </row>
    <row r="152" spans="2:65" s="1" customFormat="1" ht="22.5" customHeight="1">
      <c r="B152" s="42"/>
      <c r="C152" s="257" t="s">
        <v>489</v>
      </c>
      <c r="D152" s="257" t="s">
        <v>223</v>
      </c>
      <c r="E152" s="258" t="s">
        <v>2198</v>
      </c>
      <c r="F152" s="259" t="s">
        <v>2136</v>
      </c>
      <c r="G152" s="260" t="s">
        <v>626</v>
      </c>
      <c r="H152" s="261">
        <v>4</v>
      </c>
      <c r="I152" s="262"/>
      <c r="J152" s="263">
        <f t="shared" si="10"/>
        <v>0</v>
      </c>
      <c r="K152" s="259" t="s">
        <v>21</v>
      </c>
      <c r="L152" s="264"/>
      <c r="M152" s="265" t="s">
        <v>21</v>
      </c>
      <c r="N152" s="266" t="s">
        <v>46</v>
      </c>
      <c r="O152" s="43"/>
      <c r="P152" s="214">
        <f t="shared" si="11"/>
        <v>0</v>
      </c>
      <c r="Q152" s="214">
        <v>0</v>
      </c>
      <c r="R152" s="214">
        <f t="shared" si="12"/>
        <v>0</v>
      </c>
      <c r="S152" s="214">
        <v>0</v>
      </c>
      <c r="T152" s="215">
        <f t="shared" si="13"/>
        <v>0</v>
      </c>
      <c r="AR152" s="25" t="s">
        <v>393</v>
      </c>
      <c r="AT152" s="25" t="s">
        <v>223</v>
      </c>
      <c r="AU152" s="25" t="s">
        <v>83</v>
      </c>
      <c r="AY152" s="25" t="s">
        <v>183</v>
      </c>
      <c r="BE152" s="216">
        <f t="shared" si="14"/>
        <v>0</v>
      </c>
      <c r="BF152" s="216">
        <f t="shared" si="15"/>
        <v>0</v>
      </c>
      <c r="BG152" s="216">
        <f t="shared" si="16"/>
        <v>0</v>
      </c>
      <c r="BH152" s="216">
        <f t="shared" si="17"/>
        <v>0</v>
      </c>
      <c r="BI152" s="216">
        <f t="shared" si="18"/>
        <v>0</v>
      </c>
      <c r="BJ152" s="25" t="s">
        <v>79</v>
      </c>
      <c r="BK152" s="216">
        <f t="shared" si="19"/>
        <v>0</v>
      </c>
      <c r="BL152" s="25" t="s">
        <v>292</v>
      </c>
      <c r="BM152" s="25" t="s">
        <v>2199</v>
      </c>
    </row>
    <row r="153" spans="2:65" s="1" customFormat="1" ht="22.5" customHeight="1">
      <c r="B153" s="42"/>
      <c r="C153" s="257" t="s">
        <v>495</v>
      </c>
      <c r="D153" s="257" t="s">
        <v>223</v>
      </c>
      <c r="E153" s="258" t="s">
        <v>2200</v>
      </c>
      <c r="F153" s="259" t="s">
        <v>2139</v>
      </c>
      <c r="G153" s="260" t="s">
        <v>626</v>
      </c>
      <c r="H153" s="261">
        <v>1</v>
      </c>
      <c r="I153" s="262"/>
      <c r="J153" s="263">
        <f t="shared" si="10"/>
        <v>0</v>
      </c>
      <c r="K153" s="259" t="s">
        <v>21</v>
      </c>
      <c r="L153" s="264"/>
      <c r="M153" s="265" t="s">
        <v>21</v>
      </c>
      <c r="N153" s="266" t="s">
        <v>46</v>
      </c>
      <c r="O153" s="43"/>
      <c r="P153" s="214">
        <f t="shared" si="11"/>
        <v>0</v>
      </c>
      <c r="Q153" s="214">
        <v>0</v>
      </c>
      <c r="R153" s="214">
        <f t="shared" si="12"/>
        <v>0</v>
      </c>
      <c r="S153" s="214">
        <v>0</v>
      </c>
      <c r="T153" s="215">
        <f t="shared" si="13"/>
        <v>0</v>
      </c>
      <c r="AR153" s="25" t="s">
        <v>393</v>
      </c>
      <c r="AT153" s="25" t="s">
        <v>223</v>
      </c>
      <c r="AU153" s="25" t="s">
        <v>83</v>
      </c>
      <c r="AY153" s="25" t="s">
        <v>183</v>
      </c>
      <c r="BE153" s="216">
        <f t="shared" si="14"/>
        <v>0</v>
      </c>
      <c r="BF153" s="216">
        <f t="shared" si="15"/>
        <v>0</v>
      </c>
      <c r="BG153" s="216">
        <f t="shared" si="16"/>
        <v>0</v>
      </c>
      <c r="BH153" s="216">
        <f t="shared" si="17"/>
        <v>0</v>
      </c>
      <c r="BI153" s="216">
        <f t="shared" si="18"/>
        <v>0</v>
      </c>
      <c r="BJ153" s="25" t="s">
        <v>79</v>
      </c>
      <c r="BK153" s="216">
        <f t="shared" si="19"/>
        <v>0</v>
      </c>
      <c r="BL153" s="25" t="s">
        <v>292</v>
      </c>
      <c r="BM153" s="25" t="s">
        <v>2201</v>
      </c>
    </row>
    <row r="154" spans="2:65" s="1" customFormat="1" ht="22.5" customHeight="1">
      <c r="B154" s="42"/>
      <c r="C154" s="257" t="s">
        <v>500</v>
      </c>
      <c r="D154" s="257" t="s">
        <v>223</v>
      </c>
      <c r="E154" s="258" t="s">
        <v>2202</v>
      </c>
      <c r="F154" s="259" t="s">
        <v>2142</v>
      </c>
      <c r="G154" s="260" t="s">
        <v>626</v>
      </c>
      <c r="H154" s="261">
        <v>6</v>
      </c>
      <c r="I154" s="262"/>
      <c r="J154" s="263">
        <f t="shared" si="10"/>
        <v>0</v>
      </c>
      <c r="K154" s="259" t="s">
        <v>21</v>
      </c>
      <c r="L154" s="264"/>
      <c r="M154" s="265" t="s">
        <v>21</v>
      </c>
      <c r="N154" s="266" t="s">
        <v>46</v>
      </c>
      <c r="O154" s="43"/>
      <c r="P154" s="214">
        <f t="shared" si="11"/>
        <v>0</v>
      </c>
      <c r="Q154" s="214">
        <v>0</v>
      </c>
      <c r="R154" s="214">
        <f t="shared" si="12"/>
        <v>0</v>
      </c>
      <c r="S154" s="214">
        <v>0</v>
      </c>
      <c r="T154" s="215">
        <f t="shared" si="13"/>
        <v>0</v>
      </c>
      <c r="AR154" s="25" t="s">
        <v>393</v>
      </c>
      <c r="AT154" s="25" t="s">
        <v>223</v>
      </c>
      <c r="AU154" s="25" t="s">
        <v>83</v>
      </c>
      <c r="AY154" s="25" t="s">
        <v>183</v>
      </c>
      <c r="BE154" s="216">
        <f t="shared" si="14"/>
        <v>0</v>
      </c>
      <c r="BF154" s="216">
        <f t="shared" si="15"/>
        <v>0</v>
      </c>
      <c r="BG154" s="216">
        <f t="shared" si="16"/>
        <v>0</v>
      </c>
      <c r="BH154" s="216">
        <f t="shared" si="17"/>
        <v>0</v>
      </c>
      <c r="BI154" s="216">
        <f t="shared" si="18"/>
        <v>0</v>
      </c>
      <c r="BJ154" s="25" t="s">
        <v>79</v>
      </c>
      <c r="BK154" s="216">
        <f t="shared" si="19"/>
        <v>0</v>
      </c>
      <c r="BL154" s="25" t="s">
        <v>292</v>
      </c>
      <c r="BM154" s="25" t="s">
        <v>2203</v>
      </c>
    </row>
    <row r="155" spans="2:65" s="1" customFormat="1" ht="22.5" customHeight="1">
      <c r="B155" s="42"/>
      <c r="C155" s="257" t="s">
        <v>504</v>
      </c>
      <c r="D155" s="257" t="s">
        <v>223</v>
      </c>
      <c r="E155" s="258" t="s">
        <v>2204</v>
      </c>
      <c r="F155" s="259" t="s">
        <v>2145</v>
      </c>
      <c r="G155" s="260" t="s">
        <v>626</v>
      </c>
      <c r="H155" s="261">
        <v>4</v>
      </c>
      <c r="I155" s="262"/>
      <c r="J155" s="263">
        <f t="shared" si="10"/>
        <v>0</v>
      </c>
      <c r="K155" s="259" t="s">
        <v>21</v>
      </c>
      <c r="L155" s="264"/>
      <c r="M155" s="265" t="s">
        <v>21</v>
      </c>
      <c r="N155" s="266" t="s">
        <v>46</v>
      </c>
      <c r="O155" s="43"/>
      <c r="P155" s="214">
        <f t="shared" si="11"/>
        <v>0</v>
      </c>
      <c r="Q155" s="214">
        <v>0</v>
      </c>
      <c r="R155" s="214">
        <f t="shared" si="12"/>
        <v>0</v>
      </c>
      <c r="S155" s="214">
        <v>0</v>
      </c>
      <c r="T155" s="215">
        <f t="shared" si="13"/>
        <v>0</v>
      </c>
      <c r="AR155" s="25" t="s">
        <v>393</v>
      </c>
      <c r="AT155" s="25" t="s">
        <v>223</v>
      </c>
      <c r="AU155" s="25" t="s">
        <v>83</v>
      </c>
      <c r="AY155" s="25" t="s">
        <v>183</v>
      </c>
      <c r="BE155" s="216">
        <f t="shared" si="14"/>
        <v>0</v>
      </c>
      <c r="BF155" s="216">
        <f t="shared" si="15"/>
        <v>0</v>
      </c>
      <c r="BG155" s="216">
        <f t="shared" si="16"/>
        <v>0</v>
      </c>
      <c r="BH155" s="216">
        <f t="shared" si="17"/>
        <v>0</v>
      </c>
      <c r="BI155" s="216">
        <f t="shared" si="18"/>
        <v>0</v>
      </c>
      <c r="BJ155" s="25" t="s">
        <v>79</v>
      </c>
      <c r="BK155" s="216">
        <f t="shared" si="19"/>
        <v>0</v>
      </c>
      <c r="BL155" s="25" t="s">
        <v>292</v>
      </c>
      <c r="BM155" s="25" t="s">
        <v>2205</v>
      </c>
    </row>
    <row r="156" spans="2:65" s="1" customFormat="1" ht="22.5" customHeight="1">
      <c r="B156" s="42"/>
      <c r="C156" s="257" t="s">
        <v>509</v>
      </c>
      <c r="D156" s="257" t="s">
        <v>223</v>
      </c>
      <c r="E156" s="258" t="s">
        <v>2206</v>
      </c>
      <c r="F156" s="259" t="s">
        <v>2148</v>
      </c>
      <c r="G156" s="260" t="s">
        <v>626</v>
      </c>
      <c r="H156" s="261">
        <v>2</v>
      </c>
      <c r="I156" s="262"/>
      <c r="J156" s="263">
        <f t="shared" si="10"/>
        <v>0</v>
      </c>
      <c r="K156" s="259" t="s">
        <v>21</v>
      </c>
      <c r="L156" s="264"/>
      <c r="M156" s="265" t="s">
        <v>21</v>
      </c>
      <c r="N156" s="266" t="s">
        <v>46</v>
      </c>
      <c r="O156" s="43"/>
      <c r="P156" s="214">
        <f t="shared" si="11"/>
        <v>0</v>
      </c>
      <c r="Q156" s="214">
        <v>0</v>
      </c>
      <c r="R156" s="214">
        <f t="shared" si="12"/>
        <v>0</v>
      </c>
      <c r="S156" s="214">
        <v>0</v>
      </c>
      <c r="T156" s="215">
        <f t="shared" si="13"/>
        <v>0</v>
      </c>
      <c r="AR156" s="25" t="s">
        <v>393</v>
      </c>
      <c r="AT156" s="25" t="s">
        <v>223</v>
      </c>
      <c r="AU156" s="25" t="s">
        <v>83</v>
      </c>
      <c r="AY156" s="25" t="s">
        <v>183</v>
      </c>
      <c r="BE156" s="216">
        <f t="shared" si="14"/>
        <v>0</v>
      </c>
      <c r="BF156" s="216">
        <f t="shared" si="15"/>
        <v>0</v>
      </c>
      <c r="BG156" s="216">
        <f t="shared" si="16"/>
        <v>0</v>
      </c>
      <c r="BH156" s="216">
        <f t="shared" si="17"/>
        <v>0</v>
      </c>
      <c r="BI156" s="216">
        <f t="shared" si="18"/>
        <v>0</v>
      </c>
      <c r="BJ156" s="25" t="s">
        <v>79</v>
      </c>
      <c r="BK156" s="216">
        <f t="shared" si="19"/>
        <v>0</v>
      </c>
      <c r="BL156" s="25" t="s">
        <v>292</v>
      </c>
      <c r="BM156" s="25" t="s">
        <v>2207</v>
      </c>
    </row>
    <row r="157" spans="2:65" s="1" customFormat="1" ht="22.5" customHeight="1">
      <c r="B157" s="42"/>
      <c r="C157" s="257" t="s">
        <v>514</v>
      </c>
      <c r="D157" s="257" t="s">
        <v>223</v>
      </c>
      <c r="E157" s="258" t="s">
        <v>2208</v>
      </c>
      <c r="F157" s="259" t="s">
        <v>2151</v>
      </c>
      <c r="G157" s="260" t="s">
        <v>626</v>
      </c>
      <c r="H157" s="261">
        <v>1</v>
      </c>
      <c r="I157" s="262"/>
      <c r="J157" s="263">
        <f t="shared" si="10"/>
        <v>0</v>
      </c>
      <c r="K157" s="259" t="s">
        <v>21</v>
      </c>
      <c r="L157" s="264"/>
      <c r="M157" s="265" t="s">
        <v>21</v>
      </c>
      <c r="N157" s="266" t="s">
        <v>46</v>
      </c>
      <c r="O157" s="43"/>
      <c r="P157" s="214">
        <f t="shared" si="11"/>
        <v>0</v>
      </c>
      <c r="Q157" s="214">
        <v>0</v>
      </c>
      <c r="R157" s="214">
        <f t="shared" si="12"/>
        <v>0</v>
      </c>
      <c r="S157" s="214">
        <v>0</v>
      </c>
      <c r="T157" s="215">
        <f t="shared" si="13"/>
        <v>0</v>
      </c>
      <c r="AR157" s="25" t="s">
        <v>393</v>
      </c>
      <c r="AT157" s="25" t="s">
        <v>223</v>
      </c>
      <c r="AU157" s="25" t="s">
        <v>83</v>
      </c>
      <c r="AY157" s="25" t="s">
        <v>183</v>
      </c>
      <c r="BE157" s="216">
        <f t="shared" si="14"/>
        <v>0</v>
      </c>
      <c r="BF157" s="216">
        <f t="shared" si="15"/>
        <v>0</v>
      </c>
      <c r="BG157" s="216">
        <f t="shared" si="16"/>
        <v>0</v>
      </c>
      <c r="BH157" s="216">
        <f t="shared" si="17"/>
        <v>0</v>
      </c>
      <c r="BI157" s="216">
        <f t="shared" si="18"/>
        <v>0</v>
      </c>
      <c r="BJ157" s="25" t="s">
        <v>79</v>
      </c>
      <c r="BK157" s="216">
        <f t="shared" si="19"/>
        <v>0</v>
      </c>
      <c r="BL157" s="25" t="s">
        <v>292</v>
      </c>
      <c r="BM157" s="25" t="s">
        <v>2209</v>
      </c>
    </row>
    <row r="158" spans="2:65" s="1" customFormat="1" ht="22.5" customHeight="1">
      <c r="B158" s="42"/>
      <c r="C158" s="257" t="s">
        <v>519</v>
      </c>
      <c r="D158" s="257" t="s">
        <v>223</v>
      </c>
      <c r="E158" s="258" t="s">
        <v>2210</v>
      </c>
      <c r="F158" s="259" t="s">
        <v>2154</v>
      </c>
      <c r="G158" s="260" t="s">
        <v>626</v>
      </c>
      <c r="H158" s="261">
        <v>2</v>
      </c>
      <c r="I158" s="262"/>
      <c r="J158" s="263">
        <f t="shared" si="10"/>
        <v>0</v>
      </c>
      <c r="K158" s="259" t="s">
        <v>21</v>
      </c>
      <c r="L158" s="264"/>
      <c r="M158" s="265" t="s">
        <v>21</v>
      </c>
      <c r="N158" s="266" t="s">
        <v>46</v>
      </c>
      <c r="O158" s="43"/>
      <c r="P158" s="214">
        <f t="shared" si="11"/>
        <v>0</v>
      </c>
      <c r="Q158" s="214">
        <v>0</v>
      </c>
      <c r="R158" s="214">
        <f t="shared" si="12"/>
        <v>0</v>
      </c>
      <c r="S158" s="214">
        <v>0</v>
      </c>
      <c r="T158" s="215">
        <f t="shared" si="13"/>
        <v>0</v>
      </c>
      <c r="AR158" s="25" t="s">
        <v>393</v>
      </c>
      <c r="AT158" s="25" t="s">
        <v>223</v>
      </c>
      <c r="AU158" s="25" t="s">
        <v>83</v>
      </c>
      <c r="AY158" s="25" t="s">
        <v>183</v>
      </c>
      <c r="BE158" s="216">
        <f t="shared" si="14"/>
        <v>0</v>
      </c>
      <c r="BF158" s="216">
        <f t="shared" si="15"/>
        <v>0</v>
      </c>
      <c r="BG158" s="216">
        <f t="shared" si="16"/>
        <v>0</v>
      </c>
      <c r="BH158" s="216">
        <f t="shared" si="17"/>
        <v>0</v>
      </c>
      <c r="BI158" s="216">
        <f t="shared" si="18"/>
        <v>0</v>
      </c>
      <c r="BJ158" s="25" t="s">
        <v>79</v>
      </c>
      <c r="BK158" s="216">
        <f t="shared" si="19"/>
        <v>0</v>
      </c>
      <c r="BL158" s="25" t="s">
        <v>292</v>
      </c>
      <c r="BM158" s="25" t="s">
        <v>2211</v>
      </c>
    </row>
    <row r="159" spans="2:65" s="1" customFormat="1" ht="31.5" customHeight="1">
      <c r="B159" s="42"/>
      <c r="C159" s="257" t="s">
        <v>526</v>
      </c>
      <c r="D159" s="257" t="s">
        <v>223</v>
      </c>
      <c r="E159" s="258" t="s">
        <v>2212</v>
      </c>
      <c r="F159" s="259" t="s">
        <v>2157</v>
      </c>
      <c r="G159" s="260" t="s">
        <v>199</v>
      </c>
      <c r="H159" s="261">
        <v>14</v>
      </c>
      <c r="I159" s="262"/>
      <c r="J159" s="263">
        <f t="shared" si="10"/>
        <v>0</v>
      </c>
      <c r="K159" s="259" t="s">
        <v>21</v>
      </c>
      <c r="L159" s="264"/>
      <c r="M159" s="265" t="s">
        <v>21</v>
      </c>
      <c r="N159" s="266" t="s">
        <v>46</v>
      </c>
      <c r="O159" s="43"/>
      <c r="P159" s="214">
        <f t="shared" si="11"/>
        <v>0</v>
      </c>
      <c r="Q159" s="214">
        <v>0</v>
      </c>
      <c r="R159" s="214">
        <f t="shared" si="12"/>
        <v>0</v>
      </c>
      <c r="S159" s="214">
        <v>0</v>
      </c>
      <c r="T159" s="215">
        <f t="shared" si="13"/>
        <v>0</v>
      </c>
      <c r="AR159" s="25" t="s">
        <v>393</v>
      </c>
      <c r="AT159" s="25" t="s">
        <v>223</v>
      </c>
      <c r="AU159" s="25" t="s">
        <v>83</v>
      </c>
      <c r="AY159" s="25" t="s">
        <v>183</v>
      </c>
      <c r="BE159" s="216">
        <f t="shared" si="14"/>
        <v>0</v>
      </c>
      <c r="BF159" s="216">
        <f t="shared" si="15"/>
        <v>0</v>
      </c>
      <c r="BG159" s="216">
        <f t="shared" si="16"/>
        <v>0</v>
      </c>
      <c r="BH159" s="216">
        <f t="shared" si="17"/>
        <v>0</v>
      </c>
      <c r="BI159" s="216">
        <f t="shared" si="18"/>
        <v>0</v>
      </c>
      <c r="BJ159" s="25" t="s">
        <v>79</v>
      </c>
      <c r="BK159" s="216">
        <f t="shared" si="19"/>
        <v>0</v>
      </c>
      <c r="BL159" s="25" t="s">
        <v>292</v>
      </c>
      <c r="BM159" s="25" t="s">
        <v>2213</v>
      </c>
    </row>
    <row r="160" spans="2:65" s="11" customFormat="1" ht="29.85" customHeight="1">
      <c r="B160" s="188"/>
      <c r="C160" s="189"/>
      <c r="D160" s="202" t="s">
        <v>74</v>
      </c>
      <c r="E160" s="203" t="s">
        <v>2214</v>
      </c>
      <c r="F160" s="203" t="s">
        <v>2215</v>
      </c>
      <c r="G160" s="189"/>
      <c r="H160" s="189"/>
      <c r="I160" s="192"/>
      <c r="J160" s="204">
        <f>BK160</f>
        <v>0</v>
      </c>
      <c r="K160" s="189"/>
      <c r="L160" s="194"/>
      <c r="M160" s="195"/>
      <c r="N160" s="196"/>
      <c r="O160" s="196"/>
      <c r="P160" s="197">
        <f>SUM(P161:P183)</f>
        <v>0</v>
      </c>
      <c r="Q160" s="196"/>
      <c r="R160" s="197">
        <f>SUM(R161:R183)</f>
        <v>0</v>
      </c>
      <c r="S160" s="196"/>
      <c r="T160" s="198">
        <f>SUM(T161:T183)</f>
        <v>0</v>
      </c>
      <c r="AR160" s="199" t="s">
        <v>83</v>
      </c>
      <c r="AT160" s="200" t="s">
        <v>74</v>
      </c>
      <c r="AU160" s="200" t="s">
        <v>79</v>
      </c>
      <c r="AY160" s="199" t="s">
        <v>183</v>
      </c>
      <c r="BK160" s="201">
        <f>SUM(BK161:BK183)</f>
        <v>0</v>
      </c>
    </row>
    <row r="161" spans="2:65" s="1" customFormat="1" ht="69.75" customHeight="1">
      <c r="B161" s="42"/>
      <c r="C161" s="257" t="s">
        <v>535</v>
      </c>
      <c r="D161" s="257" t="s">
        <v>223</v>
      </c>
      <c r="E161" s="258" t="s">
        <v>2216</v>
      </c>
      <c r="F161" s="259" t="s">
        <v>2217</v>
      </c>
      <c r="G161" s="260" t="s">
        <v>626</v>
      </c>
      <c r="H161" s="261">
        <v>1</v>
      </c>
      <c r="I161" s="262"/>
      <c r="J161" s="263">
        <f t="shared" ref="J161:J183" si="20">ROUND(I161*H161,2)</f>
        <v>0</v>
      </c>
      <c r="K161" s="259" t="s">
        <v>21</v>
      </c>
      <c r="L161" s="264"/>
      <c r="M161" s="265" t="s">
        <v>21</v>
      </c>
      <c r="N161" s="266" t="s">
        <v>46</v>
      </c>
      <c r="O161" s="43"/>
      <c r="P161" s="214">
        <f t="shared" ref="P161:P183" si="21">O161*H161</f>
        <v>0</v>
      </c>
      <c r="Q161" s="214">
        <v>0</v>
      </c>
      <c r="R161" s="214">
        <f t="shared" ref="R161:R183" si="22">Q161*H161</f>
        <v>0</v>
      </c>
      <c r="S161" s="214">
        <v>0</v>
      </c>
      <c r="T161" s="215">
        <f t="shared" ref="T161:T183" si="23">S161*H161</f>
        <v>0</v>
      </c>
      <c r="AR161" s="25" t="s">
        <v>393</v>
      </c>
      <c r="AT161" s="25" t="s">
        <v>223</v>
      </c>
      <c r="AU161" s="25" t="s">
        <v>83</v>
      </c>
      <c r="AY161" s="25" t="s">
        <v>183</v>
      </c>
      <c r="BE161" s="216">
        <f t="shared" ref="BE161:BE183" si="24">IF(N161="základní",J161,0)</f>
        <v>0</v>
      </c>
      <c r="BF161" s="216">
        <f t="shared" ref="BF161:BF183" si="25">IF(N161="snížená",J161,0)</f>
        <v>0</v>
      </c>
      <c r="BG161" s="216">
        <f t="shared" ref="BG161:BG183" si="26">IF(N161="zákl. přenesená",J161,0)</f>
        <v>0</v>
      </c>
      <c r="BH161" s="216">
        <f t="shared" ref="BH161:BH183" si="27">IF(N161="sníž. přenesená",J161,0)</f>
        <v>0</v>
      </c>
      <c r="BI161" s="216">
        <f t="shared" ref="BI161:BI183" si="28">IF(N161="nulová",J161,0)</f>
        <v>0</v>
      </c>
      <c r="BJ161" s="25" t="s">
        <v>79</v>
      </c>
      <c r="BK161" s="216">
        <f t="shared" ref="BK161:BK183" si="29">ROUND(I161*H161,2)</f>
        <v>0</v>
      </c>
      <c r="BL161" s="25" t="s">
        <v>292</v>
      </c>
      <c r="BM161" s="25" t="s">
        <v>2218</v>
      </c>
    </row>
    <row r="162" spans="2:65" s="1" customFormat="1" ht="69.75" customHeight="1">
      <c r="B162" s="42"/>
      <c r="C162" s="257" t="s">
        <v>545</v>
      </c>
      <c r="D162" s="257" t="s">
        <v>223</v>
      </c>
      <c r="E162" s="258" t="s">
        <v>2219</v>
      </c>
      <c r="F162" s="259" t="s">
        <v>2220</v>
      </c>
      <c r="G162" s="260" t="s">
        <v>626</v>
      </c>
      <c r="H162" s="261">
        <v>1</v>
      </c>
      <c r="I162" s="262"/>
      <c r="J162" s="263">
        <f t="shared" si="20"/>
        <v>0</v>
      </c>
      <c r="K162" s="259" t="s">
        <v>21</v>
      </c>
      <c r="L162" s="264"/>
      <c r="M162" s="265" t="s">
        <v>21</v>
      </c>
      <c r="N162" s="266" t="s">
        <v>46</v>
      </c>
      <c r="O162" s="43"/>
      <c r="P162" s="214">
        <f t="shared" si="21"/>
        <v>0</v>
      </c>
      <c r="Q162" s="214">
        <v>0</v>
      </c>
      <c r="R162" s="214">
        <f t="shared" si="22"/>
        <v>0</v>
      </c>
      <c r="S162" s="214">
        <v>0</v>
      </c>
      <c r="T162" s="215">
        <f t="shared" si="23"/>
        <v>0</v>
      </c>
      <c r="AR162" s="25" t="s">
        <v>393</v>
      </c>
      <c r="AT162" s="25" t="s">
        <v>223</v>
      </c>
      <c r="AU162" s="25" t="s">
        <v>83</v>
      </c>
      <c r="AY162" s="25" t="s">
        <v>183</v>
      </c>
      <c r="BE162" s="216">
        <f t="shared" si="24"/>
        <v>0</v>
      </c>
      <c r="BF162" s="216">
        <f t="shared" si="25"/>
        <v>0</v>
      </c>
      <c r="BG162" s="216">
        <f t="shared" si="26"/>
        <v>0</v>
      </c>
      <c r="BH162" s="216">
        <f t="shared" si="27"/>
        <v>0</v>
      </c>
      <c r="BI162" s="216">
        <f t="shared" si="28"/>
        <v>0</v>
      </c>
      <c r="BJ162" s="25" t="s">
        <v>79</v>
      </c>
      <c r="BK162" s="216">
        <f t="shared" si="29"/>
        <v>0</v>
      </c>
      <c r="BL162" s="25" t="s">
        <v>292</v>
      </c>
      <c r="BM162" s="25" t="s">
        <v>2221</v>
      </c>
    </row>
    <row r="163" spans="2:65" s="1" customFormat="1" ht="22.5" customHeight="1">
      <c r="B163" s="42"/>
      <c r="C163" s="257" t="s">
        <v>549</v>
      </c>
      <c r="D163" s="257" t="s">
        <v>223</v>
      </c>
      <c r="E163" s="258" t="s">
        <v>2222</v>
      </c>
      <c r="F163" s="259" t="s">
        <v>2223</v>
      </c>
      <c r="G163" s="260" t="s">
        <v>626</v>
      </c>
      <c r="H163" s="261">
        <v>1</v>
      </c>
      <c r="I163" s="262"/>
      <c r="J163" s="263">
        <f t="shared" si="20"/>
        <v>0</v>
      </c>
      <c r="K163" s="259" t="s">
        <v>21</v>
      </c>
      <c r="L163" s="264"/>
      <c r="M163" s="265" t="s">
        <v>21</v>
      </c>
      <c r="N163" s="266" t="s">
        <v>46</v>
      </c>
      <c r="O163" s="43"/>
      <c r="P163" s="214">
        <f t="shared" si="21"/>
        <v>0</v>
      </c>
      <c r="Q163" s="214">
        <v>0</v>
      </c>
      <c r="R163" s="214">
        <f t="shared" si="22"/>
        <v>0</v>
      </c>
      <c r="S163" s="214">
        <v>0</v>
      </c>
      <c r="T163" s="215">
        <f t="shared" si="23"/>
        <v>0</v>
      </c>
      <c r="AR163" s="25" t="s">
        <v>393</v>
      </c>
      <c r="AT163" s="25" t="s">
        <v>223</v>
      </c>
      <c r="AU163" s="25" t="s">
        <v>83</v>
      </c>
      <c r="AY163" s="25" t="s">
        <v>183</v>
      </c>
      <c r="BE163" s="216">
        <f t="shared" si="24"/>
        <v>0</v>
      </c>
      <c r="BF163" s="216">
        <f t="shared" si="25"/>
        <v>0</v>
      </c>
      <c r="BG163" s="216">
        <f t="shared" si="26"/>
        <v>0</v>
      </c>
      <c r="BH163" s="216">
        <f t="shared" si="27"/>
        <v>0</v>
      </c>
      <c r="BI163" s="216">
        <f t="shared" si="28"/>
        <v>0</v>
      </c>
      <c r="BJ163" s="25" t="s">
        <v>79</v>
      </c>
      <c r="BK163" s="216">
        <f t="shared" si="29"/>
        <v>0</v>
      </c>
      <c r="BL163" s="25" t="s">
        <v>292</v>
      </c>
      <c r="BM163" s="25" t="s">
        <v>2224</v>
      </c>
    </row>
    <row r="164" spans="2:65" s="1" customFormat="1" ht="44.25" customHeight="1">
      <c r="B164" s="42"/>
      <c r="C164" s="257" t="s">
        <v>555</v>
      </c>
      <c r="D164" s="257" t="s">
        <v>223</v>
      </c>
      <c r="E164" s="258" t="s">
        <v>2225</v>
      </c>
      <c r="F164" s="259" t="s">
        <v>2171</v>
      </c>
      <c r="G164" s="260" t="s">
        <v>626</v>
      </c>
      <c r="H164" s="261">
        <v>6</v>
      </c>
      <c r="I164" s="262"/>
      <c r="J164" s="263">
        <f t="shared" si="20"/>
        <v>0</v>
      </c>
      <c r="K164" s="259" t="s">
        <v>21</v>
      </c>
      <c r="L164" s="264"/>
      <c r="M164" s="265" t="s">
        <v>21</v>
      </c>
      <c r="N164" s="266" t="s">
        <v>46</v>
      </c>
      <c r="O164" s="43"/>
      <c r="P164" s="214">
        <f t="shared" si="21"/>
        <v>0</v>
      </c>
      <c r="Q164" s="214">
        <v>0</v>
      </c>
      <c r="R164" s="214">
        <f t="shared" si="22"/>
        <v>0</v>
      </c>
      <c r="S164" s="214">
        <v>0</v>
      </c>
      <c r="T164" s="215">
        <f t="shared" si="23"/>
        <v>0</v>
      </c>
      <c r="AR164" s="25" t="s">
        <v>393</v>
      </c>
      <c r="AT164" s="25" t="s">
        <v>223</v>
      </c>
      <c r="AU164" s="25" t="s">
        <v>83</v>
      </c>
      <c r="AY164" s="25" t="s">
        <v>183</v>
      </c>
      <c r="BE164" s="216">
        <f t="shared" si="24"/>
        <v>0</v>
      </c>
      <c r="BF164" s="216">
        <f t="shared" si="25"/>
        <v>0</v>
      </c>
      <c r="BG164" s="216">
        <f t="shared" si="26"/>
        <v>0</v>
      </c>
      <c r="BH164" s="216">
        <f t="shared" si="27"/>
        <v>0</v>
      </c>
      <c r="BI164" s="216">
        <f t="shared" si="28"/>
        <v>0</v>
      </c>
      <c r="BJ164" s="25" t="s">
        <v>79</v>
      </c>
      <c r="BK164" s="216">
        <f t="shared" si="29"/>
        <v>0</v>
      </c>
      <c r="BL164" s="25" t="s">
        <v>292</v>
      </c>
      <c r="BM164" s="25" t="s">
        <v>2226</v>
      </c>
    </row>
    <row r="165" spans="2:65" s="1" customFormat="1" ht="31.5" customHeight="1">
      <c r="B165" s="42"/>
      <c r="C165" s="257" t="s">
        <v>563</v>
      </c>
      <c r="D165" s="257" t="s">
        <v>223</v>
      </c>
      <c r="E165" s="258" t="s">
        <v>2227</v>
      </c>
      <c r="F165" s="259" t="s">
        <v>2100</v>
      </c>
      <c r="G165" s="260" t="s">
        <v>626</v>
      </c>
      <c r="H165" s="261">
        <v>1</v>
      </c>
      <c r="I165" s="262"/>
      <c r="J165" s="263">
        <f t="shared" si="20"/>
        <v>0</v>
      </c>
      <c r="K165" s="259" t="s">
        <v>21</v>
      </c>
      <c r="L165" s="264"/>
      <c r="M165" s="265" t="s">
        <v>21</v>
      </c>
      <c r="N165" s="266" t="s">
        <v>46</v>
      </c>
      <c r="O165" s="43"/>
      <c r="P165" s="214">
        <f t="shared" si="21"/>
        <v>0</v>
      </c>
      <c r="Q165" s="214">
        <v>0</v>
      </c>
      <c r="R165" s="214">
        <f t="shared" si="22"/>
        <v>0</v>
      </c>
      <c r="S165" s="214">
        <v>0</v>
      </c>
      <c r="T165" s="215">
        <f t="shared" si="23"/>
        <v>0</v>
      </c>
      <c r="AR165" s="25" t="s">
        <v>393</v>
      </c>
      <c r="AT165" s="25" t="s">
        <v>223</v>
      </c>
      <c r="AU165" s="25" t="s">
        <v>83</v>
      </c>
      <c r="AY165" s="25" t="s">
        <v>183</v>
      </c>
      <c r="BE165" s="216">
        <f t="shared" si="24"/>
        <v>0</v>
      </c>
      <c r="BF165" s="216">
        <f t="shared" si="25"/>
        <v>0</v>
      </c>
      <c r="BG165" s="216">
        <f t="shared" si="26"/>
        <v>0</v>
      </c>
      <c r="BH165" s="216">
        <f t="shared" si="27"/>
        <v>0</v>
      </c>
      <c r="BI165" s="216">
        <f t="shared" si="28"/>
        <v>0</v>
      </c>
      <c r="BJ165" s="25" t="s">
        <v>79</v>
      </c>
      <c r="BK165" s="216">
        <f t="shared" si="29"/>
        <v>0</v>
      </c>
      <c r="BL165" s="25" t="s">
        <v>292</v>
      </c>
      <c r="BM165" s="25" t="s">
        <v>2228</v>
      </c>
    </row>
    <row r="166" spans="2:65" s="1" customFormat="1" ht="31.5" customHeight="1">
      <c r="B166" s="42"/>
      <c r="C166" s="257" t="s">
        <v>568</v>
      </c>
      <c r="D166" s="257" t="s">
        <v>223</v>
      </c>
      <c r="E166" s="258" t="s">
        <v>2229</v>
      </c>
      <c r="F166" s="259" t="s">
        <v>2103</v>
      </c>
      <c r="G166" s="260" t="s">
        <v>626</v>
      </c>
      <c r="H166" s="261">
        <v>2</v>
      </c>
      <c r="I166" s="262"/>
      <c r="J166" s="263">
        <f t="shared" si="20"/>
        <v>0</v>
      </c>
      <c r="K166" s="259" t="s">
        <v>21</v>
      </c>
      <c r="L166" s="264"/>
      <c r="M166" s="265" t="s">
        <v>21</v>
      </c>
      <c r="N166" s="266" t="s">
        <v>46</v>
      </c>
      <c r="O166" s="43"/>
      <c r="P166" s="214">
        <f t="shared" si="21"/>
        <v>0</v>
      </c>
      <c r="Q166" s="214">
        <v>0</v>
      </c>
      <c r="R166" s="214">
        <f t="shared" si="22"/>
        <v>0</v>
      </c>
      <c r="S166" s="214">
        <v>0</v>
      </c>
      <c r="T166" s="215">
        <f t="shared" si="23"/>
        <v>0</v>
      </c>
      <c r="AR166" s="25" t="s">
        <v>393</v>
      </c>
      <c r="AT166" s="25" t="s">
        <v>223</v>
      </c>
      <c r="AU166" s="25" t="s">
        <v>83</v>
      </c>
      <c r="AY166" s="25" t="s">
        <v>183</v>
      </c>
      <c r="BE166" s="216">
        <f t="shared" si="24"/>
        <v>0</v>
      </c>
      <c r="BF166" s="216">
        <f t="shared" si="25"/>
        <v>0</v>
      </c>
      <c r="BG166" s="216">
        <f t="shared" si="26"/>
        <v>0</v>
      </c>
      <c r="BH166" s="216">
        <f t="shared" si="27"/>
        <v>0</v>
      </c>
      <c r="BI166" s="216">
        <f t="shared" si="28"/>
        <v>0</v>
      </c>
      <c r="BJ166" s="25" t="s">
        <v>79</v>
      </c>
      <c r="BK166" s="216">
        <f t="shared" si="29"/>
        <v>0</v>
      </c>
      <c r="BL166" s="25" t="s">
        <v>292</v>
      </c>
      <c r="BM166" s="25" t="s">
        <v>2230</v>
      </c>
    </row>
    <row r="167" spans="2:65" s="1" customFormat="1" ht="31.5" customHeight="1">
      <c r="B167" s="42"/>
      <c r="C167" s="257" t="s">
        <v>574</v>
      </c>
      <c r="D167" s="257" t="s">
        <v>223</v>
      </c>
      <c r="E167" s="258" t="s">
        <v>2231</v>
      </c>
      <c r="F167" s="259" t="s">
        <v>2106</v>
      </c>
      <c r="G167" s="260" t="s">
        <v>626</v>
      </c>
      <c r="H167" s="261">
        <v>2</v>
      </c>
      <c r="I167" s="262"/>
      <c r="J167" s="263">
        <f t="shared" si="20"/>
        <v>0</v>
      </c>
      <c r="K167" s="259" t="s">
        <v>21</v>
      </c>
      <c r="L167" s="264"/>
      <c r="M167" s="265" t="s">
        <v>21</v>
      </c>
      <c r="N167" s="266" t="s">
        <v>46</v>
      </c>
      <c r="O167" s="43"/>
      <c r="P167" s="214">
        <f t="shared" si="21"/>
        <v>0</v>
      </c>
      <c r="Q167" s="214">
        <v>0</v>
      </c>
      <c r="R167" s="214">
        <f t="shared" si="22"/>
        <v>0</v>
      </c>
      <c r="S167" s="214">
        <v>0</v>
      </c>
      <c r="T167" s="215">
        <f t="shared" si="23"/>
        <v>0</v>
      </c>
      <c r="AR167" s="25" t="s">
        <v>393</v>
      </c>
      <c r="AT167" s="25" t="s">
        <v>223</v>
      </c>
      <c r="AU167" s="25" t="s">
        <v>83</v>
      </c>
      <c r="AY167" s="25" t="s">
        <v>183</v>
      </c>
      <c r="BE167" s="216">
        <f t="shared" si="24"/>
        <v>0</v>
      </c>
      <c r="BF167" s="216">
        <f t="shared" si="25"/>
        <v>0</v>
      </c>
      <c r="BG167" s="216">
        <f t="shared" si="26"/>
        <v>0</v>
      </c>
      <c r="BH167" s="216">
        <f t="shared" si="27"/>
        <v>0</v>
      </c>
      <c r="BI167" s="216">
        <f t="shared" si="28"/>
        <v>0</v>
      </c>
      <c r="BJ167" s="25" t="s">
        <v>79</v>
      </c>
      <c r="BK167" s="216">
        <f t="shared" si="29"/>
        <v>0</v>
      </c>
      <c r="BL167" s="25" t="s">
        <v>292</v>
      </c>
      <c r="BM167" s="25" t="s">
        <v>2232</v>
      </c>
    </row>
    <row r="168" spans="2:65" s="1" customFormat="1" ht="22.5" customHeight="1">
      <c r="B168" s="42"/>
      <c r="C168" s="257" t="s">
        <v>578</v>
      </c>
      <c r="D168" s="257" t="s">
        <v>223</v>
      </c>
      <c r="E168" s="258" t="s">
        <v>2233</v>
      </c>
      <c r="F168" s="259" t="s">
        <v>2180</v>
      </c>
      <c r="G168" s="260" t="s">
        <v>626</v>
      </c>
      <c r="H168" s="261">
        <v>1</v>
      </c>
      <c r="I168" s="262"/>
      <c r="J168" s="263">
        <f t="shared" si="20"/>
        <v>0</v>
      </c>
      <c r="K168" s="259" t="s">
        <v>21</v>
      </c>
      <c r="L168" s="264"/>
      <c r="M168" s="265" t="s">
        <v>21</v>
      </c>
      <c r="N168" s="266" t="s">
        <v>46</v>
      </c>
      <c r="O168" s="43"/>
      <c r="P168" s="214">
        <f t="shared" si="21"/>
        <v>0</v>
      </c>
      <c r="Q168" s="214">
        <v>0</v>
      </c>
      <c r="R168" s="214">
        <f t="shared" si="22"/>
        <v>0</v>
      </c>
      <c r="S168" s="214">
        <v>0</v>
      </c>
      <c r="T168" s="215">
        <f t="shared" si="23"/>
        <v>0</v>
      </c>
      <c r="AR168" s="25" t="s">
        <v>393</v>
      </c>
      <c r="AT168" s="25" t="s">
        <v>223</v>
      </c>
      <c r="AU168" s="25" t="s">
        <v>83</v>
      </c>
      <c r="AY168" s="25" t="s">
        <v>183</v>
      </c>
      <c r="BE168" s="216">
        <f t="shared" si="24"/>
        <v>0</v>
      </c>
      <c r="BF168" s="216">
        <f t="shared" si="25"/>
        <v>0</v>
      </c>
      <c r="BG168" s="216">
        <f t="shared" si="26"/>
        <v>0</v>
      </c>
      <c r="BH168" s="216">
        <f t="shared" si="27"/>
        <v>0</v>
      </c>
      <c r="BI168" s="216">
        <f t="shared" si="28"/>
        <v>0</v>
      </c>
      <c r="BJ168" s="25" t="s">
        <v>79</v>
      </c>
      <c r="BK168" s="216">
        <f t="shared" si="29"/>
        <v>0</v>
      </c>
      <c r="BL168" s="25" t="s">
        <v>292</v>
      </c>
      <c r="BM168" s="25" t="s">
        <v>2234</v>
      </c>
    </row>
    <row r="169" spans="2:65" s="1" customFormat="1" ht="22.5" customHeight="1">
      <c r="B169" s="42"/>
      <c r="C169" s="257" t="s">
        <v>584</v>
      </c>
      <c r="D169" s="257" t="s">
        <v>223</v>
      </c>
      <c r="E169" s="258" t="s">
        <v>2235</v>
      </c>
      <c r="F169" s="259" t="s">
        <v>2112</v>
      </c>
      <c r="G169" s="260" t="s">
        <v>626</v>
      </c>
      <c r="H169" s="261">
        <v>1</v>
      </c>
      <c r="I169" s="262"/>
      <c r="J169" s="263">
        <f t="shared" si="20"/>
        <v>0</v>
      </c>
      <c r="K169" s="259" t="s">
        <v>21</v>
      </c>
      <c r="L169" s="264"/>
      <c r="M169" s="265" t="s">
        <v>21</v>
      </c>
      <c r="N169" s="266" t="s">
        <v>46</v>
      </c>
      <c r="O169" s="43"/>
      <c r="P169" s="214">
        <f t="shared" si="21"/>
        <v>0</v>
      </c>
      <c r="Q169" s="214">
        <v>0</v>
      </c>
      <c r="R169" s="214">
        <f t="shared" si="22"/>
        <v>0</v>
      </c>
      <c r="S169" s="214">
        <v>0</v>
      </c>
      <c r="T169" s="215">
        <f t="shared" si="23"/>
        <v>0</v>
      </c>
      <c r="AR169" s="25" t="s">
        <v>393</v>
      </c>
      <c r="AT169" s="25" t="s">
        <v>223</v>
      </c>
      <c r="AU169" s="25" t="s">
        <v>83</v>
      </c>
      <c r="AY169" s="25" t="s">
        <v>183</v>
      </c>
      <c r="BE169" s="216">
        <f t="shared" si="24"/>
        <v>0</v>
      </c>
      <c r="BF169" s="216">
        <f t="shared" si="25"/>
        <v>0</v>
      </c>
      <c r="BG169" s="216">
        <f t="shared" si="26"/>
        <v>0</v>
      </c>
      <c r="BH169" s="216">
        <f t="shared" si="27"/>
        <v>0</v>
      </c>
      <c r="BI169" s="216">
        <f t="shared" si="28"/>
        <v>0</v>
      </c>
      <c r="BJ169" s="25" t="s">
        <v>79</v>
      </c>
      <c r="BK169" s="216">
        <f t="shared" si="29"/>
        <v>0</v>
      </c>
      <c r="BL169" s="25" t="s">
        <v>292</v>
      </c>
      <c r="BM169" s="25" t="s">
        <v>2236</v>
      </c>
    </row>
    <row r="170" spans="2:65" s="1" customFormat="1" ht="22.5" customHeight="1">
      <c r="B170" s="42"/>
      <c r="C170" s="257" t="s">
        <v>590</v>
      </c>
      <c r="D170" s="257" t="s">
        <v>223</v>
      </c>
      <c r="E170" s="258" t="s">
        <v>2237</v>
      </c>
      <c r="F170" s="259" t="s">
        <v>2115</v>
      </c>
      <c r="G170" s="260" t="s">
        <v>188</v>
      </c>
      <c r="H170" s="261">
        <v>2</v>
      </c>
      <c r="I170" s="262"/>
      <c r="J170" s="263">
        <f t="shared" si="20"/>
        <v>0</v>
      </c>
      <c r="K170" s="259" t="s">
        <v>21</v>
      </c>
      <c r="L170" s="264"/>
      <c r="M170" s="265" t="s">
        <v>21</v>
      </c>
      <c r="N170" s="266" t="s">
        <v>46</v>
      </c>
      <c r="O170" s="43"/>
      <c r="P170" s="214">
        <f t="shared" si="21"/>
        <v>0</v>
      </c>
      <c r="Q170" s="214">
        <v>0</v>
      </c>
      <c r="R170" s="214">
        <f t="shared" si="22"/>
        <v>0</v>
      </c>
      <c r="S170" s="214">
        <v>0</v>
      </c>
      <c r="T170" s="215">
        <f t="shared" si="23"/>
        <v>0</v>
      </c>
      <c r="AR170" s="25" t="s">
        <v>393</v>
      </c>
      <c r="AT170" s="25" t="s">
        <v>223</v>
      </c>
      <c r="AU170" s="25" t="s">
        <v>83</v>
      </c>
      <c r="AY170" s="25" t="s">
        <v>183</v>
      </c>
      <c r="BE170" s="216">
        <f t="shared" si="24"/>
        <v>0</v>
      </c>
      <c r="BF170" s="216">
        <f t="shared" si="25"/>
        <v>0</v>
      </c>
      <c r="BG170" s="216">
        <f t="shared" si="26"/>
        <v>0</v>
      </c>
      <c r="BH170" s="216">
        <f t="shared" si="27"/>
        <v>0</v>
      </c>
      <c r="BI170" s="216">
        <f t="shared" si="28"/>
        <v>0</v>
      </c>
      <c r="BJ170" s="25" t="s">
        <v>79</v>
      </c>
      <c r="BK170" s="216">
        <f t="shared" si="29"/>
        <v>0</v>
      </c>
      <c r="BL170" s="25" t="s">
        <v>292</v>
      </c>
      <c r="BM170" s="25" t="s">
        <v>2238</v>
      </c>
    </row>
    <row r="171" spans="2:65" s="1" customFormat="1" ht="22.5" customHeight="1">
      <c r="B171" s="42"/>
      <c r="C171" s="257" t="s">
        <v>595</v>
      </c>
      <c r="D171" s="257" t="s">
        <v>223</v>
      </c>
      <c r="E171" s="258" t="s">
        <v>2239</v>
      </c>
      <c r="F171" s="259" t="s">
        <v>2118</v>
      </c>
      <c r="G171" s="260" t="s">
        <v>188</v>
      </c>
      <c r="H171" s="261">
        <v>4</v>
      </c>
      <c r="I171" s="262"/>
      <c r="J171" s="263">
        <f t="shared" si="20"/>
        <v>0</v>
      </c>
      <c r="K171" s="259" t="s">
        <v>21</v>
      </c>
      <c r="L171" s="264"/>
      <c r="M171" s="265" t="s">
        <v>21</v>
      </c>
      <c r="N171" s="266" t="s">
        <v>46</v>
      </c>
      <c r="O171" s="43"/>
      <c r="P171" s="214">
        <f t="shared" si="21"/>
        <v>0</v>
      </c>
      <c r="Q171" s="214">
        <v>0</v>
      </c>
      <c r="R171" s="214">
        <f t="shared" si="22"/>
        <v>0</v>
      </c>
      <c r="S171" s="214">
        <v>0</v>
      </c>
      <c r="T171" s="215">
        <f t="shared" si="23"/>
        <v>0</v>
      </c>
      <c r="AR171" s="25" t="s">
        <v>393</v>
      </c>
      <c r="AT171" s="25" t="s">
        <v>223</v>
      </c>
      <c r="AU171" s="25" t="s">
        <v>83</v>
      </c>
      <c r="AY171" s="25" t="s">
        <v>183</v>
      </c>
      <c r="BE171" s="216">
        <f t="shared" si="24"/>
        <v>0</v>
      </c>
      <c r="BF171" s="216">
        <f t="shared" si="25"/>
        <v>0</v>
      </c>
      <c r="BG171" s="216">
        <f t="shared" si="26"/>
        <v>0</v>
      </c>
      <c r="BH171" s="216">
        <f t="shared" si="27"/>
        <v>0</v>
      </c>
      <c r="BI171" s="216">
        <f t="shared" si="28"/>
        <v>0</v>
      </c>
      <c r="BJ171" s="25" t="s">
        <v>79</v>
      </c>
      <c r="BK171" s="216">
        <f t="shared" si="29"/>
        <v>0</v>
      </c>
      <c r="BL171" s="25" t="s">
        <v>292</v>
      </c>
      <c r="BM171" s="25" t="s">
        <v>2240</v>
      </c>
    </row>
    <row r="172" spans="2:65" s="1" customFormat="1" ht="22.5" customHeight="1">
      <c r="B172" s="42"/>
      <c r="C172" s="257" t="s">
        <v>601</v>
      </c>
      <c r="D172" s="257" t="s">
        <v>223</v>
      </c>
      <c r="E172" s="258" t="s">
        <v>2241</v>
      </c>
      <c r="F172" s="259" t="s">
        <v>2121</v>
      </c>
      <c r="G172" s="260" t="s">
        <v>188</v>
      </c>
      <c r="H172" s="261">
        <v>17</v>
      </c>
      <c r="I172" s="262"/>
      <c r="J172" s="263">
        <f t="shared" si="20"/>
        <v>0</v>
      </c>
      <c r="K172" s="259" t="s">
        <v>21</v>
      </c>
      <c r="L172" s="264"/>
      <c r="M172" s="265" t="s">
        <v>21</v>
      </c>
      <c r="N172" s="266" t="s">
        <v>46</v>
      </c>
      <c r="O172" s="43"/>
      <c r="P172" s="214">
        <f t="shared" si="21"/>
        <v>0</v>
      </c>
      <c r="Q172" s="214">
        <v>0</v>
      </c>
      <c r="R172" s="214">
        <f t="shared" si="22"/>
        <v>0</v>
      </c>
      <c r="S172" s="214">
        <v>0</v>
      </c>
      <c r="T172" s="215">
        <f t="shared" si="23"/>
        <v>0</v>
      </c>
      <c r="AR172" s="25" t="s">
        <v>393</v>
      </c>
      <c r="AT172" s="25" t="s">
        <v>223</v>
      </c>
      <c r="AU172" s="25" t="s">
        <v>83</v>
      </c>
      <c r="AY172" s="25" t="s">
        <v>183</v>
      </c>
      <c r="BE172" s="216">
        <f t="shared" si="24"/>
        <v>0</v>
      </c>
      <c r="BF172" s="216">
        <f t="shared" si="25"/>
        <v>0</v>
      </c>
      <c r="BG172" s="216">
        <f t="shared" si="26"/>
        <v>0</v>
      </c>
      <c r="BH172" s="216">
        <f t="shared" si="27"/>
        <v>0</v>
      </c>
      <c r="BI172" s="216">
        <f t="shared" si="28"/>
        <v>0</v>
      </c>
      <c r="BJ172" s="25" t="s">
        <v>79</v>
      </c>
      <c r="BK172" s="216">
        <f t="shared" si="29"/>
        <v>0</v>
      </c>
      <c r="BL172" s="25" t="s">
        <v>292</v>
      </c>
      <c r="BM172" s="25" t="s">
        <v>2242</v>
      </c>
    </row>
    <row r="173" spans="2:65" s="1" customFormat="1" ht="22.5" customHeight="1">
      <c r="B173" s="42"/>
      <c r="C173" s="257" t="s">
        <v>607</v>
      </c>
      <c r="D173" s="257" t="s">
        <v>223</v>
      </c>
      <c r="E173" s="258" t="s">
        <v>2243</v>
      </c>
      <c r="F173" s="259" t="s">
        <v>2127</v>
      </c>
      <c r="G173" s="260" t="s">
        <v>626</v>
      </c>
      <c r="H173" s="261">
        <v>4</v>
      </c>
      <c r="I173" s="262"/>
      <c r="J173" s="263">
        <f t="shared" si="20"/>
        <v>0</v>
      </c>
      <c r="K173" s="259" t="s">
        <v>21</v>
      </c>
      <c r="L173" s="264"/>
      <c r="M173" s="265" t="s">
        <v>21</v>
      </c>
      <c r="N173" s="266" t="s">
        <v>46</v>
      </c>
      <c r="O173" s="43"/>
      <c r="P173" s="214">
        <f t="shared" si="21"/>
        <v>0</v>
      </c>
      <c r="Q173" s="214">
        <v>0</v>
      </c>
      <c r="R173" s="214">
        <f t="shared" si="22"/>
        <v>0</v>
      </c>
      <c r="S173" s="214">
        <v>0</v>
      </c>
      <c r="T173" s="215">
        <f t="shared" si="23"/>
        <v>0</v>
      </c>
      <c r="AR173" s="25" t="s">
        <v>393</v>
      </c>
      <c r="AT173" s="25" t="s">
        <v>223</v>
      </c>
      <c r="AU173" s="25" t="s">
        <v>83</v>
      </c>
      <c r="AY173" s="25" t="s">
        <v>183</v>
      </c>
      <c r="BE173" s="216">
        <f t="shared" si="24"/>
        <v>0</v>
      </c>
      <c r="BF173" s="216">
        <f t="shared" si="25"/>
        <v>0</v>
      </c>
      <c r="BG173" s="216">
        <f t="shared" si="26"/>
        <v>0</v>
      </c>
      <c r="BH173" s="216">
        <f t="shared" si="27"/>
        <v>0</v>
      </c>
      <c r="BI173" s="216">
        <f t="shared" si="28"/>
        <v>0</v>
      </c>
      <c r="BJ173" s="25" t="s">
        <v>79</v>
      </c>
      <c r="BK173" s="216">
        <f t="shared" si="29"/>
        <v>0</v>
      </c>
      <c r="BL173" s="25" t="s">
        <v>292</v>
      </c>
      <c r="BM173" s="25" t="s">
        <v>2244</v>
      </c>
    </row>
    <row r="174" spans="2:65" s="1" customFormat="1" ht="22.5" customHeight="1">
      <c r="B174" s="42"/>
      <c r="C174" s="257" t="s">
        <v>611</v>
      </c>
      <c r="D174" s="257" t="s">
        <v>223</v>
      </c>
      <c r="E174" s="258" t="s">
        <v>2245</v>
      </c>
      <c r="F174" s="259" t="s">
        <v>2130</v>
      </c>
      <c r="G174" s="260" t="s">
        <v>626</v>
      </c>
      <c r="H174" s="261">
        <v>8</v>
      </c>
      <c r="I174" s="262"/>
      <c r="J174" s="263">
        <f t="shared" si="20"/>
        <v>0</v>
      </c>
      <c r="K174" s="259" t="s">
        <v>21</v>
      </c>
      <c r="L174" s="264"/>
      <c r="M174" s="265" t="s">
        <v>21</v>
      </c>
      <c r="N174" s="266" t="s">
        <v>46</v>
      </c>
      <c r="O174" s="43"/>
      <c r="P174" s="214">
        <f t="shared" si="21"/>
        <v>0</v>
      </c>
      <c r="Q174" s="214">
        <v>0</v>
      </c>
      <c r="R174" s="214">
        <f t="shared" si="22"/>
        <v>0</v>
      </c>
      <c r="S174" s="214">
        <v>0</v>
      </c>
      <c r="T174" s="215">
        <f t="shared" si="23"/>
        <v>0</v>
      </c>
      <c r="AR174" s="25" t="s">
        <v>393</v>
      </c>
      <c r="AT174" s="25" t="s">
        <v>223</v>
      </c>
      <c r="AU174" s="25" t="s">
        <v>83</v>
      </c>
      <c r="AY174" s="25" t="s">
        <v>183</v>
      </c>
      <c r="BE174" s="216">
        <f t="shared" si="24"/>
        <v>0</v>
      </c>
      <c r="BF174" s="216">
        <f t="shared" si="25"/>
        <v>0</v>
      </c>
      <c r="BG174" s="216">
        <f t="shared" si="26"/>
        <v>0</v>
      </c>
      <c r="BH174" s="216">
        <f t="shared" si="27"/>
        <v>0</v>
      </c>
      <c r="BI174" s="216">
        <f t="shared" si="28"/>
        <v>0</v>
      </c>
      <c r="BJ174" s="25" t="s">
        <v>79</v>
      </c>
      <c r="BK174" s="216">
        <f t="shared" si="29"/>
        <v>0</v>
      </c>
      <c r="BL174" s="25" t="s">
        <v>292</v>
      </c>
      <c r="BM174" s="25" t="s">
        <v>2246</v>
      </c>
    </row>
    <row r="175" spans="2:65" s="1" customFormat="1" ht="22.5" customHeight="1">
      <c r="B175" s="42"/>
      <c r="C175" s="257" t="s">
        <v>616</v>
      </c>
      <c r="D175" s="257" t="s">
        <v>223</v>
      </c>
      <c r="E175" s="258" t="s">
        <v>2247</v>
      </c>
      <c r="F175" s="259" t="s">
        <v>2133</v>
      </c>
      <c r="G175" s="260" t="s">
        <v>626</v>
      </c>
      <c r="H175" s="261">
        <v>2</v>
      </c>
      <c r="I175" s="262"/>
      <c r="J175" s="263">
        <f t="shared" si="20"/>
        <v>0</v>
      </c>
      <c r="K175" s="259" t="s">
        <v>21</v>
      </c>
      <c r="L175" s="264"/>
      <c r="M175" s="265" t="s">
        <v>21</v>
      </c>
      <c r="N175" s="266" t="s">
        <v>46</v>
      </c>
      <c r="O175" s="43"/>
      <c r="P175" s="214">
        <f t="shared" si="21"/>
        <v>0</v>
      </c>
      <c r="Q175" s="214">
        <v>0</v>
      </c>
      <c r="R175" s="214">
        <f t="shared" si="22"/>
        <v>0</v>
      </c>
      <c r="S175" s="214">
        <v>0</v>
      </c>
      <c r="T175" s="215">
        <f t="shared" si="23"/>
        <v>0</v>
      </c>
      <c r="AR175" s="25" t="s">
        <v>393</v>
      </c>
      <c r="AT175" s="25" t="s">
        <v>223</v>
      </c>
      <c r="AU175" s="25" t="s">
        <v>83</v>
      </c>
      <c r="AY175" s="25" t="s">
        <v>183</v>
      </c>
      <c r="BE175" s="216">
        <f t="shared" si="24"/>
        <v>0</v>
      </c>
      <c r="BF175" s="216">
        <f t="shared" si="25"/>
        <v>0</v>
      </c>
      <c r="BG175" s="216">
        <f t="shared" si="26"/>
        <v>0</v>
      </c>
      <c r="BH175" s="216">
        <f t="shared" si="27"/>
        <v>0</v>
      </c>
      <c r="BI175" s="216">
        <f t="shared" si="28"/>
        <v>0</v>
      </c>
      <c r="BJ175" s="25" t="s">
        <v>79</v>
      </c>
      <c r="BK175" s="216">
        <f t="shared" si="29"/>
        <v>0</v>
      </c>
      <c r="BL175" s="25" t="s">
        <v>292</v>
      </c>
      <c r="BM175" s="25" t="s">
        <v>2248</v>
      </c>
    </row>
    <row r="176" spans="2:65" s="1" customFormat="1" ht="22.5" customHeight="1">
      <c r="B176" s="42"/>
      <c r="C176" s="257" t="s">
        <v>623</v>
      </c>
      <c r="D176" s="257" t="s">
        <v>223</v>
      </c>
      <c r="E176" s="258" t="s">
        <v>2249</v>
      </c>
      <c r="F176" s="259" t="s">
        <v>2136</v>
      </c>
      <c r="G176" s="260" t="s">
        <v>626</v>
      </c>
      <c r="H176" s="261">
        <v>4</v>
      </c>
      <c r="I176" s="262"/>
      <c r="J176" s="263">
        <f t="shared" si="20"/>
        <v>0</v>
      </c>
      <c r="K176" s="259" t="s">
        <v>21</v>
      </c>
      <c r="L176" s="264"/>
      <c r="M176" s="265" t="s">
        <v>21</v>
      </c>
      <c r="N176" s="266" t="s">
        <v>46</v>
      </c>
      <c r="O176" s="43"/>
      <c r="P176" s="214">
        <f t="shared" si="21"/>
        <v>0</v>
      </c>
      <c r="Q176" s="214">
        <v>0</v>
      </c>
      <c r="R176" s="214">
        <f t="shared" si="22"/>
        <v>0</v>
      </c>
      <c r="S176" s="214">
        <v>0</v>
      </c>
      <c r="T176" s="215">
        <f t="shared" si="23"/>
        <v>0</v>
      </c>
      <c r="AR176" s="25" t="s">
        <v>393</v>
      </c>
      <c r="AT176" s="25" t="s">
        <v>223</v>
      </c>
      <c r="AU176" s="25" t="s">
        <v>83</v>
      </c>
      <c r="AY176" s="25" t="s">
        <v>183</v>
      </c>
      <c r="BE176" s="216">
        <f t="shared" si="24"/>
        <v>0</v>
      </c>
      <c r="BF176" s="216">
        <f t="shared" si="25"/>
        <v>0</v>
      </c>
      <c r="BG176" s="216">
        <f t="shared" si="26"/>
        <v>0</v>
      </c>
      <c r="BH176" s="216">
        <f t="shared" si="27"/>
        <v>0</v>
      </c>
      <c r="BI176" s="216">
        <f t="shared" si="28"/>
        <v>0</v>
      </c>
      <c r="BJ176" s="25" t="s">
        <v>79</v>
      </c>
      <c r="BK176" s="216">
        <f t="shared" si="29"/>
        <v>0</v>
      </c>
      <c r="BL176" s="25" t="s">
        <v>292</v>
      </c>
      <c r="BM176" s="25" t="s">
        <v>2250</v>
      </c>
    </row>
    <row r="177" spans="2:65" s="1" customFormat="1" ht="22.5" customHeight="1">
      <c r="B177" s="42"/>
      <c r="C177" s="257" t="s">
        <v>629</v>
      </c>
      <c r="D177" s="257" t="s">
        <v>223</v>
      </c>
      <c r="E177" s="258" t="s">
        <v>2251</v>
      </c>
      <c r="F177" s="259" t="s">
        <v>2139</v>
      </c>
      <c r="G177" s="260" t="s">
        <v>626</v>
      </c>
      <c r="H177" s="261">
        <v>1</v>
      </c>
      <c r="I177" s="262"/>
      <c r="J177" s="263">
        <f t="shared" si="20"/>
        <v>0</v>
      </c>
      <c r="K177" s="259" t="s">
        <v>21</v>
      </c>
      <c r="L177" s="264"/>
      <c r="M177" s="265" t="s">
        <v>21</v>
      </c>
      <c r="N177" s="266" t="s">
        <v>46</v>
      </c>
      <c r="O177" s="43"/>
      <c r="P177" s="214">
        <f t="shared" si="21"/>
        <v>0</v>
      </c>
      <c r="Q177" s="214">
        <v>0</v>
      </c>
      <c r="R177" s="214">
        <f t="shared" si="22"/>
        <v>0</v>
      </c>
      <c r="S177" s="214">
        <v>0</v>
      </c>
      <c r="T177" s="215">
        <f t="shared" si="23"/>
        <v>0</v>
      </c>
      <c r="AR177" s="25" t="s">
        <v>393</v>
      </c>
      <c r="AT177" s="25" t="s">
        <v>223</v>
      </c>
      <c r="AU177" s="25" t="s">
        <v>83</v>
      </c>
      <c r="AY177" s="25" t="s">
        <v>183</v>
      </c>
      <c r="BE177" s="216">
        <f t="shared" si="24"/>
        <v>0</v>
      </c>
      <c r="BF177" s="216">
        <f t="shared" si="25"/>
        <v>0</v>
      </c>
      <c r="BG177" s="216">
        <f t="shared" si="26"/>
        <v>0</v>
      </c>
      <c r="BH177" s="216">
        <f t="shared" si="27"/>
        <v>0</v>
      </c>
      <c r="BI177" s="216">
        <f t="shared" si="28"/>
        <v>0</v>
      </c>
      <c r="BJ177" s="25" t="s">
        <v>79</v>
      </c>
      <c r="BK177" s="216">
        <f t="shared" si="29"/>
        <v>0</v>
      </c>
      <c r="BL177" s="25" t="s">
        <v>292</v>
      </c>
      <c r="BM177" s="25" t="s">
        <v>2252</v>
      </c>
    </row>
    <row r="178" spans="2:65" s="1" customFormat="1" ht="22.5" customHeight="1">
      <c r="B178" s="42"/>
      <c r="C178" s="257" t="s">
        <v>633</v>
      </c>
      <c r="D178" s="257" t="s">
        <v>223</v>
      </c>
      <c r="E178" s="258" t="s">
        <v>2253</v>
      </c>
      <c r="F178" s="259" t="s">
        <v>2142</v>
      </c>
      <c r="G178" s="260" t="s">
        <v>626</v>
      </c>
      <c r="H178" s="261">
        <v>6</v>
      </c>
      <c r="I178" s="262"/>
      <c r="J178" s="263">
        <f t="shared" si="20"/>
        <v>0</v>
      </c>
      <c r="K178" s="259" t="s">
        <v>21</v>
      </c>
      <c r="L178" s="264"/>
      <c r="M178" s="265" t="s">
        <v>21</v>
      </c>
      <c r="N178" s="266" t="s">
        <v>46</v>
      </c>
      <c r="O178" s="43"/>
      <c r="P178" s="214">
        <f t="shared" si="21"/>
        <v>0</v>
      </c>
      <c r="Q178" s="214">
        <v>0</v>
      </c>
      <c r="R178" s="214">
        <f t="shared" si="22"/>
        <v>0</v>
      </c>
      <c r="S178" s="214">
        <v>0</v>
      </c>
      <c r="T178" s="215">
        <f t="shared" si="23"/>
        <v>0</v>
      </c>
      <c r="AR178" s="25" t="s">
        <v>393</v>
      </c>
      <c r="AT178" s="25" t="s">
        <v>223</v>
      </c>
      <c r="AU178" s="25" t="s">
        <v>83</v>
      </c>
      <c r="AY178" s="25" t="s">
        <v>183</v>
      </c>
      <c r="BE178" s="216">
        <f t="shared" si="24"/>
        <v>0</v>
      </c>
      <c r="BF178" s="216">
        <f t="shared" si="25"/>
        <v>0</v>
      </c>
      <c r="BG178" s="216">
        <f t="shared" si="26"/>
        <v>0</v>
      </c>
      <c r="BH178" s="216">
        <f t="shared" si="27"/>
        <v>0</v>
      </c>
      <c r="BI178" s="216">
        <f t="shared" si="28"/>
        <v>0</v>
      </c>
      <c r="BJ178" s="25" t="s">
        <v>79</v>
      </c>
      <c r="BK178" s="216">
        <f t="shared" si="29"/>
        <v>0</v>
      </c>
      <c r="BL178" s="25" t="s">
        <v>292</v>
      </c>
      <c r="BM178" s="25" t="s">
        <v>2254</v>
      </c>
    </row>
    <row r="179" spans="2:65" s="1" customFormat="1" ht="22.5" customHeight="1">
      <c r="B179" s="42"/>
      <c r="C179" s="257" t="s">
        <v>638</v>
      </c>
      <c r="D179" s="257" t="s">
        <v>223</v>
      </c>
      <c r="E179" s="258" t="s">
        <v>2255</v>
      </c>
      <c r="F179" s="259" t="s">
        <v>2145</v>
      </c>
      <c r="G179" s="260" t="s">
        <v>626</v>
      </c>
      <c r="H179" s="261">
        <v>4</v>
      </c>
      <c r="I179" s="262"/>
      <c r="J179" s="263">
        <f t="shared" si="20"/>
        <v>0</v>
      </c>
      <c r="K179" s="259" t="s">
        <v>21</v>
      </c>
      <c r="L179" s="264"/>
      <c r="M179" s="265" t="s">
        <v>21</v>
      </c>
      <c r="N179" s="266" t="s">
        <v>46</v>
      </c>
      <c r="O179" s="43"/>
      <c r="P179" s="214">
        <f t="shared" si="21"/>
        <v>0</v>
      </c>
      <c r="Q179" s="214">
        <v>0</v>
      </c>
      <c r="R179" s="214">
        <f t="shared" si="22"/>
        <v>0</v>
      </c>
      <c r="S179" s="214">
        <v>0</v>
      </c>
      <c r="T179" s="215">
        <f t="shared" si="23"/>
        <v>0</v>
      </c>
      <c r="AR179" s="25" t="s">
        <v>393</v>
      </c>
      <c r="AT179" s="25" t="s">
        <v>223</v>
      </c>
      <c r="AU179" s="25" t="s">
        <v>83</v>
      </c>
      <c r="AY179" s="25" t="s">
        <v>183</v>
      </c>
      <c r="BE179" s="216">
        <f t="shared" si="24"/>
        <v>0</v>
      </c>
      <c r="BF179" s="216">
        <f t="shared" si="25"/>
        <v>0</v>
      </c>
      <c r="BG179" s="216">
        <f t="shared" si="26"/>
        <v>0</v>
      </c>
      <c r="BH179" s="216">
        <f t="shared" si="27"/>
        <v>0</v>
      </c>
      <c r="BI179" s="216">
        <f t="shared" si="28"/>
        <v>0</v>
      </c>
      <c r="BJ179" s="25" t="s">
        <v>79</v>
      </c>
      <c r="BK179" s="216">
        <f t="shared" si="29"/>
        <v>0</v>
      </c>
      <c r="BL179" s="25" t="s">
        <v>292</v>
      </c>
      <c r="BM179" s="25" t="s">
        <v>2256</v>
      </c>
    </row>
    <row r="180" spans="2:65" s="1" customFormat="1" ht="22.5" customHeight="1">
      <c r="B180" s="42"/>
      <c r="C180" s="257" t="s">
        <v>642</v>
      </c>
      <c r="D180" s="257" t="s">
        <v>223</v>
      </c>
      <c r="E180" s="258" t="s">
        <v>2257</v>
      </c>
      <c r="F180" s="259" t="s">
        <v>2148</v>
      </c>
      <c r="G180" s="260" t="s">
        <v>626</v>
      </c>
      <c r="H180" s="261">
        <v>2</v>
      </c>
      <c r="I180" s="262"/>
      <c r="J180" s="263">
        <f t="shared" si="20"/>
        <v>0</v>
      </c>
      <c r="K180" s="259" t="s">
        <v>21</v>
      </c>
      <c r="L180" s="264"/>
      <c r="M180" s="265" t="s">
        <v>21</v>
      </c>
      <c r="N180" s="266" t="s">
        <v>46</v>
      </c>
      <c r="O180" s="43"/>
      <c r="P180" s="214">
        <f t="shared" si="21"/>
        <v>0</v>
      </c>
      <c r="Q180" s="214">
        <v>0</v>
      </c>
      <c r="R180" s="214">
        <f t="shared" si="22"/>
        <v>0</v>
      </c>
      <c r="S180" s="214">
        <v>0</v>
      </c>
      <c r="T180" s="215">
        <f t="shared" si="23"/>
        <v>0</v>
      </c>
      <c r="AR180" s="25" t="s">
        <v>393</v>
      </c>
      <c r="AT180" s="25" t="s">
        <v>223</v>
      </c>
      <c r="AU180" s="25" t="s">
        <v>83</v>
      </c>
      <c r="AY180" s="25" t="s">
        <v>183</v>
      </c>
      <c r="BE180" s="216">
        <f t="shared" si="24"/>
        <v>0</v>
      </c>
      <c r="BF180" s="216">
        <f t="shared" si="25"/>
        <v>0</v>
      </c>
      <c r="BG180" s="216">
        <f t="shared" si="26"/>
        <v>0</v>
      </c>
      <c r="BH180" s="216">
        <f t="shared" si="27"/>
        <v>0</v>
      </c>
      <c r="BI180" s="216">
        <f t="shared" si="28"/>
        <v>0</v>
      </c>
      <c r="BJ180" s="25" t="s">
        <v>79</v>
      </c>
      <c r="BK180" s="216">
        <f t="shared" si="29"/>
        <v>0</v>
      </c>
      <c r="BL180" s="25" t="s">
        <v>292</v>
      </c>
      <c r="BM180" s="25" t="s">
        <v>2258</v>
      </c>
    </row>
    <row r="181" spans="2:65" s="1" customFormat="1" ht="22.5" customHeight="1">
      <c r="B181" s="42"/>
      <c r="C181" s="257" t="s">
        <v>650</v>
      </c>
      <c r="D181" s="257" t="s">
        <v>223</v>
      </c>
      <c r="E181" s="258" t="s">
        <v>2259</v>
      </c>
      <c r="F181" s="259" t="s">
        <v>2151</v>
      </c>
      <c r="G181" s="260" t="s">
        <v>626</v>
      </c>
      <c r="H181" s="261">
        <v>1</v>
      </c>
      <c r="I181" s="262"/>
      <c r="J181" s="263">
        <f t="shared" si="20"/>
        <v>0</v>
      </c>
      <c r="K181" s="259" t="s">
        <v>21</v>
      </c>
      <c r="L181" s="264"/>
      <c r="M181" s="265" t="s">
        <v>21</v>
      </c>
      <c r="N181" s="266" t="s">
        <v>46</v>
      </c>
      <c r="O181" s="43"/>
      <c r="P181" s="214">
        <f t="shared" si="21"/>
        <v>0</v>
      </c>
      <c r="Q181" s="214">
        <v>0</v>
      </c>
      <c r="R181" s="214">
        <f t="shared" si="22"/>
        <v>0</v>
      </c>
      <c r="S181" s="214">
        <v>0</v>
      </c>
      <c r="T181" s="215">
        <f t="shared" si="23"/>
        <v>0</v>
      </c>
      <c r="AR181" s="25" t="s">
        <v>393</v>
      </c>
      <c r="AT181" s="25" t="s">
        <v>223</v>
      </c>
      <c r="AU181" s="25" t="s">
        <v>83</v>
      </c>
      <c r="AY181" s="25" t="s">
        <v>183</v>
      </c>
      <c r="BE181" s="216">
        <f t="shared" si="24"/>
        <v>0</v>
      </c>
      <c r="BF181" s="216">
        <f t="shared" si="25"/>
        <v>0</v>
      </c>
      <c r="BG181" s="216">
        <f t="shared" si="26"/>
        <v>0</v>
      </c>
      <c r="BH181" s="216">
        <f t="shared" si="27"/>
        <v>0</v>
      </c>
      <c r="BI181" s="216">
        <f t="shared" si="28"/>
        <v>0</v>
      </c>
      <c r="BJ181" s="25" t="s">
        <v>79</v>
      </c>
      <c r="BK181" s="216">
        <f t="shared" si="29"/>
        <v>0</v>
      </c>
      <c r="BL181" s="25" t="s">
        <v>292</v>
      </c>
      <c r="BM181" s="25" t="s">
        <v>2260</v>
      </c>
    </row>
    <row r="182" spans="2:65" s="1" customFormat="1" ht="22.5" customHeight="1">
      <c r="B182" s="42"/>
      <c r="C182" s="257" t="s">
        <v>657</v>
      </c>
      <c r="D182" s="257" t="s">
        <v>223</v>
      </c>
      <c r="E182" s="258" t="s">
        <v>2261</v>
      </c>
      <c r="F182" s="259" t="s">
        <v>2154</v>
      </c>
      <c r="G182" s="260" t="s">
        <v>626</v>
      </c>
      <c r="H182" s="261">
        <v>2</v>
      </c>
      <c r="I182" s="262"/>
      <c r="J182" s="263">
        <f t="shared" si="20"/>
        <v>0</v>
      </c>
      <c r="K182" s="259" t="s">
        <v>21</v>
      </c>
      <c r="L182" s="264"/>
      <c r="M182" s="265" t="s">
        <v>21</v>
      </c>
      <c r="N182" s="266" t="s">
        <v>46</v>
      </c>
      <c r="O182" s="43"/>
      <c r="P182" s="214">
        <f t="shared" si="21"/>
        <v>0</v>
      </c>
      <c r="Q182" s="214">
        <v>0</v>
      </c>
      <c r="R182" s="214">
        <f t="shared" si="22"/>
        <v>0</v>
      </c>
      <c r="S182" s="214">
        <v>0</v>
      </c>
      <c r="T182" s="215">
        <f t="shared" si="23"/>
        <v>0</v>
      </c>
      <c r="AR182" s="25" t="s">
        <v>393</v>
      </c>
      <c r="AT182" s="25" t="s">
        <v>223</v>
      </c>
      <c r="AU182" s="25" t="s">
        <v>83</v>
      </c>
      <c r="AY182" s="25" t="s">
        <v>183</v>
      </c>
      <c r="BE182" s="216">
        <f t="shared" si="24"/>
        <v>0</v>
      </c>
      <c r="BF182" s="216">
        <f t="shared" si="25"/>
        <v>0</v>
      </c>
      <c r="BG182" s="216">
        <f t="shared" si="26"/>
        <v>0</v>
      </c>
      <c r="BH182" s="216">
        <f t="shared" si="27"/>
        <v>0</v>
      </c>
      <c r="BI182" s="216">
        <f t="shared" si="28"/>
        <v>0</v>
      </c>
      <c r="BJ182" s="25" t="s">
        <v>79</v>
      </c>
      <c r="BK182" s="216">
        <f t="shared" si="29"/>
        <v>0</v>
      </c>
      <c r="BL182" s="25" t="s">
        <v>292</v>
      </c>
      <c r="BM182" s="25" t="s">
        <v>2262</v>
      </c>
    </row>
    <row r="183" spans="2:65" s="1" customFormat="1" ht="31.5" customHeight="1">
      <c r="B183" s="42"/>
      <c r="C183" s="257" t="s">
        <v>664</v>
      </c>
      <c r="D183" s="257" t="s">
        <v>223</v>
      </c>
      <c r="E183" s="258" t="s">
        <v>2263</v>
      </c>
      <c r="F183" s="259" t="s">
        <v>2157</v>
      </c>
      <c r="G183" s="260" t="s">
        <v>199</v>
      </c>
      <c r="H183" s="261">
        <v>10</v>
      </c>
      <c r="I183" s="262"/>
      <c r="J183" s="263">
        <f t="shared" si="20"/>
        <v>0</v>
      </c>
      <c r="K183" s="259" t="s">
        <v>21</v>
      </c>
      <c r="L183" s="264"/>
      <c r="M183" s="265" t="s">
        <v>21</v>
      </c>
      <c r="N183" s="266" t="s">
        <v>46</v>
      </c>
      <c r="O183" s="43"/>
      <c r="P183" s="214">
        <f t="shared" si="21"/>
        <v>0</v>
      </c>
      <c r="Q183" s="214">
        <v>0</v>
      </c>
      <c r="R183" s="214">
        <f t="shared" si="22"/>
        <v>0</v>
      </c>
      <c r="S183" s="214">
        <v>0</v>
      </c>
      <c r="T183" s="215">
        <f t="shared" si="23"/>
        <v>0</v>
      </c>
      <c r="AR183" s="25" t="s">
        <v>393</v>
      </c>
      <c r="AT183" s="25" t="s">
        <v>223</v>
      </c>
      <c r="AU183" s="25" t="s">
        <v>83</v>
      </c>
      <c r="AY183" s="25" t="s">
        <v>183</v>
      </c>
      <c r="BE183" s="216">
        <f t="shared" si="24"/>
        <v>0</v>
      </c>
      <c r="BF183" s="216">
        <f t="shared" si="25"/>
        <v>0</v>
      </c>
      <c r="BG183" s="216">
        <f t="shared" si="26"/>
        <v>0</v>
      </c>
      <c r="BH183" s="216">
        <f t="shared" si="27"/>
        <v>0</v>
      </c>
      <c r="BI183" s="216">
        <f t="shared" si="28"/>
        <v>0</v>
      </c>
      <c r="BJ183" s="25" t="s">
        <v>79</v>
      </c>
      <c r="BK183" s="216">
        <f t="shared" si="29"/>
        <v>0</v>
      </c>
      <c r="BL183" s="25" t="s">
        <v>292</v>
      </c>
      <c r="BM183" s="25" t="s">
        <v>2264</v>
      </c>
    </row>
    <row r="184" spans="2:65" s="11" customFormat="1" ht="29.85" customHeight="1">
      <c r="B184" s="188"/>
      <c r="C184" s="189"/>
      <c r="D184" s="202" t="s">
        <v>74</v>
      </c>
      <c r="E184" s="203" t="s">
        <v>2265</v>
      </c>
      <c r="F184" s="203" t="s">
        <v>2266</v>
      </c>
      <c r="G184" s="189"/>
      <c r="H184" s="189"/>
      <c r="I184" s="192"/>
      <c r="J184" s="204">
        <f>BK184</f>
        <v>0</v>
      </c>
      <c r="K184" s="189"/>
      <c r="L184" s="194"/>
      <c r="M184" s="195"/>
      <c r="N184" s="196"/>
      <c r="O184" s="196"/>
      <c r="P184" s="197">
        <f>SUM(P185:P207)</f>
        <v>0</v>
      </c>
      <c r="Q184" s="196"/>
      <c r="R184" s="197">
        <f>SUM(R185:R207)</f>
        <v>0</v>
      </c>
      <c r="S184" s="196"/>
      <c r="T184" s="198">
        <f>SUM(T185:T207)</f>
        <v>0</v>
      </c>
      <c r="AR184" s="199" t="s">
        <v>83</v>
      </c>
      <c r="AT184" s="200" t="s">
        <v>74</v>
      </c>
      <c r="AU184" s="200" t="s">
        <v>79</v>
      </c>
      <c r="AY184" s="199" t="s">
        <v>183</v>
      </c>
      <c r="BK184" s="201">
        <f>SUM(BK185:BK207)</f>
        <v>0</v>
      </c>
    </row>
    <row r="185" spans="2:65" s="1" customFormat="1" ht="69.75" customHeight="1">
      <c r="B185" s="42"/>
      <c r="C185" s="257" t="s">
        <v>668</v>
      </c>
      <c r="D185" s="257" t="s">
        <v>223</v>
      </c>
      <c r="E185" s="258" t="s">
        <v>2267</v>
      </c>
      <c r="F185" s="259" t="s">
        <v>2268</v>
      </c>
      <c r="G185" s="260" t="s">
        <v>626</v>
      </c>
      <c r="H185" s="261">
        <v>1</v>
      </c>
      <c r="I185" s="262"/>
      <c r="J185" s="263">
        <f t="shared" ref="J185:J207" si="30">ROUND(I185*H185,2)</f>
        <v>0</v>
      </c>
      <c r="K185" s="259" t="s">
        <v>21</v>
      </c>
      <c r="L185" s="264"/>
      <c r="M185" s="265" t="s">
        <v>21</v>
      </c>
      <c r="N185" s="266" t="s">
        <v>46</v>
      </c>
      <c r="O185" s="43"/>
      <c r="P185" s="214">
        <f t="shared" ref="P185:P207" si="31">O185*H185</f>
        <v>0</v>
      </c>
      <c r="Q185" s="214">
        <v>0</v>
      </c>
      <c r="R185" s="214">
        <f t="shared" ref="R185:R207" si="32">Q185*H185</f>
        <v>0</v>
      </c>
      <c r="S185" s="214">
        <v>0</v>
      </c>
      <c r="T185" s="215">
        <f t="shared" ref="T185:T207" si="33">S185*H185</f>
        <v>0</v>
      </c>
      <c r="AR185" s="25" t="s">
        <v>393</v>
      </c>
      <c r="AT185" s="25" t="s">
        <v>223</v>
      </c>
      <c r="AU185" s="25" t="s">
        <v>83</v>
      </c>
      <c r="AY185" s="25" t="s">
        <v>183</v>
      </c>
      <c r="BE185" s="216">
        <f t="shared" ref="BE185:BE207" si="34">IF(N185="základní",J185,0)</f>
        <v>0</v>
      </c>
      <c r="BF185" s="216">
        <f t="shared" ref="BF185:BF207" si="35">IF(N185="snížená",J185,0)</f>
        <v>0</v>
      </c>
      <c r="BG185" s="216">
        <f t="shared" ref="BG185:BG207" si="36">IF(N185="zákl. přenesená",J185,0)</f>
        <v>0</v>
      </c>
      <c r="BH185" s="216">
        <f t="shared" ref="BH185:BH207" si="37">IF(N185="sníž. přenesená",J185,0)</f>
        <v>0</v>
      </c>
      <c r="BI185" s="216">
        <f t="shared" ref="BI185:BI207" si="38">IF(N185="nulová",J185,0)</f>
        <v>0</v>
      </c>
      <c r="BJ185" s="25" t="s">
        <v>79</v>
      </c>
      <c r="BK185" s="216">
        <f t="shared" ref="BK185:BK207" si="39">ROUND(I185*H185,2)</f>
        <v>0</v>
      </c>
      <c r="BL185" s="25" t="s">
        <v>292</v>
      </c>
      <c r="BM185" s="25" t="s">
        <v>2269</v>
      </c>
    </row>
    <row r="186" spans="2:65" s="1" customFormat="1" ht="69.75" customHeight="1">
      <c r="B186" s="42"/>
      <c r="C186" s="257" t="s">
        <v>672</v>
      </c>
      <c r="D186" s="257" t="s">
        <v>223</v>
      </c>
      <c r="E186" s="258" t="s">
        <v>2270</v>
      </c>
      <c r="F186" s="259" t="s">
        <v>2271</v>
      </c>
      <c r="G186" s="260" t="s">
        <v>626</v>
      </c>
      <c r="H186" s="261">
        <v>1</v>
      </c>
      <c r="I186" s="262"/>
      <c r="J186" s="263">
        <f t="shared" si="30"/>
        <v>0</v>
      </c>
      <c r="K186" s="259" t="s">
        <v>21</v>
      </c>
      <c r="L186" s="264"/>
      <c r="M186" s="265" t="s">
        <v>21</v>
      </c>
      <c r="N186" s="266" t="s">
        <v>46</v>
      </c>
      <c r="O186" s="43"/>
      <c r="P186" s="214">
        <f t="shared" si="31"/>
        <v>0</v>
      </c>
      <c r="Q186" s="214">
        <v>0</v>
      </c>
      <c r="R186" s="214">
        <f t="shared" si="32"/>
        <v>0</v>
      </c>
      <c r="S186" s="214">
        <v>0</v>
      </c>
      <c r="T186" s="215">
        <f t="shared" si="33"/>
        <v>0</v>
      </c>
      <c r="AR186" s="25" t="s">
        <v>393</v>
      </c>
      <c r="AT186" s="25" t="s">
        <v>223</v>
      </c>
      <c r="AU186" s="25" t="s">
        <v>83</v>
      </c>
      <c r="AY186" s="25" t="s">
        <v>183</v>
      </c>
      <c r="BE186" s="216">
        <f t="shared" si="34"/>
        <v>0</v>
      </c>
      <c r="BF186" s="216">
        <f t="shared" si="35"/>
        <v>0</v>
      </c>
      <c r="BG186" s="216">
        <f t="shared" si="36"/>
        <v>0</v>
      </c>
      <c r="BH186" s="216">
        <f t="shared" si="37"/>
        <v>0</v>
      </c>
      <c r="BI186" s="216">
        <f t="shared" si="38"/>
        <v>0</v>
      </c>
      <c r="BJ186" s="25" t="s">
        <v>79</v>
      </c>
      <c r="BK186" s="216">
        <f t="shared" si="39"/>
        <v>0</v>
      </c>
      <c r="BL186" s="25" t="s">
        <v>292</v>
      </c>
      <c r="BM186" s="25" t="s">
        <v>2272</v>
      </c>
    </row>
    <row r="187" spans="2:65" s="1" customFormat="1" ht="22.5" customHeight="1">
      <c r="B187" s="42"/>
      <c r="C187" s="257" t="s">
        <v>676</v>
      </c>
      <c r="D187" s="257" t="s">
        <v>223</v>
      </c>
      <c r="E187" s="258" t="s">
        <v>2273</v>
      </c>
      <c r="F187" s="259" t="s">
        <v>2274</v>
      </c>
      <c r="G187" s="260" t="s">
        <v>626</v>
      </c>
      <c r="H187" s="261">
        <v>1</v>
      </c>
      <c r="I187" s="262"/>
      <c r="J187" s="263">
        <f t="shared" si="30"/>
        <v>0</v>
      </c>
      <c r="K187" s="259" t="s">
        <v>21</v>
      </c>
      <c r="L187" s="264"/>
      <c r="M187" s="265" t="s">
        <v>21</v>
      </c>
      <c r="N187" s="266" t="s">
        <v>46</v>
      </c>
      <c r="O187" s="43"/>
      <c r="P187" s="214">
        <f t="shared" si="31"/>
        <v>0</v>
      </c>
      <c r="Q187" s="214">
        <v>0</v>
      </c>
      <c r="R187" s="214">
        <f t="shared" si="32"/>
        <v>0</v>
      </c>
      <c r="S187" s="214">
        <v>0</v>
      </c>
      <c r="T187" s="215">
        <f t="shared" si="33"/>
        <v>0</v>
      </c>
      <c r="AR187" s="25" t="s">
        <v>393</v>
      </c>
      <c r="AT187" s="25" t="s">
        <v>223</v>
      </c>
      <c r="AU187" s="25" t="s">
        <v>83</v>
      </c>
      <c r="AY187" s="25" t="s">
        <v>183</v>
      </c>
      <c r="BE187" s="216">
        <f t="shared" si="34"/>
        <v>0</v>
      </c>
      <c r="BF187" s="216">
        <f t="shared" si="35"/>
        <v>0</v>
      </c>
      <c r="BG187" s="216">
        <f t="shared" si="36"/>
        <v>0</v>
      </c>
      <c r="BH187" s="216">
        <f t="shared" si="37"/>
        <v>0</v>
      </c>
      <c r="BI187" s="216">
        <f t="shared" si="38"/>
        <v>0</v>
      </c>
      <c r="BJ187" s="25" t="s">
        <v>79</v>
      </c>
      <c r="BK187" s="216">
        <f t="shared" si="39"/>
        <v>0</v>
      </c>
      <c r="BL187" s="25" t="s">
        <v>292</v>
      </c>
      <c r="BM187" s="25" t="s">
        <v>2275</v>
      </c>
    </row>
    <row r="188" spans="2:65" s="1" customFormat="1" ht="44.25" customHeight="1">
      <c r="B188" s="42"/>
      <c r="C188" s="257" t="s">
        <v>681</v>
      </c>
      <c r="D188" s="257" t="s">
        <v>223</v>
      </c>
      <c r="E188" s="258" t="s">
        <v>2276</v>
      </c>
      <c r="F188" s="259" t="s">
        <v>2171</v>
      </c>
      <c r="G188" s="260" t="s">
        <v>626</v>
      </c>
      <c r="H188" s="261">
        <v>6</v>
      </c>
      <c r="I188" s="262"/>
      <c r="J188" s="263">
        <f t="shared" si="30"/>
        <v>0</v>
      </c>
      <c r="K188" s="259" t="s">
        <v>21</v>
      </c>
      <c r="L188" s="264"/>
      <c r="M188" s="265" t="s">
        <v>21</v>
      </c>
      <c r="N188" s="266" t="s">
        <v>46</v>
      </c>
      <c r="O188" s="43"/>
      <c r="P188" s="214">
        <f t="shared" si="31"/>
        <v>0</v>
      </c>
      <c r="Q188" s="214">
        <v>0</v>
      </c>
      <c r="R188" s="214">
        <f t="shared" si="32"/>
        <v>0</v>
      </c>
      <c r="S188" s="214">
        <v>0</v>
      </c>
      <c r="T188" s="215">
        <f t="shared" si="33"/>
        <v>0</v>
      </c>
      <c r="AR188" s="25" t="s">
        <v>393</v>
      </c>
      <c r="AT188" s="25" t="s">
        <v>223</v>
      </c>
      <c r="AU188" s="25" t="s">
        <v>83</v>
      </c>
      <c r="AY188" s="25" t="s">
        <v>183</v>
      </c>
      <c r="BE188" s="216">
        <f t="shared" si="34"/>
        <v>0</v>
      </c>
      <c r="BF188" s="216">
        <f t="shared" si="35"/>
        <v>0</v>
      </c>
      <c r="BG188" s="216">
        <f t="shared" si="36"/>
        <v>0</v>
      </c>
      <c r="BH188" s="216">
        <f t="shared" si="37"/>
        <v>0</v>
      </c>
      <c r="BI188" s="216">
        <f t="shared" si="38"/>
        <v>0</v>
      </c>
      <c r="BJ188" s="25" t="s">
        <v>79</v>
      </c>
      <c r="BK188" s="216">
        <f t="shared" si="39"/>
        <v>0</v>
      </c>
      <c r="BL188" s="25" t="s">
        <v>292</v>
      </c>
      <c r="BM188" s="25" t="s">
        <v>2277</v>
      </c>
    </row>
    <row r="189" spans="2:65" s="1" customFormat="1" ht="31.5" customHeight="1">
      <c r="B189" s="42"/>
      <c r="C189" s="257" t="s">
        <v>685</v>
      </c>
      <c r="D189" s="257" t="s">
        <v>223</v>
      </c>
      <c r="E189" s="258" t="s">
        <v>2278</v>
      </c>
      <c r="F189" s="259" t="s">
        <v>2279</v>
      </c>
      <c r="G189" s="260" t="s">
        <v>626</v>
      </c>
      <c r="H189" s="261">
        <v>1</v>
      </c>
      <c r="I189" s="262"/>
      <c r="J189" s="263">
        <f t="shared" si="30"/>
        <v>0</v>
      </c>
      <c r="K189" s="259" t="s">
        <v>21</v>
      </c>
      <c r="L189" s="264"/>
      <c r="M189" s="265" t="s">
        <v>21</v>
      </c>
      <c r="N189" s="266" t="s">
        <v>46</v>
      </c>
      <c r="O189" s="43"/>
      <c r="P189" s="214">
        <f t="shared" si="31"/>
        <v>0</v>
      </c>
      <c r="Q189" s="214">
        <v>0</v>
      </c>
      <c r="R189" s="214">
        <f t="shared" si="32"/>
        <v>0</v>
      </c>
      <c r="S189" s="214">
        <v>0</v>
      </c>
      <c r="T189" s="215">
        <f t="shared" si="33"/>
        <v>0</v>
      </c>
      <c r="AR189" s="25" t="s">
        <v>393</v>
      </c>
      <c r="AT189" s="25" t="s">
        <v>223</v>
      </c>
      <c r="AU189" s="25" t="s">
        <v>83</v>
      </c>
      <c r="AY189" s="25" t="s">
        <v>183</v>
      </c>
      <c r="BE189" s="216">
        <f t="shared" si="34"/>
        <v>0</v>
      </c>
      <c r="BF189" s="216">
        <f t="shared" si="35"/>
        <v>0</v>
      </c>
      <c r="BG189" s="216">
        <f t="shared" si="36"/>
        <v>0</v>
      </c>
      <c r="BH189" s="216">
        <f t="shared" si="37"/>
        <v>0</v>
      </c>
      <c r="BI189" s="216">
        <f t="shared" si="38"/>
        <v>0</v>
      </c>
      <c r="BJ189" s="25" t="s">
        <v>79</v>
      </c>
      <c r="BK189" s="216">
        <f t="shared" si="39"/>
        <v>0</v>
      </c>
      <c r="BL189" s="25" t="s">
        <v>292</v>
      </c>
      <c r="BM189" s="25" t="s">
        <v>2280</v>
      </c>
    </row>
    <row r="190" spans="2:65" s="1" customFormat="1" ht="31.5" customHeight="1">
      <c r="B190" s="42"/>
      <c r="C190" s="257" t="s">
        <v>692</v>
      </c>
      <c r="D190" s="257" t="s">
        <v>223</v>
      </c>
      <c r="E190" s="258" t="s">
        <v>2281</v>
      </c>
      <c r="F190" s="259" t="s">
        <v>2103</v>
      </c>
      <c r="G190" s="260" t="s">
        <v>626</v>
      </c>
      <c r="H190" s="261">
        <v>2</v>
      </c>
      <c r="I190" s="262"/>
      <c r="J190" s="263">
        <f t="shared" si="30"/>
        <v>0</v>
      </c>
      <c r="K190" s="259" t="s">
        <v>21</v>
      </c>
      <c r="L190" s="264"/>
      <c r="M190" s="265" t="s">
        <v>21</v>
      </c>
      <c r="N190" s="266" t="s">
        <v>46</v>
      </c>
      <c r="O190" s="43"/>
      <c r="P190" s="214">
        <f t="shared" si="31"/>
        <v>0</v>
      </c>
      <c r="Q190" s="214">
        <v>0</v>
      </c>
      <c r="R190" s="214">
        <f t="shared" si="32"/>
        <v>0</v>
      </c>
      <c r="S190" s="214">
        <v>0</v>
      </c>
      <c r="T190" s="215">
        <f t="shared" si="33"/>
        <v>0</v>
      </c>
      <c r="AR190" s="25" t="s">
        <v>393</v>
      </c>
      <c r="AT190" s="25" t="s">
        <v>223</v>
      </c>
      <c r="AU190" s="25" t="s">
        <v>83</v>
      </c>
      <c r="AY190" s="25" t="s">
        <v>183</v>
      </c>
      <c r="BE190" s="216">
        <f t="shared" si="34"/>
        <v>0</v>
      </c>
      <c r="BF190" s="216">
        <f t="shared" si="35"/>
        <v>0</v>
      </c>
      <c r="BG190" s="216">
        <f t="shared" si="36"/>
        <v>0</v>
      </c>
      <c r="BH190" s="216">
        <f t="shared" si="37"/>
        <v>0</v>
      </c>
      <c r="BI190" s="216">
        <f t="shared" si="38"/>
        <v>0</v>
      </c>
      <c r="BJ190" s="25" t="s">
        <v>79</v>
      </c>
      <c r="BK190" s="216">
        <f t="shared" si="39"/>
        <v>0</v>
      </c>
      <c r="BL190" s="25" t="s">
        <v>292</v>
      </c>
      <c r="BM190" s="25" t="s">
        <v>2282</v>
      </c>
    </row>
    <row r="191" spans="2:65" s="1" customFormat="1" ht="31.5" customHeight="1">
      <c r="B191" s="42"/>
      <c r="C191" s="257" t="s">
        <v>698</v>
      </c>
      <c r="D191" s="257" t="s">
        <v>223</v>
      </c>
      <c r="E191" s="258" t="s">
        <v>2283</v>
      </c>
      <c r="F191" s="259" t="s">
        <v>2106</v>
      </c>
      <c r="G191" s="260" t="s">
        <v>626</v>
      </c>
      <c r="H191" s="261">
        <v>2</v>
      </c>
      <c r="I191" s="262"/>
      <c r="J191" s="263">
        <f t="shared" si="30"/>
        <v>0</v>
      </c>
      <c r="K191" s="259" t="s">
        <v>21</v>
      </c>
      <c r="L191" s="264"/>
      <c r="M191" s="265" t="s">
        <v>21</v>
      </c>
      <c r="N191" s="266" t="s">
        <v>46</v>
      </c>
      <c r="O191" s="43"/>
      <c r="P191" s="214">
        <f t="shared" si="31"/>
        <v>0</v>
      </c>
      <c r="Q191" s="214">
        <v>0</v>
      </c>
      <c r="R191" s="214">
        <f t="shared" si="32"/>
        <v>0</v>
      </c>
      <c r="S191" s="214">
        <v>0</v>
      </c>
      <c r="T191" s="215">
        <f t="shared" si="33"/>
        <v>0</v>
      </c>
      <c r="AR191" s="25" t="s">
        <v>393</v>
      </c>
      <c r="AT191" s="25" t="s">
        <v>223</v>
      </c>
      <c r="AU191" s="25" t="s">
        <v>83</v>
      </c>
      <c r="AY191" s="25" t="s">
        <v>183</v>
      </c>
      <c r="BE191" s="216">
        <f t="shared" si="34"/>
        <v>0</v>
      </c>
      <c r="BF191" s="216">
        <f t="shared" si="35"/>
        <v>0</v>
      </c>
      <c r="BG191" s="216">
        <f t="shared" si="36"/>
        <v>0</v>
      </c>
      <c r="BH191" s="216">
        <f t="shared" si="37"/>
        <v>0</v>
      </c>
      <c r="BI191" s="216">
        <f t="shared" si="38"/>
        <v>0</v>
      </c>
      <c r="BJ191" s="25" t="s">
        <v>79</v>
      </c>
      <c r="BK191" s="216">
        <f t="shared" si="39"/>
        <v>0</v>
      </c>
      <c r="BL191" s="25" t="s">
        <v>292</v>
      </c>
      <c r="BM191" s="25" t="s">
        <v>2284</v>
      </c>
    </row>
    <row r="192" spans="2:65" s="1" customFormat="1" ht="22.5" customHeight="1">
      <c r="B192" s="42"/>
      <c r="C192" s="257" t="s">
        <v>704</v>
      </c>
      <c r="D192" s="257" t="s">
        <v>223</v>
      </c>
      <c r="E192" s="258" t="s">
        <v>2285</v>
      </c>
      <c r="F192" s="259" t="s">
        <v>2180</v>
      </c>
      <c r="G192" s="260" t="s">
        <v>626</v>
      </c>
      <c r="H192" s="261">
        <v>1</v>
      </c>
      <c r="I192" s="262"/>
      <c r="J192" s="263">
        <f t="shared" si="30"/>
        <v>0</v>
      </c>
      <c r="K192" s="259" t="s">
        <v>21</v>
      </c>
      <c r="L192" s="264"/>
      <c r="M192" s="265" t="s">
        <v>21</v>
      </c>
      <c r="N192" s="266" t="s">
        <v>46</v>
      </c>
      <c r="O192" s="43"/>
      <c r="P192" s="214">
        <f t="shared" si="31"/>
        <v>0</v>
      </c>
      <c r="Q192" s="214">
        <v>0</v>
      </c>
      <c r="R192" s="214">
        <f t="shared" si="32"/>
        <v>0</v>
      </c>
      <c r="S192" s="214">
        <v>0</v>
      </c>
      <c r="T192" s="215">
        <f t="shared" si="33"/>
        <v>0</v>
      </c>
      <c r="AR192" s="25" t="s">
        <v>393</v>
      </c>
      <c r="AT192" s="25" t="s">
        <v>223</v>
      </c>
      <c r="AU192" s="25" t="s">
        <v>83</v>
      </c>
      <c r="AY192" s="25" t="s">
        <v>183</v>
      </c>
      <c r="BE192" s="216">
        <f t="shared" si="34"/>
        <v>0</v>
      </c>
      <c r="BF192" s="216">
        <f t="shared" si="35"/>
        <v>0</v>
      </c>
      <c r="BG192" s="216">
        <f t="shared" si="36"/>
        <v>0</v>
      </c>
      <c r="BH192" s="216">
        <f t="shared" si="37"/>
        <v>0</v>
      </c>
      <c r="BI192" s="216">
        <f t="shared" si="38"/>
        <v>0</v>
      </c>
      <c r="BJ192" s="25" t="s">
        <v>79</v>
      </c>
      <c r="BK192" s="216">
        <f t="shared" si="39"/>
        <v>0</v>
      </c>
      <c r="BL192" s="25" t="s">
        <v>292</v>
      </c>
      <c r="BM192" s="25" t="s">
        <v>2286</v>
      </c>
    </row>
    <row r="193" spans="2:65" s="1" customFormat="1" ht="22.5" customHeight="1">
      <c r="B193" s="42"/>
      <c r="C193" s="257" t="s">
        <v>709</v>
      </c>
      <c r="D193" s="257" t="s">
        <v>223</v>
      </c>
      <c r="E193" s="258" t="s">
        <v>2287</v>
      </c>
      <c r="F193" s="259" t="s">
        <v>2112</v>
      </c>
      <c r="G193" s="260" t="s">
        <v>626</v>
      </c>
      <c r="H193" s="261">
        <v>1</v>
      </c>
      <c r="I193" s="262"/>
      <c r="J193" s="263">
        <f t="shared" si="30"/>
        <v>0</v>
      </c>
      <c r="K193" s="259" t="s">
        <v>21</v>
      </c>
      <c r="L193" s="264"/>
      <c r="M193" s="265" t="s">
        <v>21</v>
      </c>
      <c r="N193" s="266" t="s">
        <v>46</v>
      </c>
      <c r="O193" s="43"/>
      <c r="P193" s="214">
        <f t="shared" si="31"/>
        <v>0</v>
      </c>
      <c r="Q193" s="214">
        <v>0</v>
      </c>
      <c r="R193" s="214">
        <f t="shared" si="32"/>
        <v>0</v>
      </c>
      <c r="S193" s="214">
        <v>0</v>
      </c>
      <c r="T193" s="215">
        <f t="shared" si="33"/>
        <v>0</v>
      </c>
      <c r="AR193" s="25" t="s">
        <v>393</v>
      </c>
      <c r="AT193" s="25" t="s">
        <v>223</v>
      </c>
      <c r="AU193" s="25" t="s">
        <v>83</v>
      </c>
      <c r="AY193" s="25" t="s">
        <v>183</v>
      </c>
      <c r="BE193" s="216">
        <f t="shared" si="34"/>
        <v>0</v>
      </c>
      <c r="BF193" s="216">
        <f t="shared" si="35"/>
        <v>0</v>
      </c>
      <c r="BG193" s="216">
        <f t="shared" si="36"/>
        <v>0</v>
      </c>
      <c r="BH193" s="216">
        <f t="shared" si="37"/>
        <v>0</v>
      </c>
      <c r="BI193" s="216">
        <f t="shared" si="38"/>
        <v>0</v>
      </c>
      <c r="BJ193" s="25" t="s">
        <v>79</v>
      </c>
      <c r="BK193" s="216">
        <f t="shared" si="39"/>
        <v>0</v>
      </c>
      <c r="BL193" s="25" t="s">
        <v>292</v>
      </c>
      <c r="BM193" s="25" t="s">
        <v>2288</v>
      </c>
    </row>
    <row r="194" spans="2:65" s="1" customFormat="1" ht="22.5" customHeight="1">
      <c r="B194" s="42"/>
      <c r="C194" s="257" t="s">
        <v>712</v>
      </c>
      <c r="D194" s="257" t="s">
        <v>223</v>
      </c>
      <c r="E194" s="258" t="s">
        <v>2289</v>
      </c>
      <c r="F194" s="259" t="s">
        <v>2115</v>
      </c>
      <c r="G194" s="260" t="s">
        <v>188</v>
      </c>
      <c r="H194" s="261">
        <v>2</v>
      </c>
      <c r="I194" s="262"/>
      <c r="J194" s="263">
        <f t="shared" si="30"/>
        <v>0</v>
      </c>
      <c r="K194" s="259" t="s">
        <v>21</v>
      </c>
      <c r="L194" s="264"/>
      <c r="M194" s="265" t="s">
        <v>21</v>
      </c>
      <c r="N194" s="266" t="s">
        <v>46</v>
      </c>
      <c r="O194" s="43"/>
      <c r="P194" s="214">
        <f t="shared" si="31"/>
        <v>0</v>
      </c>
      <c r="Q194" s="214">
        <v>0</v>
      </c>
      <c r="R194" s="214">
        <f t="shared" si="32"/>
        <v>0</v>
      </c>
      <c r="S194" s="214">
        <v>0</v>
      </c>
      <c r="T194" s="215">
        <f t="shared" si="33"/>
        <v>0</v>
      </c>
      <c r="AR194" s="25" t="s">
        <v>393</v>
      </c>
      <c r="AT194" s="25" t="s">
        <v>223</v>
      </c>
      <c r="AU194" s="25" t="s">
        <v>83</v>
      </c>
      <c r="AY194" s="25" t="s">
        <v>183</v>
      </c>
      <c r="BE194" s="216">
        <f t="shared" si="34"/>
        <v>0</v>
      </c>
      <c r="BF194" s="216">
        <f t="shared" si="35"/>
        <v>0</v>
      </c>
      <c r="BG194" s="216">
        <f t="shared" si="36"/>
        <v>0</v>
      </c>
      <c r="BH194" s="216">
        <f t="shared" si="37"/>
        <v>0</v>
      </c>
      <c r="BI194" s="216">
        <f t="shared" si="38"/>
        <v>0</v>
      </c>
      <c r="BJ194" s="25" t="s">
        <v>79</v>
      </c>
      <c r="BK194" s="216">
        <f t="shared" si="39"/>
        <v>0</v>
      </c>
      <c r="BL194" s="25" t="s">
        <v>292</v>
      </c>
      <c r="BM194" s="25" t="s">
        <v>2290</v>
      </c>
    </row>
    <row r="195" spans="2:65" s="1" customFormat="1" ht="22.5" customHeight="1">
      <c r="B195" s="42"/>
      <c r="C195" s="257" t="s">
        <v>717</v>
      </c>
      <c r="D195" s="257" t="s">
        <v>223</v>
      </c>
      <c r="E195" s="258" t="s">
        <v>2291</v>
      </c>
      <c r="F195" s="259" t="s">
        <v>2118</v>
      </c>
      <c r="G195" s="260" t="s">
        <v>188</v>
      </c>
      <c r="H195" s="261">
        <v>4</v>
      </c>
      <c r="I195" s="262"/>
      <c r="J195" s="263">
        <f t="shared" si="30"/>
        <v>0</v>
      </c>
      <c r="K195" s="259" t="s">
        <v>21</v>
      </c>
      <c r="L195" s="264"/>
      <c r="M195" s="265" t="s">
        <v>21</v>
      </c>
      <c r="N195" s="266" t="s">
        <v>46</v>
      </c>
      <c r="O195" s="43"/>
      <c r="P195" s="214">
        <f t="shared" si="31"/>
        <v>0</v>
      </c>
      <c r="Q195" s="214">
        <v>0</v>
      </c>
      <c r="R195" s="214">
        <f t="shared" si="32"/>
        <v>0</v>
      </c>
      <c r="S195" s="214">
        <v>0</v>
      </c>
      <c r="T195" s="215">
        <f t="shared" si="33"/>
        <v>0</v>
      </c>
      <c r="AR195" s="25" t="s">
        <v>393</v>
      </c>
      <c r="AT195" s="25" t="s">
        <v>223</v>
      </c>
      <c r="AU195" s="25" t="s">
        <v>83</v>
      </c>
      <c r="AY195" s="25" t="s">
        <v>183</v>
      </c>
      <c r="BE195" s="216">
        <f t="shared" si="34"/>
        <v>0</v>
      </c>
      <c r="BF195" s="216">
        <f t="shared" si="35"/>
        <v>0</v>
      </c>
      <c r="BG195" s="216">
        <f t="shared" si="36"/>
        <v>0</v>
      </c>
      <c r="BH195" s="216">
        <f t="shared" si="37"/>
        <v>0</v>
      </c>
      <c r="BI195" s="216">
        <f t="shared" si="38"/>
        <v>0</v>
      </c>
      <c r="BJ195" s="25" t="s">
        <v>79</v>
      </c>
      <c r="BK195" s="216">
        <f t="shared" si="39"/>
        <v>0</v>
      </c>
      <c r="BL195" s="25" t="s">
        <v>292</v>
      </c>
      <c r="BM195" s="25" t="s">
        <v>2292</v>
      </c>
    </row>
    <row r="196" spans="2:65" s="1" customFormat="1" ht="22.5" customHeight="1">
      <c r="B196" s="42"/>
      <c r="C196" s="257" t="s">
        <v>722</v>
      </c>
      <c r="D196" s="257" t="s">
        <v>223</v>
      </c>
      <c r="E196" s="258" t="s">
        <v>2293</v>
      </c>
      <c r="F196" s="259" t="s">
        <v>2121</v>
      </c>
      <c r="G196" s="260" t="s">
        <v>188</v>
      </c>
      <c r="H196" s="261">
        <v>17</v>
      </c>
      <c r="I196" s="262"/>
      <c r="J196" s="263">
        <f t="shared" si="30"/>
        <v>0</v>
      </c>
      <c r="K196" s="259" t="s">
        <v>21</v>
      </c>
      <c r="L196" s="264"/>
      <c r="M196" s="265" t="s">
        <v>21</v>
      </c>
      <c r="N196" s="266" t="s">
        <v>46</v>
      </c>
      <c r="O196" s="43"/>
      <c r="P196" s="214">
        <f t="shared" si="31"/>
        <v>0</v>
      </c>
      <c r="Q196" s="214">
        <v>0</v>
      </c>
      <c r="R196" s="214">
        <f t="shared" si="32"/>
        <v>0</v>
      </c>
      <c r="S196" s="214">
        <v>0</v>
      </c>
      <c r="T196" s="215">
        <f t="shared" si="33"/>
        <v>0</v>
      </c>
      <c r="AR196" s="25" t="s">
        <v>393</v>
      </c>
      <c r="AT196" s="25" t="s">
        <v>223</v>
      </c>
      <c r="AU196" s="25" t="s">
        <v>83</v>
      </c>
      <c r="AY196" s="25" t="s">
        <v>183</v>
      </c>
      <c r="BE196" s="216">
        <f t="shared" si="34"/>
        <v>0</v>
      </c>
      <c r="BF196" s="216">
        <f t="shared" si="35"/>
        <v>0</v>
      </c>
      <c r="BG196" s="216">
        <f t="shared" si="36"/>
        <v>0</v>
      </c>
      <c r="BH196" s="216">
        <f t="shared" si="37"/>
        <v>0</v>
      </c>
      <c r="BI196" s="216">
        <f t="shared" si="38"/>
        <v>0</v>
      </c>
      <c r="BJ196" s="25" t="s">
        <v>79</v>
      </c>
      <c r="BK196" s="216">
        <f t="shared" si="39"/>
        <v>0</v>
      </c>
      <c r="BL196" s="25" t="s">
        <v>292</v>
      </c>
      <c r="BM196" s="25" t="s">
        <v>2294</v>
      </c>
    </row>
    <row r="197" spans="2:65" s="1" customFormat="1" ht="22.5" customHeight="1">
      <c r="B197" s="42"/>
      <c r="C197" s="257" t="s">
        <v>726</v>
      </c>
      <c r="D197" s="257" t="s">
        <v>223</v>
      </c>
      <c r="E197" s="258" t="s">
        <v>2295</v>
      </c>
      <c r="F197" s="259" t="s">
        <v>2127</v>
      </c>
      <c r="G197" s="260" t="s">
        <v>626</v>
      </c>
      <c r="H197" s="261">
        <v>4</v>
      </c>
      <c r="I197" s="262"/>
      <c r="J197" s="263">
        <f t="shared" si="30"/>
        <v>0</v>
      </c>
      <c r="K197" s="259" t="s">
        <v>21</v>
      </c>
      <c r="L197" s="264"/>
      <c r="M197" s="265" t="s">
        <v>21</v>
      </c>
      <c r="N197" s="266" t="s">
        <v>46</v>
      </c>
      <c r="O197" s="43"/>
      <c r="P197" s="214">
        <f t="shared" si="31"/>
        <v>0</v>
      </c>
      <c r="Q197" s="214">
        <v>0</v>
      </c>
      <c r="R197" s="214">
        <f t="shared" si="32"/>
        <v>0</v>
      </c>
      <c r="S197" s="214">
        <v>0</v>
      </c>
      <c r="T197" s="215">
        <f t="shared" si="33"/>
        <v>0</v>
      </c>
      <c r="AR197" s="25" t="s">
        <v>393</v>
      </c>
      <c r="AT197" s="25" t="s">
        <v>223</v>
      </c>
      <c r="AU197" s="25" t="s">
        <v>83</v>
      </c>
      <c r="AY197" s="25" t="s">
        <v>183</v>
      </c>
      <c r="BE197" s="216">
        <f t="shared" si="34"/>
        <v>0</v>
      </c>
      <c r="BF197" s="216">
        <f t="shared" si="35"/>
        <v>0</v>
      </c>
      <c r="BG197" s="216">
        <f t="shared" si="36"/>
        <v>0</v>
      </c>
      <c r="BH197" s="216">
        <f t="shared" si="37"/>
        <v>0</v>
      </c>
      <c r="BI197" s="216">
        <f t="shared" si="38"/>
        <v>0</v>
      </c>
      <c r="BJ197" s="25" t="s">
        <v>79</v>
      </c>
      <c r="BK197" s="216">
        <f t="shared" si="39"/>
        <v>0</v>
      </c>
      <c r="BL197" s="25" t="s">
        <v>292</v>
      </c>
      <c r="BM197" s="25" t="s">
        <v>2296</v>
      </c>
    </row>
    <row r="198" spans="2:65" s="1" customFormat="1" ht="22.5" customHeight="1">
      <c r="B198" s="42"/>
      <c r="C198" s="257" t="s">
        <v>733</v>
      </c>
      <c r="D198" s="257" t="s">
        <v>223</v>
      </c>
      <c r="E198" s="258" t="s">
        <v>2297</v>
      </c>
      <c r="F198" s="259" t="s">
        <v>2130</v>
      </c>
      <c r="G198" s="260" t="s">
        <v>626</v>
      </c>
      <c r="H198" s="261">
        <v>8</v>
      </c>
      <c r="I198" s="262"/>
      <c r="J198" s="263">
        <f t="shared" si="30"/>
        <v>0</v>
      </c>
      <c r="K198" s="259" t="s">
        <v>21</v>
      </c>
      <c r="L198" s="264"/>
      <c r="M198" s="265" t="s">
        <v>21</v>
      </c>
      <c r="N198" s="266" t="s">
        <v>46</v>
      </c>
      <c r="O198" s="43"/>
      <c r="P198" s="214">
        <f t="shared" si="31"/>
        <v>0</v>
      </c>
      <c r="Q198" s="214">
        <v>0</v>
      </c>
      <c r="R198" s="214">
        <f t="shared" si="32"/>
        <v>0</v>
      </c>
      <c r="S198" s="214">
        <v>0</v>
      </c>
      <c r="T198" s="215">
        <f t="shared" si="33"/>
        <v>0</v>
      </c>
      <c r="AR198" s="25" t="s">
        <v>393</v>
      </c>
      <c r="AT198" s="25" t="s">
        <v>223</v>
      </c>
      <c r="AU198" s="25" t="s">
        <v>83</v>
      </c>
      <c r="AY198" s="25" t="s">
        <v>183</v>
      </c>
      <c r="BE198" s="216">
        <f t="shared" si="34"/>
        <v>0</v>
      </c>
      <c r="BF198" s="216">
        <f t="shared" si="35"/>
        <v>0</v>
      </c>
      <c r="BG198" s="216">
        <f t="shared" si="36"/>
        <v>0</v>
      </c>
      <c r="BH198" s="216">
        <f t="shared" si="37"/>
        <v>0</v>
      </c>
      <c r="BI198" s="216">
        <f t="shared" si="38"/>
        <v>0</v>
      </c>
      <c r="BJ198" s="25" t="s">
        <v>79</v>
      </c>
      <c r="BK198" s="216">
        <f t="shared" si="39"/>
        <v>0</v>
      </c>
      <c r="BL198" s="25" t="s">
        <v>292</v>
      </c>
      <c r="BM198" s="25" t="s">
        <v>2298</v>
      </c>
    </row>
    <row r="199" spans="2:65" s="1" customFormat="1" ht="22.5" customHeight="1">
      <c r="B199" s="42"/>
      <c r="C199" s="257" t="s">
        <v>741</v>
      </c>
      <c r="D199" s="257" t="s">
        <v>223</v>
      </c>
      <c r="E199" s="258" t="s">
        <v>2299</v>
      </c>
      <c r="F199" s="259" t="s">
        <v>2133</v>
      </c>
      <c r="G199" s="260" t="s">
        <v>626</v>
      </c>
      <c r="H199" s="261">
        <v>2</v>
      </c>
      <c r="I199" s="262"/>
      <c r="J199" s="263">
        <f t="shared" si="30"/>
        <v>0</v>
      </c>
      <c r="K199" s="259" t="s">
        <v>21</v>
      </c>
      <c r="L199" s="264"/>
      <c r="M199" s="265" t="s">
        <v>21</v>
      </c>
      <c r="N199" s="266" t="s">
        <v>46</v>
      </c>
      <c r="O199" s="43"/>
      <c r="P199" s="214">
        <f t="shared" si="31"/>
        <v>0</v>
      </c>
      <c r="Q199" s="214">
        <v>0</v>
      </c>
      <c r="R199" s="214">
        <f t="shared" si="32"/>
        <v>0</v>
      </c>
      <c r="S199" s="214">
        <v>0</v>
      </c>
      <c r="T199" s="215">
        <f t="shared" si="33"/>
        <v>0</v>
      </c>
      <c r="AR199" s="25" t="s">
        <v>393</v>
      </c>
      <c r="AT199" s="25" t="s">
        <v>223</v>
      </c>
      <c r="AU199" s="25" t="s">
        <v>83</v>
      </c>
      <c r="AY199" s="25" t="s">
        <v>183</v>
      </c>
      <c r="BE199" s="216">
        <f t="shared" si="34"/>
        <v>0</v>
      </c>
      <c r="BF199" s="216">
        <f t="shared" si="35"/>
        <v>0</v>
      </c>
      <c r="BG199" s="216">
        <f t="shared" si="36"/>
        <v>0</v>
      </c>
      <c r="BH199" s="216">
        <f t="shared" si="37"/>
        <v>0</v>
      </c>
      <c r="BI199" s="216">
        <f t="shared" si="38"/>
        <v>0</v>
      </c>
      <c r="BJ199" s="25" t="s">
        <v>79</v>
      </c>
      <c r="BK199" s="216">
        <f t="shared" si="39"/>
        <v>0</v>
      </c>
      <c r="BL199" s="25" t="s">
        <v>292</v>
      </c>
      <c r="BM199" s="25" t="s">
        <v>2300</v>
      </c>
    </row>
    <row r="200" spans="2:65" s="1" customFormat="1" ht="22.5" customHeight="1">
      <c r="B200" s="42"/>
      <c r="C200" s="257" t="s">
        <v>745</v>
      </c>
      <c r="D200" s="257" t="s">
        <v>223</v>
      </c>
      <c r="E200" s="258" t="s">
        <v>2301</v>
      </c>
      <c r="F200" s="259" t="s">
        <v>2136</v>
      </c>
      <c r="G200" s="260" t="s">
        <v>626</v>
      </c>
      <c r="H200" s="261">
        <v>4</v>
      </c>
      <c r="I200" s="262"/>
      <c r="J200" s="263">
        <f t="shared" si="30"/>
        <v>0</v>
      </c>
      <c r="K200" s="259" t="s">
        <v>21</v>
      </c>
      <c r="L200" s="264"/>
      <c r="M200" s="265" t="s">
        <v>21</v>
      </c>
      <c r="N200" s="266" t="s">
        <v>46</v>
      </c>
      <c r="O200" s="43"/>
      <c r="P200" s="214">
        <f t="shared" si="31"/>
        <v>0</v>
      </c>
      <c r="Q200" s="214">
        <v>0</v>
      </c>
      <c r="R200" s="214">
        <f t="shared" si="32"/>
        <v>0</v>
      </c>
      <c r="S200" s="214">
        <v>0</v>
      </c>
      <c r="T200" s="215">
        <f t="shared" si="33"/>
        <v>0</v>
      </c>
      <c r="AR200" s="25" t="s">
        <v>393</v>
      </c>
      <c r="AT200" s="25" t="s">
        <v>223</v>
      </c>
      <c r="AU200" s="25" t="s">
        <v>83</v>
      </c>
      <c r="AY200" s="25" t="s">
        <v>183</v>
      </c>
      <c r="BE200" s="216">
        <f t="shared" si="34"/>
        <v>0</v>
      </c>
      <c r="BF200" s="216">
        <f t="shared" si="35"/>
        <v>0</v>
      </c>
      <c r="BG200" s="216">
        <f t="shared" si="36"/>
        <v>0</v>
      </c>
      <c r="BH200" s="216">
        <f t="shared" si="37"/>
        <v>0</v>
      </c>
      <c r="BI200" s="216">
        <f t="shared" si="38"/>
        <v>0</v>
      </c>
      <c r="BJ200" s="25" t="s">
        <v>79</v>
      </c>
      <c r="BK200" s="216">
        <f t="shared" si="39"/>
        <v>0</v>
      </c>
      <c r="BL200" s="25" t="s">
        <v>292</v>
      </c>
      <c r="BM200" s="25" t="s">
        <v>2302</v>
      </c>
    </row>
    <row r="201" spans="2:65" s="1" customFormat="1" ht="22.5" customHeight="1">
      <c r="B201" s="42"/>
      <c r="C201" s="257" t="s">
        <v>749</v>
      </c>
      <c r="D201" s="257" t="s">
        <v>223</v>
      </c>
      <c r="E201" s="258" t="s">
        <v>2303</v>
      </c>
      <c r="F201" s="259" t="s">
        <v>2139</v>
      </c>
      <c r="G201" s="260" t="s">
        <v>626</v>
      </c>
      <c r="H201" s="261">
        <v>1</v>
      </c>
      <c r="I201" s="262"/>
      <c r="J201" s="263">
        <f t="shared" si="30"/>
        <v>0</v>
      </c>
      <c r="K201" s="259" t="s">
        <v>21</v>
      </c>
      <c r="L201" s="264"/>
      <c r="M201" s="265" t="s">
        <v>21</v>
      </c>
      <c r="N201" s="266" t="s">
        <v>46</v>
      </c>
      <c r="O201" s="43"/>
      <c r="P201" s="214">
        <f t="shared" si="31"/>
        <v>0</v>
      </c>
      <c r="Q201" s="214">
        <v>0</v>
      </c>
      <c r="R201" s="214">
        <f t="shared" si="32"/>
        <v>0</v>
      </c>
      <c r="S201" s="214">
        <v>0</v>
      </c>
      <c r="T201" s="215">
        <f t="shared" si="33"/>
        <v>0</v>
      </c>
      <c r="AR201" s="25" t="s">
        <v>393</v>
      </c>
      <c r="AT201" s="25" t="s">
        <v>223</v>
      </c>
      <c r="AU201" s="25" t="s">
        <v>83</v>
      </c>
      <c r="AY201" s="25" t="s">
        <v>183</v>
      </c>
      <c r="BE201" s="216">
        <f t="shared" si="34"/>
        <v>0</v>
      </c>
      <c r="BF201" s="216">
        <f t="shared" si="35"/>
        <v>0</v>
      </c>
      <c r="BG201" s="216">
        <f t="shared" si="36"/>
        <v>0</v>
      </c>
      <c r="BH201" s="216">
        <f t="shared" si="37"/>
        <v>0</v>
      </c>
      <c r="BI201" s="216">
        <f t="shared" si="38"/>
        <v>0</v>
      </c>
      <c r="BJ201" s="25" t="s">
        <v>79</v>
      </c>
      <c r="BK201" s="216">
        <f t="shared" si="39"/>
        <v>0</v>
      </c>
      <c r="BL201" s="25" t="s">
        <v>292</v>
      </c>
      <c r="BM201" s="25" t="s">
        <v>2304</v>
      </c>
    </row>
    <row r="202" spans="2:65" s="1" customFormat="1" ht="22.5" customHeight="1">
      <c r="B202" s="42"/>
      <c r="C202" s="257" t="s">
        <v>757</v>
      </c>
      <c r="D202" s="257" t="s">
        <v>223</v>
      </c>
      <c r="E202" s="258" t="s">
        <v>2305</v>
      </c>
      <c r="F202" s="259" t="s">
        <v>2142</v>
      </c>
      <c r="G202" s="260" t="s">
        <v>626</v>
      </c>
      <c r="H202" s="261">
        <v>6</v>
      </c>
      <c r="I202" s="262"/>
      <c r="J202" s="263">
        <f t="shared" si="30"/>
        <v>0</v>
      </c>
      <c r="K202" s="259" t="s">
        <v>21</v>
      </c>
      <c r="L202" s="264"/>
      <c r="M202" s="265" t="s">
        <v>21</v>
      </c>
      <c r="N202" s="266" t="s">
        <v>46</v>
      </c>
      <c r="O202" s="43"/>
      <c r="P202" s="214">
        <f t="shared" si="31"/>
        <v>0</v>
      </c>
      <c r="Q202" s="214">
        <v>0</v>
      </c>
      <c r="R202" s="214">
        <f t="shared" si="32"/>
        <v>0</v>
      </c>
      <c r="S202" s="214">
        <v>0</v>
      </c>
      <c r="T202" s="215">
        <f t="shared" si="33"/>
        <v>0</v>
      </c>
      <c r="AR202" s="25" t="s">
        <v>393</v>
      </c>
      <c r="AT202" s="25" t="s">
        <v>223</v>
      </c>
      <c r="AU202" s="25" t="s">
        <v>83</v>
      </c>
      <c r="AY202" s="25" t="s">
        <v>183</v>
      </c>
      <c r="BE202" s="216">
        <f t="shared" si="34"/>
        <v>0</v>
      </c>
      <c r="BF202" s="216">
        <f t="shared" si="35"/>
        <v>0</v>
      </c>
      <c r="BG202" s="216">
        <f t="shared" si="36"/>
        <v>0</v>
      </c>
      <c r="BH202" s="216">
        <f t="shared" si="37"/>
        <v>0</v>
      </c>
      <c r="BI202" s="216">
        <f t="shared" si="38"/>
        <v>0</v>
      </c>
      <c r="BJ202" s="25" t="s">
        <v>79</v>
      </c>
      <c r="BK202" s="216">
        <f t="shared" si="39"/>
        <v>0</v>
      </c>
      <c r="BL202" s="25" t="s">
        <v>292</v>
      </c>
      <c r="BM202" s="25" t="s">
        <v>2306</v>
      </c>
    </row>
    <row r="203" spans="2:65" s="1" customFormat="1" ht="22.5" customHeight="1">
      <c r="B203" s="42"/>
      <c r="C203" s="257" t="s">
        <v>764</v>
      </c>
      <c r="D203" s="257" t="s">
        <v>223</v>
      </c>
      <c r="E203" s="258" t="s">
        <v>2307</v>
      </c>
      <c r="F203" s="259" t="s">
        <v>2145</v>
      </c>
      <c r="G203" s="260" t="s">
        <v>626</v>
      </c>
      <c r="H203" s="261">
        <v>4</v>
      </c>
      <c r="I203" s="262"/>
      <c r="J203" s="263">
        <f t="shared" si="30"/>
        <v>0</v>
      </c>
      <c r="K203" s="259" t="s">
        <v>21</v>
      </c>
      <c r="L203" s="264"/>
      <c r="M203" s="265" t="s">
        <v>21</v>
      </c>
      <c r="N203" s="266" t="s">
        <v>46</v>
      </c>
      <c r="O203" s="43"/>
      <c r="P203" s="214">
        <f t="shared" si="31"/>
        <v>0</v>
      </c>
      <c r="Q203" s="214">
        <v>0</v>
      </c>
      <c r="R203" s="214">
        <f t="shared" si="32"/>
        <v>0</v>
      </c>
      <c r="S203" s="214">
        <v>0</v>
      </c>
      <c r="T203" s="215">
        <f t="shared" si="33"/>
        <v>0</v>
      </c>
      <c r="AR203" s="25" t="s">
        <v>393</v>
      </c>
      <c r="AT203" s="25" t="s">
        <v>223</v>
      </c>
      <c r="AU203" s="25" t="s">
        <v>83</v>
      </c>
      <c r="AY203" s="25" t="s">
        <v>183</v>
      </c>
      <c r="BE203" s="216">
        <f t="shared" si="34"/>
        <v>0</v>
      </c>
      <c r="BF203" s="216">
        <f t="shared" si="35"/>
        <v>0</v>
      </c>
      <c r="BG203" s="216">
        <f t="shared" si="36"/>
        <v>0</v>
      </c>
      <c r="BH203" s="216">
        <f t="shared" si="37"/>
        <v>0</v>
      </c>
      <c r="BI203" s="216">
        <f t="shared" si="38"/>
        <v>0</v>
      </c>
      <c r="BJ203" s="25" t="s">
        <v>79</v>
      </c>
      <c r="BK203" s="216">
        <f t="shared" si="39"/>
        <v>0</v>
      </c>
      <c r="BL203" s="25" t="s">
        <v>292</v>
      </c>
      <c r="BM203" s="25" t="s">
        <v>2308</v>
      </c>
    </row>
    <row r="204" spans="2:65" s="1" customFormat="1" ht="22.5" customHeight="1">
      <c r="B204" s="42"/>
      <c r="C204" s="257" t="s">
        <v>1452</v>
      </c>
      <c r="D204" s="257" t="s">
        <v>223</v>
      </c>
      <c r="E204" s="258" t="s">
        <v>2309</v>
      </c>
      <c r="F204" s="259" t="s">
        <v>2148</v>
      </c>
      <c r="G204" s="260" t="s">
        <v>626</v>
      </c>
      <c r="H204" s="261">
        <v>2</v>
      </c>
      <c r="I204" s="262"/>
      <c r="J204" s="263">
        <f t="shared" si="30"/>
        <v>0</v>
      </c>
      <c r="K204" s="259" t="s">
        <v>21</v>
      </c>
      <c r="L204" s="264"/>
      <c r="M204" s="265" t="s">
        <v>21</v>
      </c>
      <c r="N204" s="266" t="s">
        <v>46</v>
      </c>
      <c r="O204" s="43"/>
      <c r="P204" s="214">
        <f t="shared" si="31"/>
        <v>0</v>
      </c>
      <c r="Q204" s="214">
        <v>0</v>
      </c>
      <c r="R204" s="214">
        <f t="shared" si="32"/>
        <v>0</v>
      </c>
      <c r="S204" s="214">
        <v>0</v>
      </c>
      <c r="T204" s="215">
        <f t="shared" si="33"/>
        <v>0</v>
      </c>
      <c r="AR204" s="25" t="s">
        <v>393</v>
      </c>
      <c r="AT204" s="25" t="s">
        <v>223</v>
      </c>
      <c r="AU204" s="25" t="s">
        <v>83</v>
      </c>
      <c r="AY204" s="25" t="s">
        <v>183</v>
      </c>
      <c r="BE204" s="216">
        <f t="shared" si="34"/>
        <v>0</v>
      </c>
      <c r="BF204" s="216">
        <f t="shared" si="35"/>
        <v>0</v>
      </c>
      <c r="BG204" s="216">
        <f t="shared" si="36"/>
        <v>0</v>
      </c>
      <c r="BH204" s="216">
        <f t="shared" si="37"/>
        <v>0</v>
      </c>
      <c r="BI204" s="216">
        <f t="shared" si="38"/>
        <v>0</v>
      </c>
      <c r="BJ204" s="25" t="s">
        <v>79</v>
      </c>
      <c r="BK204" s="216">
        <f t="shared" si="39"/>
        <v>0</v>
      </c>
      <c r="BL204" s="25" t="s">
        <v>292</v>
      </c>
      <c r="BM204" s="25" t="s">
        <v>2310</v>
      </c>
    </row>
    <row r="205" spans="2:65" s="1" customFormat="1" ht="22.5" customHeight="1">
      <c r="B205" s="42"/>
      <c r="C205" s="257" t="s">
        <v>1456</v>
      </c>
      <c r="D205" s="257" t="s">
        <v>223</v>
      </c>
      <c r="E205" s="258" t="s">
        <v>2311</v>
      </c>
      <c r="F205" s="259" t="s">
        <v>2151</v>
      </c>
      <c r="G205" s="260" t="s">
        <v>626</v>
      </c>
      <c r="H205" s="261">
        <v>1</v>
      </c>
      <c r="I205" s="262"/>
      <c r="J205" s="263">
        <f t="shared" si="30"/>
        <v>0</v>
      </c>
      <c r="K205" s="259" t="s">
        <v>21</v>
      </c>
      <c r="L205" s="264"/>
      <c r="M205" s="265" t="s">
        <v>21</v>
      </c>
      <c r="N205" s="266" t="s">
        <v>46</v>
      </c>
      <c r="O205" s="43"/>
      <c r="P205" s="214">
        <f t="shared" si="31"/>
        <v>0</v>
      </c>
      <c r="Q205" s="214">
        <v>0</v>
      </c>
      <c r="R205" s="214">
        <f t="shared" si="32"/>
        <v>0</v>
      </c>
      <c r="S205" s="214">
        <v>0</v>
      </c>
      <c r="T205" s="215">
        <f t="shared" si="33"/>
        <v>0</v>
      </c>
      <c r="AR205" s="25" t="s">
        <v>393</v>
      </c>
      <c r="AT205" s="25" t="s">
        <v>223</v>
      </c>
      <c r="AU205" s="25" t="s">
        <v>83</v>
      </c>
      <c r="AY205" s="25" t="s">
        <v>183</v>
      </c>
      <c r="BE205" s="216">
        <f t="shared" si="34"/>
        <v>0</v>
      </c>
      <c r="BF205" s="216">
        <f t="shared" si="35"/>
        <v>0</v>
      </c>
      <c r="BG205" s="216">
        <f t="shared" si="36"/>
        <v>0</v>
      </c>
      <c r="BH205" s="216">
        <f t="shared" si="37"/>
        <v>0</v>
      </c>
      <c r="BI205" s="216">
        <f t="shared" si="38"/>
        <v>0</v>
      </c>
      <c r="BJ205" s="25" t="s">
        <v>79</v>
      </c>
      <c r="BK205" s="216">
        <f t="shared" si="39"/>
        <v>0</v>
      </c>
      <c r="BL205" s="25" t="s">
        <v>292</v>
      </c>
      <c r="BM205" s="25" t="s">
        <v>2312</v>
      </c>
    </row>
    <row r="206" spans="2:65" s="1" customFormat="1" ht="22.5" customHeight="1">
      <c r="B206" s="42"/>
      <c r="C206" s="257" t="s">
        <v>1460</v>
      </c>
      <c r="D206" s="257" t="s">
        <v>223</v>
      </c>
      <c r="E206" s="258" t="s">
        <v>2313</v>
      </c>
      <c r="F206" s="259" t="s">
        <v>2154</v>
      </c>
      <c r="G206" s="260" t="s">
        <v>626</v>
      </c>
      <c r="H206" s="261">
        <v>2</v>
      </c>
      <c r="I206" s="262"/>
      <c r="J206" s="263">
        <f t="shared" si="30"/>
        <v>0</v>
      </c>
      <c r="K206" s="259" t="s">
        <v>21</v>
      </c>
      <c r="L206" s="264"/>
      <c r="M206" s="265" t="s">
        <v>21</v>
      </c>
      <c r="N206" s="266" t="s">
        <v>46</v>
      </c>
      <c r="O206" s="43"/>
      <c r="P206" s="214">
        <f t="shared" si="31"/>
        <v>0</v>
      </c>
      <c r="Q206" s="214">
        <v>0</v>
      </c>
      <c r="R206" s="214">
        <f t="shared" si="32"/>
        <v>0</v>
      </c>
      <c r="S206" s="214">
        <v>0</v>
      </c>
      <c r="T206" s="215">
        <f t="shared" si="33"/>
        <v>0</v>
      </c>
      <c r="AR206" s="25" t="s">
        <v>393</v>
      </c>
      <c r="AT206" s="25" t="s">
        <v>223</v>
      </c>
      <c r="AU206" s="25" t="s">
        <v>83</v>
      </c>
      <c r="AY206" s="25" t="s">
        <v>183</v>
      </c>
      <c r="BE206" s="216">
        <f t="shared" si="34"/>
        <v>0</v>
      </c>
      <c r="BF206" s="216">
        <f t="shared" si="35"/>
        <v>0</v>
      </c>
      <c r="BG206" s="216">
        <f t="shared" si="36"/>
        <v>0</v>
      </c>
      <c r="BH206" s="216">
        <f t="shared" si="37"/>
        <v>0</v>
      </c>
      <c r="BI206" s="216">
        <f t="shared" si="38"/>
        <v>0</v>
      </c>
      <c r="BJ206" s="25" t="s">
        <v>79</v>
      </c>
      <c r="BK206" s="216">
        <f t="shared" si="39"/>
        <v>0</v>
      </c>
      <c r="BL206" s="25" t="s">
        <v>292</v>
      </c>
      <c r="BM206" s="25" t="s">
        <v>2314</v>
      </c>
    </row>
    <row r="207" spans="2:65" s="1" customFormat="1" ht="31.5" customHeight="1">
      <c r="B207" s="42"/>
      <c r="C207" s="257" t="s">
        <v>1464</v>
      </c>
      <c r="D207" s="257" t="s">
        <v>223</v>
      </c>
      <c r="E207" s="258" t="s">
        <v>2315</v>
      </c>
      <c r="F207" s="259" t="s">
        <v>2157</v>
      </c>
      <c r="G207" s="260" t="s">
        <v>199</v>
      </c>
      <c r="H207" s="261">
        <v>10</v>
      </c>
      <c r="I207" s="262"/>
      <c r="J207" s="263">
        <f t="shared" si="30"/>
        <v>0</v>
      </c>
      <c r="K207" s="259" t="s">
        <v>21</v>
      </c>
      <c r="L207" s="264"/>
      <c r="M207" s="265" t="s">
        <v>21</v>
      </c>
      <c r="N207" s="266" t="s">
        <v>46</v>
      </c>
      <c r="O207" s="43"/>
      <c r="P207" s="214">
        <f t="shared" si="31"/>
        <v>0</v>
      </c>
      <c r="Q207" s="214">
        <v>0</v>
      </c>
      <c r="R207" s="214">
        <f t="shared" si="32"/>
        <v>0</v>
      </c>
      <c r="S207" s="214">
        <v>0</v>
      </c>
      <c r="T207" s="215">
        <f t="shared" si="33"/>
        <v>0</v>
      </c>
      <c r="AR207" s="25" t="s">
        <v>393</v>
      </c>
      <c r="AT207" s="25" t="s">
        <v>223</v>
      </c>
      <c r="AU207" s="25" t="s">
        <v>83</v>
      </c>
      <c r="AY207" s="25" t="s">
        <v>183</v>
      </c>
      <c r="BE207" s="216">
        <f t="shared" si="34"/>
        <v>0</v>
      </c>
      <c r="BF207" s="216">
        <f t="shared" si="35"/>
        <v>0</v>
      </c>
      <c r="BG207" s="216">
        <f t="shared" si="36"/>
        <v>0</v>
      </c>
      <c r="BH207" s="216">
        <f t="shared" si="37"/>
        <v>0</v>
      </c>
      <c r="BI207" s="216">
        <f t="shared" si="38"/>
        <v>0</v>
      </c>
      <c r="BJ207" s="25" t="s">
        <v>79</v>
      </c>
      <c r="BK207" s="216">
        <f t="shared" si="39"/>
        <v>0</v>
      </c>
      <c r="BL207" s="25" t="s">
        <v>292</v>
      </c>
      <c r="BM207" s="25" t="s">
        <v>2316</v>
      </c>
    </row>
    <row r="208" spans="2:65" s="11" customFormat="1" ht="29.85" customHeight="1">
      <c r="B208" s="188"/>
      <c r="C208" s="189"/>
      <c r="D208" s="202" t="s">
        <v>74</v>
      </c>
      <c r="E208" s="203" t="s">
        <v>2317</v>
      </c>
      <c r="F208" s="203" t="s">
        <v>2318</v>
      </c>
      <c r="G208" s="189"/>
      <c r="H208" s="189"/>
      <c r="I208" s="192"/>
      <c r="J208" s="204">
        <f>BK208</f>
        <v>0</v>
      </c>
      <c r="K208" s="189"/>
      <c r="L208" s="194"/>
      <c r="M208" s="195"/>
      <c r="N208" s="196"/>
      <c r="O208" s="196"/>
      <c r="P208" s="197">
        <f>SUM(P209:P210)</f>
        <v>0</v>
      </c>
      <c r="Q208" s="196"/>
      <c r="R208" s="197">
        <f>SUM(R209:R210)</f>
        <v>0</v>
      </c>
      <c r="S208" s="196"/>
      <c r="T208" s="198">
        <f>SUM(T209:T210)</f>
        <v>0</v>
      </c>
      <c r="AR208" s="199" t="s">
        <v>83</v>
      </c>
      <c r="AT208" s="200" t="s">
        <v>74</v>
      </c>
      <c r="AU208" s="200" t="s">
        <v>79</v>
      </c>
      <c r="AY208" s="199" t="s">
        <v>183</v>
      </c>
      <c r="BK208" s="201">
        <f>SUM(BK209:BK210)</f>
        <v>0</v>
      </c>
    </row>
    <row r="209" spans="2:65" s="1" customFormat="1" ht="31.5" customHeight="1">
      <c r="B209" s="42"/>
      <c r="C209" s="257" t="s">
        <v>1468</v>
      </c>
      <c r="D209" s="257" t="s">
        <v>223</v>
      </c>
      <c r="E209" s="258" t="s">
        <v>2319</v>
      </c>
      <c r="F209" s="259" t="s">
        <v>2320</v>
      </c>
      <c r="G209" s="260" t="s">
        <v>837</v>
      </c>
      <c r="H209" s="261">
        <v>250</v>
      </c>
      <c r="I209" s="262"/>
      <c r="J209" s="263">
        <f>ROUND(I209*H209,2)</f>
        <v>0</v>
      </c>
      <c r="K209" s="259" t="s">
        <v>21</v>
      </c>
      <c r="L209" s="264"/>
      <c r="M209" s="265" t="s">
        <v>21</v>
      </c>
      <c r="N209" s="266" t="s">
        <v>46</v>
      </c>
      <c r="O209" s="43"/>
      <c r="P209" s="214">
        <f>O209*H209</f>
        <v>0</v>
      </c>
      <c r="Q209" s="214">
        <v>0</v>
      </c>
      <c r="R209" s="214">
        <f>Q209*H209</f>
        <v>0</v>
      </c>
      <c r="S209" s="214">
        <v>0</v>
      </c>
      <c r="T209" s="215">
        <f>S209*H209</f>
        <v>0</v>
      </c>
      <c r="AR209" s="25" t="s">
        <v>393</v>
      </c>
      <c r="AT209" s="25" t="s">
        <v>223</v>
      </c>
      <c r="AU209" s="25" t="s">
        <v>83</v>
      </c>
      <c r="AY209" s="25" t="s">
        <v>183</v>
      </c>
      <c r="BE209" s="216">
        <f>IF(N209="základní",J209,0)</f>
        <v>0</v>
      </c>
      <c r="BF209" s="216">
        <f>IF(N209="snížená",J209,0)</f>
        <v>0</v>
      </c>
      <c r="BG209" s="216">
        <f>IF(N209="zákl. přenesená",J209,0)</f>
        <v>0</v>
      </c>
      <c r="BH209" s="216">
        <f>IF(N209="sníž. přenesená",J209,0)</f>
        <v>0</v>
      </c>
      <c r="BI209" s="216">
        <f>IF(N209="nulová",J209,0)</f>
        <v>0</v>
      </c>
      <c r="BJ209" s="25" t="s">
        <v>79</v>
      </c>
      <c r="BK209" s="216">
        <f>ROUND(I209*H209,2)</f>
        <v>0</v>
      </c>
      <c r="BL209" s="25" t="s">
        <v>292</v>
      </c>
      <c r="BM209" s="25" t="s">
        <v>2321</v>
      </c>
    </row>
    <row r="210" spans="2:65" s="1" customFormat="1" ht="22.5" customHeight="1">
      <c r="B210" s="42"/>
      <c r="C210" s="257" t="s">
        <v>1472</v>
      </c>
      <c r="D210" s="257" t="s">
        <v>223</v>
      </c>
      <c r="E210" s="258" t="s">
        <v>2322</v>
      </c>
      <c r="F210" s="259" t="s">
        <v>2323</v>
      </c>
      <c r="G210" s="260" t="s">
        <v>626</v>
      </c>
      <c r="H210" s="261">
        <v>10</v>
      </c>
      <c r="I210" s="262"/>
      <c r="J210" s="263">
        <f>ROUND(I210*H210,2)</f>
        <v>0</v>
      </c>
      <c r="K210" s="259" t="s">
        <v>21</v>
      </c>
      <c r="L210" s="264"/>
      <c r="M210" s="265" t="s">
        <v>21</v>
      </c>
      <c r="N210" s="292" t="s">
        <v>46</v>
      </c>
      <c r="O210" s="284"/>
      <c r="P210" s="285">
        <f>O210*H210</f>
        <v>0</v>
      </c>
      <c r="Q210" s="285">
        <v>0</v>
      </c>
      <c r="R210" s="285">
        <f>Q210*H210</f>
        <v>0</v>
      </c>
      <c r="S210" s="285">
        <v>0</v>
      </c>
      <c r="T210" s="286">
        <f>S210*H210</f>
        <v>0</v>
      </c>
      <c r="AR210" s="25" t="s">
        <v>393</v>
      </c>
      <c r="AT210" s="25" t="s">
        <v>223</v>
      </c>
      <c r="AU210" s="25" t="s">
        <v>83</v>
      </c>
      <c r="AY210" s="25" t="s">
        <v>183</v>
      </c>
      <c r="BE210" s="216">
        <f>IF(N210="základní",J210,0)</f>
        <v>0</v>
      </c>
      <c r="BF210" s="216">
        <f>IF(N210="snížená",J210,0)</f>
        <v>0</v>
      </c>
      <c r="BG210" s="216">
        <f>IF(N210="zákl. přenesená",J210,0)</f>
        <v>0</v>
      </c>
      <c r="BH210" s="216">
        <f>IF(N210="sníž. přenesená",J210,0)</f>
        <v>0</v>
      </c>
      <c r="BI210" s="216">
        <f>IF(N210="nulová",J210,0)</f>
        <v>0</v>
      </c>
      <c r="BJ210" s="25" t="s">
        <v>79</v>
      </c>
      <c r="BK210" s="216">
        <f>ROUND(I210*H210,2)</f>
        <v>0</v>
      </c>
      <c r="BL210" s="25" t="s">
        <v>292</v>
      </c>
      <c r="BM210" s="25" t="s">
        <v>2324</v>
      </c>
    </row>
    <row r="211" spans="2:65" s="1" customFormat="1" ht="6.95" customHeight="1">
      <c r="B211" s="57"/>
      <c r="C211" s="58"/>
      <c r="D211" s="58"/>
      <c r="E211" s="58"/>
      <c r="F211" s="58"/>
      <c r="G211" s="58"/>
      <c r="H211" s="58"/>
      <c r="I211" s="149"/>
      <c r="J211" s="58"/>
      <c r="K211" s="58"/>
      <c r="L211" s="62"/>
    </row>
  </sheetData>
  <sheetProtection password="CC35" sheet="1" objects="1" scenarios="1" formatCells="0" formatColumns="0" formatRows="0" sort="0" autoFilter="0"/>
  <autoFilter ref="C96:K210"/>
  <mergeCells count="15">
    <mergeCell ref="E87:H87"/>
    <mergeCell ref="E85:H85"/>
    <mergeCell ref="E89:H89"/>
    <mergeCell ref="G1:H1"/>
    <mergeCell ref="L2:V2"/>
    <mergeCell ref="E49:H49"/>
    <mergeCell ref="E53:H53"/>
    <mergeCell ref="E51:H51"/>
    <mergeCell ref="E55:H55"/>
    <mergeCell ref="E83:H83"/>
    <mergeCell ref="E7:H7"/>
    <mergeCell ref="E11:H11"/>
    <mergeCell ref="E9:H9"/>
    <mergeCell ref="E13:H13"/>
    <mergeCell ref="E28:H28"/>
  </mergeCells>
  <hyperlinks>
    <hyperlink ref="F1:G1" location="C2" display="1) Krycí list soupisu"/>
    <hyperlink ref="G1:H1" location="C62"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136</v>
      </c>
      <c r="G1" s="423" t="s">
        <v>137</v>
      </c>
      <c r="H1" s="423"/>
      <c r="I1" s="125"/>
      <c r="J1" s="124" t="s">
        <v>138</v>
      </c>
      <c r="K1" s="123" t="s">
        <v>139</v>
      </c>
      <c r="L1" s="124" t="s">
        <v>140</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114</v>
      </c>
    </row>
    <row r="3" spans="1:70" ht="6.95" customHeight="1">
      <c r="B3" s="26"/>
      <c r="C3" s="27"/>
      <c r="D3" s="27"/>
      <c r="E3" s="27"/>
      <c r="F3" s="27"/>
      <c r="G3" s="27"/>
      <c r="H3" s="27"/>
      <c r="I3" s="126"/>
      <c r="J3" s="27"/>
      <c r="K3" s="28"/>
      <c r="AT3" s="25" t="s">
        <v>83</v>
      </c>
    </row>
    <row r="4" spans="1:70" ht="36.950000000000003" customHeight="1">
      <c r="B4" s="29"/>
      <c r="C4" s="30"/>
      <c r="D4" s="31" t="s">
        <v>141</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Beroun - MŠ Pod Homolkou - zateplení</v>
      </c>
      <c r="F7" s="415"/>
      <c r="G7" s="415"/>
      <c r="H7" s="415"/>
      <c r="I7" s="127"/>
      <c r="J7" s="30"/>
      <c r="K7" s="32"/>
    </row>
    <row r="8" spans="1:70">
      <c r="B8" s="29"/>
      <c r="C8" s="30"/>
      <c r="D8" s="38" t="s">
        <v>142</v>
      </c>
      <c r="E8" s="30"/>
      <c r="F8" s="30"/>
      <c r="G8" s="30"/>
      <c r="H8" s="30"/>
      <c r="I8" s="127"/>
      <c r="J8" s="30"/>
      <c r="K8" s="32"/>
    </row>
    <row r="9" spans="1:70" ht="22.5" customHeight="1">
      <c r="B9" s="29"/>
      <c r="C9" s="30"/>
      <c r="D9" s="30"/>
      <c r="E9" s="414" t="s">
        <v>143</v>
      </c>
      <c r="F9" s="374"/>
      <c r="G9" s="374"/>
      <c r="H9" s="374"/>
      <c r="I9" s="127"/>
      <c r="J9" s="30"/>
      <c r="K9" s="32"/>
    </row>
    <row r="10" spans="1:70">
      <c r="B10" s="29"/>
      <c r="C10" s="30"/>
      <c r="D10" s="38" t="s">
        <v>144</v>
      </c>
      <c r="E10" s="30"/>
      <c r="F10" s="30"/>
      <c r="G10" s="30"/>
      <c r="H10" s="30"/>
      <c r="I10" s="127"/>
      <c r="J10" s="30"/>
      <c r="K10" s="32"/>
    </row>
    <row r="11" spans="1:70" s="1" customFormat="1" ht="22.5" customHeight="1">
      <c r="B11" s="42"/>
      <c r="C11" s="43"/>
      <c r="D11" s="43"/>
      <c r="E11" s="398" t="s">
        <v>1043</v>
      </c>
      <c r="F11" s="416"/>
      <c r="G11" s="416"/>
      <c r="H11" s="416"/>
      <c r="I11" s="128"/>
      <c r="J11" s="43"/>
      <c r="K11" s="46"/>
    </row>
    <row r="12" spans="1:70" s="1" customFormat="1">
      <c r="B12" s="42"/>
      <c r="C12" s="43"/>
      <c r="D12" s="38" t="s">
        <v>146</v>
      </c>
      <c r="E12" s="43"/>
      <c r="F12" s="43"/>
      <c r="G12" s="43"/>
      <c r="H12" s="43"/>
      <c r="I12" s="128"/>
      <c r="J12" s="43"/>
      <c r="K12" s="46"/>
    </row>
    <row r="13" spans="1:70" s="1" customFormat="1" ht="36.950000000000003" customHeight="1">
      <c r="B13" s="42"/>
      <c r="C13" s="43"/>
      <c r="D13" s="43"/>
      <c r="E13" s="417" t="s">
        <v>2325</v>
      </c>
      <c r="F13" s="416"/>
      <c r="G13" s="416"/>
      <c r="H13" s="416"/>
      <c r="I13" s="128"/>
      <c r="J13" s="43"/>
      <c r="K13" s="46"/>
    </row>
    <row r="14" spans="1:70" s="1" customFormat="1" ht="13.5">
      <c r="B14" s="42"/>
      <c r="C14" s="43"/>
      <c r="D14" s="43"/>
      <c r="E14" s="43"/>
      <c r="F14" s="43"/>
      <c r="G14" s="43"/>
      <c r="H14" s="43"/>
      <c r="I14" s="128"/>
      <c r="J14" s="43"/>
      <c r="K14" s="46"/>
    </row>
    <row r="15" spans="1:70" s="1" customFormat="1" ht="14.45" customHeight="1">
      <c r="B15" s="42"/>
      <c r="C15" s="43"/>
      <c r="D15" s="38" t="s">
        <v>20</v>
      </c>
      <c r="E15" s="43"/>
      <c r="F15" s="36" t="s">
        <v>21</v>
      </c>
      <c r="G15" s="43"/>
      <c r="H15" s="43"/>
      <c r="I15" s="129" t="s">
        <v>22</v>
      </c>
      <c r="J15" s="36" t="s">
        <v>21</v>
      </c>
      <c r="K15" s="46"/>
    </row>
    <row r="16" spans="1:70" s="1" customFormat="1" ht="14.45" customHeight="1">
      <c r="B16" s="42"/>
      <c r="C16" s="43"/>
      <c r="D16" s="38" t="s">
        <v>23</v>
      </c>
      <c r="E16" s="43"/>
      <c r="F16" s="36" t="s">
        <v>24</v>
      </c>
      <c r="G16" s="43"/>
      <c r="H16" s="43"/>
      <c r="I16" s="129" t="s">
        <v>25</v>
      </c>
      <c r="J16" s="130" t="str">
        <f>'Rekapitulace stavby'!AN8</f>
        <v>11.09.2017</v>
      </c>
      <c r="K16" s="46"/>
    </row>
    <row r="17" spans="2:11" s="1" customFormat="1" ht="10.9" customHeight="1">
      <c r="B17" s="42"/>
      <c r="C17" s="43"/>
      <c r="D17" s="43"/>
      <c r="E17" s="43"/>
      <c r="F17" s="43"/>
      <c r="G17" s="43"/>
      <c r="H17" s="43"/>
      <c r="I17" s="128"/>
      <c r="J17" s="43"/>
      <c r="K17" s="46"/>
    </row>
    <row r="18" spans="2:11" s="1" customFormat="1" ht="14.45" customHeight="1">
      <c r="B18" s="42"/>
      <c r="C18" s="43"/>
      <c r="D18" s="38" t="s">
        <v>27</v>
      </c>
      <c r="E18" s="43"/>
      <c r="F18" s="43"/>
      <c r="G18" s="43"/>
      <c r="H18" s="43"/>
      <c r="I18" s="129" t="s">
        <v>28</v>
      </c>
      <c r="J18" s="36" t="s">
        <v>29</v>
      </c>
      <c r="K18" s="46"/>
    </row>
    <row r="19" spans="2:11" s="1" customFormat="1" ht="18" customHeight="1">
      <c r="B19" s="42"/>
      <c r="C19" s="43"/>
      <c r="D19" s="43"/>
      <c r="E19" s="36" t="s">
        <v>30</v>
      </c>
      <c r="F19" s="43"/>
      <c r="G19" s="43"/>
      <c r="H19" s="43"/>
      <c r="I19" s="129" t="s">
        <v>31</v>
      </c>
      <c r="J19" s="36" t="s">
        <v>32</v>
      </c>
      <c r="K19" s="46"/>
    </row>
    <row r="20" spans="2:11" s="1" customFormat="1" ht="6.95" customHeight="1">
      <c r="B20" s="42"/>
      <c r="C20" s="43"/>
      <c r="D20" s="43"/>
      <c r="E20" s="43"/>
      <c r="F20" s="43"/>
      <c r="G20" s="43"/>
      <c r="H20" s="43"/>
      <c r="I20" s="128"/>
      <c r="J20" s="43"/>
      <c r="K20" s="46"/>
    </row>
    <row r="21" spans="2:11" s="1" customFormat="1" ht="14.45" customHeight="1">
      <c r="B21" s="42"/>
      <c r="C21" s="43"/>
      <c r="D21" s="38" t="s">
        <v>33</v>
      </c>
      <c r="E21" s="43"/>
      <c r="F21" s="43"/>
      <c r="G21" s="43"/>
      <c r="H21" s="43"/>
      <c r="I21" s="129" t="s">
        <v>28</v>
      </c>
      <c r="J21" s="36" t="str">
        <f>IF('Rekapitulace stavby'!AN13="Vyplň údaj","",IF('Rekapitulace stavby'!AN13="","",'Rekapitulace stavby'!AN13))</f>
        <v/>
      </c>
      <c r="K21" s="46"/>
    </row>
    <row r="22" spans="2:11" s="1" customFormat="1" ht="18" customHeight="1">
      <c r="B22" s="42"/>
      <c r="C22" s="43"/>
      <c r="D22" s="43"/>
      <c r="E22" s="36" t="str">
        <f>IF('Rekapitulace stavby'!E14="Vyplň údaj","",IF('Rekapitulace stavby'!E14="","",'Rekapitulace stavby'!E14))</f>
        <v/>
      </c>
      <c r="F22" s="43"/>
      <c r="G22" s="43"/>
      <c r="H22" s="43"/>
      <c r="I22" s="129" t="s">
        <v>31</v>
      </c>
      <c r="J22" s="36" t="str">
        <f>IF('Rekapitulace stavby'!AN14="Vyplň údaj","",IF('Rekapitulace stavby'!AN14="","",'Rekapitulace stavby'!AN14))</f>
        <v/>
      </c>
      <c r="K22" s="46"/>
    </row>
    <row r="23" spans="2:11" s="1" customFormat="1" ht="6.95" customHeight="1">
      <c r="B23" s="42"/>
      <c r="C23" s="43"/>
      <c r="D23" s="43"/>
      <c r="E23" s="43"/>
      <c r="F23" s="43"/>
      <c r="G23" s="43"/>
      <c r="H23" s="43"/>
      <c r="I23" s="128"/>
      <c r="J23" s="43"/>
      <c r="K23" s="46"/>
    </row>
    <row r="24" spans="2:11" s="1" customFormat="1" ht="14.45" customHeight="1">
      <c r="B24" s="42"/>
      <c r="C24" s="43"/>
      <c r="D24" s="38" t="s">
        <v>35</v>
      </c>
      <c r="E24" s="43"/>
      <c r="F24" s="43"/>
      <c r="G24" s="43"/>
      <c r="H24" s="43"/>
      <c r="I24" s="129" t="s">
        <v>28</v>
      </c>
      <c r="J24" s="36" t="s">
        <v>36</v>
      </c>
      <c r="K24" s="46"/>
    </row>
    <row r="25" spans="2:11" s="1" customFormat="1" ht="18" customHeight="1">
      <c r="B25" s="42"/>
      <c r="C25" s="43"/>
      <c r="D25" s="43"/>
      <c r="E25" s="36" t="s">
        <v>37</v>
      </c>
      <c r="F25" s="43"/>
      <c r="G25" s="43"/>
      <c r="H25" s="43"/>
      <c r="I25" s="129" t="s">
        <v>31</v>
      </c>
      <c r="J25" s="36" t="s">
        <v>38</v>
      </c>
      <c r="K25" s="46"/>
    </row>
    <row r="26" spans="2:11" s="1" customFormat="1" ht="6.95" customHeight="1">
      <c r="B26" s="42"/>
      <c r="C26" s="43"/>
      <c r="D26" s="43"/>
      <c r="E26" s="43"/>
      <c r="F26" s="43"/>
      <c r="G26" s="43"/>
      <c r="H26" s="43"/>
      <c r="I26" s="128"/>
      <c r="J26" s="43"/>
      <c r="K26" s="46"/>
    </row>
    <row r="27" spans="2:11" s="1" customFormat="1" ht="14.45" customHeight="1">
      <c r="B27" s="42"/>
      <c r="C27" s="43"/>
      <c r="D27" s="38" t="s">
        <v>40</v>
      </c>
      <c r="E27" s="43"/>
      <c r="F27" s="43"/>
      <c r="G27" s="43"/>
      <c r="H27" s="43"/>
      <c r="I27" s="128"/>
      <c r="J27" s="43"/>
      <c r="K27" s="46"/>
    </row>
    <row r="28" spans="2:11" s="7" customFormat="1" ht="22.5" customHeight="1">
      <c r="B28" s="131"/>
      <c r="C28" s="132"/>
      <c r="D28" s="132"/>
      <c r="E28" s="378" t="s">
        <v>21</v>
      </c>
      <c r="F28" s="378"/>
      <c r="G28" s="378"/>
      <c r="H28" s="378"/>
      <c r="I28" s="133"/>
      <c r="J28" s="132"/>
      <c r="K28" s="134"/>
    </row>
    <row r="29" spans="2:11" s="1" customFormat="1" ht="6.95" customHeight="1">
      <c r="B29" s="42"/>
      <c r="C29" s="43"/>
      <c r="D29" s="43"/>
      <c r="E29" s="43"/>
      <c r="F29" s="43"/>
      <c r="G29" s="43"/>
      <c r="H29" s="43"/>
      <c r="I29" s="128"/>
      <c r="J29" s="43"/>
      <c r="K29" s="46"/>
    </row>
    <row r="30" spans="2:11" s="1" customFormat="1" ht="6.95" customHeight="1">
      <c r="B30" s="42"/>
      <c r="C30" s="43"/>
      <c r="D30" s="86"/>
      <c r="E30" s="86"/>
      <c r="F30" s="86"/>
      <c r="G30" s="86"/>
      <c r="H30" s="86"/>
      <c r="I30" s="135"/>
      <c r="J30" s="86"/>
      <c r="K30" s="136"/>
    </row>
    <row r="31" spans="2:11" s="1" customFormat="1" ht="25.35" customHeight="1">
      <c r="B31" s="42"/>
      <c r="C31" s="43"/>
      <c r="D31" s="137" t="s">
        <v>41</v>
      </c>
      <c r="E31" s="43"/>
      <c r="F31" s="43"/>
      <c r="G31" s="43"/>
      <c r="H31" s="43"/>
      <c r="I31" s="128"/>
      <c r="J31" s="138">
        <f>ROUND(J93,2)</f>
        <v>0</v>
      </c>
      <c r="K31" s="46"/>
    </row>
    <row r="32" spans="2:11" s="1" customFormat="1" ht="6.95" customHeight="1">
      <c r="B32" s="42"/>
      <c r="C32" s="43"/>
      <c r="D32" s="86"/>
      <c r="E32" s="86"/>
      <c r="F32" s="86"/>
      <c r="G32" s="86"/>
      <c r="H32" s="86"/>
      <c r="I32" s="135"/>
      <c r="J32" s="86"/>
      <c r="K32" s="136"/>
    </row>
    <row r="33" spans="2:11" s="1" customFormat="1" ht="14.45" customHeight="1">
      <c r="B33" s="42"/>
      <c r="C33" s="43"/>
      <c r="D33" s="43"/>
      <c r="E33" s="43"/>
      <c r="F33" s="47" t="s">
        <v>43</v>
      </c>
      <c r="G33" s="43"/>
      <c r="H33" s="43"/>
      <c r="I33" s="139" t="s">
        <v>42</v>
      </c>
      <c r="J33" s="47" t="s">
        <v>44</v>
      </c>
      <c r="K33" s="46"/>
    </row>
    <row r="34" spans="2:11" s="1" customFormat="1" ht="14.45" customHeight="1">
      <c r="B34" s="42"/>
      <c r="C34" s="43"/>
      <c r="D34" s="50" t="s">
        <v>45</v>
      </c>
      <c r="E34" s="50" t="s">
        <v>46</v>
      </c>
      <c r="F34" s="140">
        <f>ROUND(SUM(BE93:BE121), 2)</f>
        <v>0</v>
      </c>
      <c r="G34" s="43"/>
      <c r="H34" s="43"/>
      <c r="I34" s="141">
        <v>0.21</v>
      </c>
      <c r="J34" s="140">
        <f>ROUND(ROUND((SUM(BE93:BE121)), 2)*I34, 2)</f>
        <v>0</v>
      </c>
      <c r="K34" s="46"/>
    </row>
    <row r="35" spans="2:11" s="1" customFormat="1" ht="14.45" customHeight="1">
      <c r="B35" s="42"/>
      <c r="C35" s="43"/>
      <c r="D35" s="43"/>
      <c r="E35" s="50" t="s">
        <v>47</v>
      </c>
      <c r="F35" s="140">
        <f>ROUND(SUM(BF93:BF121), 2)</f>
        <v>0</v>
      </c>
      <c r="G35" s="43"/>
      <c r="H35" s="43"/>
      <c r="I35" s="141">
        <v>0.15</v>
      </c>
      <c r="J35" s="140">
        <f>ROUND(ROUND((SUM(BF93:BF121)), 2)*I35, 2)</f>
        <v>0</v>
      </c>
      <c r="K35" s="46"/>
    </row>
    <row r="36" spans="2:11" s="1" customFormat="1" ht="14.45" hidden="1" customHeight="1">
      <c r="B36" s="42"/>
      <c r="C36" s="43"/>
      <c r="D36" s="43"/>
      <c r="E36" s="50" t="s">
        <v>48</v>
      </c>
      <c r="F36" s="140">
        <f>ROUND(SUM(BG93:BG121), 2)</f>
        <v>0</v>
      </c>
      <c r="G36" s="43"/>
      <c r="H36" s="43"/>
      <c r="I36" s="141">
        <v>0.21</v>
      </c>
      <c r="J36" s="140">
        <v>0</v>
      </c>
      <c r="K36" s="46"/>
    </row>
    <row r="37" spans="2:11" s="1" customFormat="1" ht="14.45" hidden="1" customHeight="1">
      <c r="B37" s="42"/>
      <c r="C37" s="43"/>
      <c r="D37" s="43"/>
      <c r="E37" s="50" t="s">
        <v>49</v>
      </c>
      <c r="F37" s="140">
        <f>ROUND(SUM(BH93:BH121), 2)</f>
        <v>0</v>
      </c>
      <c r="G37" s="43"/>
      <c r="H37" s="43"/>
      <c r="I37" s="141">
        <v>0.15</v>
      </c>
      <c r="J37" s="140">
        <v>0</v>
      </c>
      <c r="K37" s="46"/>
    </row>
    <row r="38" spans="2:11" s="1" customFormat="1" ht="14.45" hidden="1" customHeight="1">
      <c r="B38" s="42"/>
      <c r="C38" s="43"/>
      <c r="D38" s="43"/>
      <c r="E38" s="50" t="s">
        <v>50</v>
      </c>
      <c r="F38" s="140">
        <f>ROUND(SUM(BI93:BI121), 2)</f>
        <v>0</v>
      </c>
      <c r="G38" s="43"/>
      <c r="H38" s="43"/>
      <c r="I38" s="141">
        <v>0</v>
      </c>
      <c r="J38" s="140">
        <v>0</v>
      </c>
      <c r="K38" s="46"/>
    </row>
    <row r="39" spans="2:11" s="1" customFormat="1" ht="6.95" customHeight="1">
      <c r="B39" s="42"/>
      <c r="C39" s="43"/>
      <c r="D39" s="43"/>
      <c r="E39" s="43"/>
      <c r="F39" s="43"/>
      <c r="G39" s="43"/>
      <c r="H39" s="43"/>
      <c r="I39" s="128"/>
      <c r="J39" s="43"/>
      <c r="K39" s="46"/>
    </row>
    <row r="40" spans="2:11" s="1" customFormat="1" ht="25.35" customHeight="1">
      <c r="B40" s="42"/>
      <c r="C40" s="142"/>
      <c r="D40" s="143" t="s">
        <v>51</v>
      </c>
      <c r="E40" s="80"/>
      <c r="F40" s="80"/>
      <c r="G40" s="144" t="s">
        <v>52</v>
      </c>
      <c r="H40" s="145" t="s">
        <v>53</v>
      </c>
      <c r="I40" s="146"/>
      <c r="J40" s="147">
        <f>SUM(J31:J38)</f>
        <v>0</v>
      </c>
      <c r="K40" s="148"/>
    </row>
    <row r="41" spans="2:11" s="1" customFormat="1" ht="14.45" customHeight="1">
      <c r="B41" s="57"/>
      <c r="C41" s="58"/>
      <c r="D41" s="58"/>
      <c r="E41" s="58"/>
      <c r="F41" s="58"/>
      <c r="G41" s="58"/>
      <c r="H41" s="58"/>
      <c r="I41" s="149"/>
      <c r="J41" s="58"/>
      <c r="K41" s="59"/>
    </row>
    <row r="45" spans="2:11" s="1" customFormat="1" ht="6.95" customHeight="1">
      <c r="B45" s="150"/>
      <c r="C45" s="151"/>
      <c r="D45" s="151"/>
      <c r="E45" s="151"/>
      <c r="F45" s="151"/>
      <c r="G45" s="151"/>
      <c r="H45" s="151"/>
      <c r="I45" s="152"/>
      <c r="J45" s="151"/>
      <c r="K45" s="153"/>
    </row>
    <row r="46" spans="2:11" s="1" customFormat="1" ht="36.950000000000003" customHeight="1">
      <c r="B46" s="42"/>
      <c r="C46" s="31" t="s">
        <v>148</v>
      </c>
      <c r="D46" s="43"/>
      <c r="E46" s="43"/>
      <c r="F46" s="43"/>
      <c r="G46" s="43"/>
      <c r="H46" s="43"/>
      <c r="I46" s="128"/>
      <c r="J46" s="43"/>
      <c r="K46" s="46"/>
    </row>
    <row r="47" spans="2:11" s="1" customFormat="1" ht="6.95" customHeight="1">
      <c r="B47" s="42"/>
      <c r="C47" s="43"/>
      <c r="D47" s="43"/>
      <c r="E47" s="43"/>
      <c r="F47" s="43"/>
      <c r="G47" s="43"/>
      <c r="H47" s="43"/>
      <c r="I47" s="128"/>
      <c r="J47" s="43"/>
      <c r="K47" s="46"/>
    </row>
    <row r="48" spans="2:11" s="1" customFormat="1" ht="14.45" customHeight="1">
      <c r="B48" s="42"/>
      <c r="C48" s="38" t="s">
        <v>18</v>
      </c>
      <c r="D48" s="43"/>
      <c r="E48" s="43"/>
      <c r="F48" s="43"/>
      <c r="G48" s="43"/>
      <c r="H48" s="43"/>
      <c r="I48" s="128"/>
      <c r="J48" s="43"/>
      <c r="K48" s="46"/>
    </row>
    <row r="49" spans="2:47" s="1" customFormat="1" ht="22.5" customHeight="1">
      <c r="B49" s="42"/>
      <c r="C49" s="43"/>
      <c r="D49" s="43"/>
      <c r="E49" s="414" t="str">
        <f>E7</f>
        <v>Beroun - MŠ Pod Homolkou - zateplení</v>
      </c>
      <c r="F49" s="415"/>
      <c r="G49" s="415"/>
      <c r="H49" s="415"/>
      <c r="I49" s="128"/>
      <c r="J49" s="43"/>
      <c r="K49" s="46"/>
    </row>
    <row r="50" spans="2:47">
      <c r="B50" s="29"/>
      <c r="C50" s="38" t="s">
        <v>142</v>
      </c>
      <c r="D50" s="30"/>
      <c r="E50" s="30"/>
      <c r="F50" s="30"/>
      <c r="G50" s="30"/>
      <c r="H50" s="30"/>
      <c r="I50" s="127"/>
      <c r="J50" s="30"/>
      <c r="K50" s="32"/>
    </row>
    <row r="51" spans="2:47" ht="22.5" customHeight="1">
      <c r="B51" s="29"/>
      <c r="C51" s="30"/>
      <c r="D51" s="30"/>
      <c r="E51" s="414" t="s">
        <v>143</v>
      </c>
      <c r="F51" s="374"/>
      <c r="G51" s="374"/>
      <c r="H51" s="374"/>
      <c r="I51" s="127"/>
      <c r="J51" s="30"/>
      <c r="K51" s="32"/>
    </row>
    <row r="52" spans="2:47">
      <c r="B52" s="29"/>
      <c r="C52" s="38" t="s">
        <v>144</v>
      </c>
      <c r="D52" s="30"/>
      <c r="E52" s="30"/>
      <c r="F52" s="30"/>
      <c r="G52" s="30"/>
      <c r="H52" s="30"/>
      <c r="I52" s="127"/>
      <c r="J52" s="30"/>
      <c r="K52" s="32"/>
    </row>
    <row r="53" spans="2:47" s="1" customFormat="1" ht="22.5" customHeight="1">
      <c r="B53" s="42"/>
      <c r="C53" s="43"/>
      <c r="D53" s="43"/>
      <c r="E53" s="398" t="s">
        <v>1043</v>
      </c>
      <c r="F53" s="416"/>
      <c r="G53" s="416"/>
      <c r="H53" s="416"/>
      <c r="I53" s="128"/>
      <c r="J53" s="43"/>
      <c r="K53" s="46"/>
    </row>
    <row r="54" spans="2:47" s="1" customFormat="1" ht="14.45" customHeight="1">
      <c r="B54" s="42"/>
      <c r="C54" s="38" t="s">
        <v>146</v>
      </c>
      <c r="D54" s="43"/>
      <c r="E54" s="43"/>
      <c r="F54" s="43"/>
      <c r="G54" s="43"/>
      <c r="H54" s="43"/>
      <c r="I54" s="128"/>
      <c r="J54" s="43"/>
      <c r="K54" s="46"/>
    </row>
    <row r="55" spans="2:47" s="1" customFormat="1" ht="23.25" customHeight="1">
      <c r="B55" s="42"/>
      <c r="C55" s="43"/>
      <c r="D55" s="43"/>
      <c r="E55" s="417" t="str">
        <f>E13</f>
        <v>D.1-02.1.4.2 - Zařízení silnoproudé elektrotechniky pro VZT - školka - Doplněk 1</v>
      </c>
      <c r="F55" s="416"/>
      <c r="G55" s="416"/>
      <c r="H55" s="416"/>
      <c r="I55" s="128"/>
      <c r="J55" s="43"/>
      <c r="K55" s="46"/>
    </row>
    <row r="56" spans="2:47" s="1" customFormat="1" ht="6.95" customHeight="1">
      <c r="B56" s="42"/>
      <c r="C56" s="43"/>
      <c r="D56" s="43"/>
      <c r="E56" s="43"/>
      <c r="F56" s="43"/>
      <c r="G56" s="43"/>
      <c r="H56" s="43"/>
      <c r="I56" s="128"/>
      <c r="J56" s="43"/>
      <c r="K56" s="46"/>
    </row>
    <row r="57" spans="2:47" s="1" customFormat="1" ht="18" customHeight="1">
      <c r="B57" s="42"/>
      <c r="C57" s="38" t="s">
        <v>23</v>
      </c>
      <c r="D57" s="43"/>
      <c r="E57" s="43"/>
      <c r="F57" s="36" t="str">
        <f>F16</f>
        <v>Beroun</v>
      </c>
      <c r="G57" s="43"/>
      <c r="H57" s="43"/>
      <c r="I57" s="129" t="s">
        <v>25</v>
      </c>
      <c r="J57" s="130" t="str">
        <f>IF(J16="","",J16)</f>
        <v>11.09.2017</v>
      </c>
      <c r="K57" s="46"/>
    </row>
    <row r="58" spans="2:47" s="1" customFormat="1" ht="6.95" customHeight="1">
      <c r="B58" s="42"/>
      <c r="C58" s="43"/>
      <c r="D58" s="43"/>
      <c r="E58" s="43"/>
      <c r="F58" s="43"/>
      <c r="G58" s="43"/>
      <c r="H58" s="43"/>
      <c r="I58" s="128"/>
      <c r="J58" s="43"/>
      <c r="K58" s="46"/>
    </row>
    <row r="59" spans="2:47" s="1" customFormat="1">
      <c r="B59" s="42"/>
      <c r="C59" s="38" t="s">
        <v>27</v>
      </c>
      <c r="D59" s="43"/>
      <c r="E59" s="43"/>
      <c r="F59" s="36" t="str">
        <f>E19</f>
        <v>Město Beroun</v>
      </c>
      <c r="G59" s="43"/>
      <c r="H59" s="43"/>
      <c r="I59" s="129" t="s">
        <v>35</v>
      </c>
      <c r="J59" s="36" t="str">
        <f>E25</f>
        <v>SPECTA, s.r.o.</v>
      </c>
      <c r="K59" s="46"/>
    </row>
    <row r="60" spans="2:47" s="1" customFormat="1" ht="14.45" customHeight="1">
      <c r="B60" s="42"/>
      <c r="C60" s="38" t="s">
        <v>33</v>
      </c>
      <c r="D60" s="43"/>
      <c r="E60" s="43"/>
      <c r="F60" s="36" t="str">
        <f>IF(E22="","",E22)</f>
        <v/>
      </c>
      <c r="G60" s="43"/>
      <c r="H60" s="43"/>
      <c r="I60" s="128"/>
      <c r="J60" s="43"/>
      <c r="K60" s="46"/>
    </row>
    <row r="61" spans="2:47" s="1" customFormat="1" ht="10.35" customHeight="1">
      <c r="B61" s="42"/>
      <c r="C61" s="43"/>
      <c r="D61" s="43"/>
      <c r="E61" s="43"/>
      <c r="F61" s="43"/>
      <c r="G61" s="43"/>
      <c r="H61" s="43"/>
      <c r="I61" s="128"/>
      <c r="J61" s="43"/>
      <c r="K61" s="46"/>
    </row>
    <row r="62" spans="2:47" s="1" customFormat="1" ht="29.25" customHeight="1">
      <c r="B62" s="42"/>
      <c r="C62" s="154" t="s">
        <v>149</v>
      </c>
      <c r="D62" s="142"/>
      <c r="E62" s="142"/>
      <c r="F62" s="142"/>
      <c r="G62" s="142"/>
      <c r="H62" s="142"/>
      <c r="I62" s="155"/>
      <c r="J62" s="156" t="s">
        <v>150</v>
      </c>
      <c r="K62" s="157"/>
    </row>
    <row r="63" spans="2:47" s="1" customFormat="1" ht="10.35" customHeight="1">
      <c r="B63" s="42"/>
      <c r="C63" s="43"/>
      <c r="D63" s="43"/>
      <c r="E63" s="43"/>
      <c r="F63" s="43"/>
      <c r="G63" s="43"/>
      <c r="H63" s="43"/>
      <c r="I63" s="128"/>
      <c r="J63" s="43"/>
      <c r="K63" s="46"/>
    </row>
    <row r="64" spans="2:47" s="1" customFormat="1" ht="29.25" customHeight="1">
      <c r="B64" s="42"/>
      <c r="C64" s="158" t="s">
        <v>151</v>
      </c>
      <c r="D64" s="43"/>
      <c r="E64" s="43"/>
      <c r="F64" s="43"/>
      <c r="G64" s="43"/>
      <c r="H64" s="43"/>
      <c r="I64" s="128"/>
      <c r="J64" s="138">
        <f>J93</f>
        <v>0</v>
      </c>
      <c r="K64" s="46"/>
      <c r="AU64" s="25" t="s">
        <v>152</v>
      </c>
    </row>
    <row r="65" spans="2:12" s="8" customFormat="1" ht="24.95" customHeight="1">
      <c r="B65" s="159"/>
      <c r="C65" s="160"/>
      <c r="D65" s="161" t="s">
        <v>159</v>
      </c>
      <c r="E65" s="162"/>
      <c r="F65" s="162"/>
      <c r="G65" s="162"/>
      <c r="H65" s="162"/>
      <c r="I65" s="163"/>
      <c r="J65" s="164">
        <f>J94</f>
        <v>0</v>
      </c>
      <c r="K65" s="165"/>
    </row>
    <row r="66" spans="2:12" s="9" customFormat="1" ht="19.899999999999999" customHeight="1">
      <c r="B66" s="166"/>
      <c r="C66" s="167"/>
      <c r="D66" s="168" t="s">
        <v>2326</v>
      </c>
      <c r="E66" s="169"/>
      <c r="F66" s="169"/>
      <c r="G66" s="169"/>
      <c r="H66" s="169"/>
      <c r="I66" s="170"/>
      <c r="J66" s="171">
        <f>J95</f>
        <v>0</v>
      </c>
      <c r="K66" s="172"/>
    </row>
    <row r="67" spans="2:12" s="9" customFormat="1" ht="19.899999999999999" customHeight="1">
      <c r="B67" s="166"/>
      <c r="C67" s="167"/>
      <c r="D67" s="168" t="s">
        <v>2327</v>
      </c>
      <c r="E67" s="169"/>
      <c r="F67" s="169"/>
      <c r="G67" s="169"/>
      <c r="H67" s="169"/>
      <c r="I67" s="170"/>
      <c r="J67" s="171">
        <f>J102</f>
        <v>0</v>
      </c>
      <c r="K67" s="172"/>
    </row>
    <row r="68" spans="2:12" s="9" customFormat="1" ht="19.899999999999999" customHeight="1">
      <c r="B68" s="166"/>
      <c r="C68" s="167"/>
      <c r="D68" s="168" t="s">
        <v>2328</v>
      </c>
      <c r="E68" s="169"/>
      <c r="F68" s="169"/>
      <c r="G68" s="169"/>
      <c r="H68" s="169"/>
      <c r="I68" s="170"/>
      <c r="J68" s="171">
        <f>J110</f>
        <v>0</v>
      </c>
      <c r="K68" s="172"/>
    </row>
    <row r="69" spans="2:12" s="9" customFormat="1" ht="19.899999999999999" customHeight="1">
      <c r="B69" s="166"/>
      <c r="C69" s="167"/>
      <c r="D69" s="168" t="s">
        <v>2329</v>
      </c>
      <c r="E69" s="169"/>
      <c r="F69" s="169"/>
      <c r="G69" s="169"/>
      <c r="H69" s="169"/>
      <c r="I69" s="170"/>
      <c r="J69" s="171">
        <f>J116</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167</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Beroun - MŠ Pod Homolkou - zateplení</v>
      </c>
      <c r="F79" s="419"/>
      <c r="G79" s="419"/>
      <c r="H79" s="419"/>
      <c r="I79" s="173"/>
      <c r="J79" s="64"/>
      <c r="K79" s="64"/>
      <c r="L79" s="62"/>
    </row>
    <row r="80" spans="2:12">
      <c r="B80" s="29"/>
      <c r="C80" s="66" t="s">
        <v>142</v>
      </c>
      <c r="D80" s="174"/>
      <c r="E80" s="174"/>
      <c r="F80" s="174"/>
      <c r="G80" s="174"/>
      <c r="H80" s="174"/>
      <c r="J80" s="174"/>
      <c r="K80" s="174"/>
      <c r="L80" s="175"/>
    </row>
    <row r="81" spans="2:65" ht="22.5" customHeight="1">
      <c r="B81" s="29"/>
      <c r="C81" s="174"/>
      <c r="D81" s="174"/>
      <c r="E81" s="418" t="s">
        <v>143</v>
      </c>
      <c r="F81" s="422"/>
      <c r="G81" s="422"/>
      <c r="H81" s="422"/>
      <c r="J81" s="174"/>
      <c r="K81" s="174"/>
      <c r="L81" s="175"/>
    </row>
    <row r="82" spans="2:65">
      <c r="B82" s="29"/>
      <c r="C82" s="66" t="s">
        <v>144</v>
      </c>
      <c r="D82" s="174"/>
      <c r="E82" s="174"/>
      <c r="F82" s="174"/>
      <c r="G82" s="174"/>
      <c r="H82" s="174"/>
      <c r="J82" s="174"/>
      <c r="K82" s="174"/>
      <c r="L82" s="175"/>
    </row>
    <row r="83" spans="2:65" s="1" customFormat="1" ht="22.5" customHeight="1">
      <c r="B83" s="42"/>
      <c r="C83" s="64"/>
      <c r="D83" s="64"/>
      <c r="E83" s="420" t="s">
        <v>1043</v>
      </c>
      <c r="F83" s="421"/>
      <c r="G83" s="421"/>
      <c r="H83" s="421"/>
      <c r="I83" s="173"/>
      <c r="J83" s="64"/>
      <c r="K83" s="64"/>
      <c r="L83" s="62"/>
    </row>
    <row r="84" spans="2:65" s="1" customFormat="1" ht="14.45" customHeight="1">
      <c r="B84" s="42"/>
      <c r="C84" s="66" t="s">
        <v>146</v>
      </c>
      <c r="D84" s="64"/>
      <c r="E84" s="64"/>
      <c r="F84" s="64"/>
      <c r="G84" s="64"/>
      <c r="H84" s="64"/>
      <c r="I84" s="173"/>
      <c r="J84" s="64"/>
      <c r="K84" s="64"/>
      <c r="L84" s="62"/>
    </row>
    <row r="85" spans="2:65" s="1" customFormat="1" ht="23.25" customHeight="1">
      <c r="B85" s="42"/>
      <c r="C85" s="64"/>
      <c r="D85" s="64"/>
      <c r="E85" s="389" t="str">
        <f>E13</f>
        <v>D.1-02.1.4.2 - Zařízení silnoproudé elektrotechniky pro VZT - školka - Doplněk 1</v>
      </c>
      <c r="F85" s="421"/>
      <c r="G85" s="421"/>
      <c r="H85" s="421"/>
      <c r="I85" s="173"/>
      <c r="J85" s="64"/>
      <c r="K85" s="64"/>
      <c r="L85" s="62"/>
    </row>
    <row r="86" spans="2:65" s="1" customFormat="1" ht="6.95" customHeight="1">
      <c r="B86" s="42"/>
      <c r="C86" s="64"/>
      <c r="D86" s="64"/>
      <c r="E86" s="64"/>
      <c r="F86" s="64"/>
      <c r="G86" s="64"/>
      <c r="H86" s="64"/>
      <c r="I86" s="173"/>
      <c r="J86" s="64"/>
      <c r="K86" s="64"/>
      <c r="L86" s="62"/>
    </row>
    <row r="87" spans="2:65" s="1" customFormat="1" ht="18" customHeight="1">
      <c r="B87" s="42"/>
      <c r="C87" s="66" t="s">
        <v>23</v>
      </c>
      <c r="D87" s="64"/>
      <c r="E87" s="64"/>
      <c r="F87" s="176" t="str">
        <f>F16</f>
        <v>Beroun</v>
      </c>
      <c r="G87" s="64"/>
      <c r="H87" s="64"/>
      <c r="I87" s="177" t="s">
        <v>25</v>
      </c>
      <c r="J87" s="74" t="str">
        <f>IF(J16="","",J16)</f>
        <v>11.09.2017</v>
      </c>
      <c r="K87" s="64"/>
      <c r="L87" s="62"/>
    </row>
    <row r="88" spans="2:65" s="1" customFormat="1" ht="6.95" customHeight="1">
      <c r="B88" s="42"/>
      <c r="C88" s="64"/>
      <c r="D88" s="64"/>
      <c r="E88" s="64"/>
      <c r="F88" s="64"/>
      <c r="G88" s="64"/>
      <c r="H88" s="64"/>
      <c r="I88" s="173"/>
      <c r="J88" s="64"/>
      <c r="K88" s="64"/>
      <c r="L88" s="62"/>
    </row>
    <row r="89" spans="2:65" s="1" customFormat="1">
      <c r="B89" s="42"/>
      <c r="C89" s="66" t="s">
        <v>27</v>
      </c>
      <c r="D89" s="64"/>
      <c r="E89" s="64"/>
      <c r="F89" s="176" t="str">
        <f>E19</f>
        <v>Město Beroun</v>
      </c>
      <c r="G89" s="64"/>
      <c r="H89" s="64"/>
      <c r="I89" s="177" t="s">
        <v>35</v>
      </c>
      <c r="J89" s="176" t="str">
        <f>E25</f>
        <v>SPECTA, s.r.o.</v>
      </c>
      <c r="K89" s="64"/>
      <c r="L89" s="62"/>
    </row>
    <row r="90" spans="2:65" s="1" customFormat="1" ht="14.45" customHeight="1">
      <c r="B90" s="42"/>
      <c r="C90" s="66" t="s">
        <v>33</v>
      </c>
      <c r="D90" s="64"/>
      <c r="E90" s="64"/>
      <c r="F90" s="176" t="str">
        <f>IF(E22="","",E22)</f>
        <v/>
      </c>
      <c r="G90" s="64"/>
      <c r="H90" s="64"/>
      <c r="I90" s="173"/>
      <c r="J90" s="64"/>
      <c r="K90" s="64"/>
      <c r="L90" s="62"/>
    </row>
    <row r="91" spans="2:65" s="1" customFormat="1" ht="10.35" customHeight="1">
      <c r="B91" s="42"/>
      <c r="C91" s="64"/>
      <c r="D91" s="64"/>
      <c r="E91" s="64"/>
      <c r="F91" s="64"/>
      <c r="G91" s="64"/>
      <c r="H91" s="64"/>
      <c r="I91" s="173"/>
      <c r="J91" s="64"/>
      <c r="K91" s="64"/>
      <c r="L91" s="62"/>
    </row>
    <row r="92" spans="2:65" s="10" customFormat="1" ht="29.25" customHeight="1">
      <c r="B92" s="178"/>
      <c r="C92" s="179" t="s">
        <v>168</v>
      </c>
      <c r="D92" s="180" t="s">
        <v>60</v>
      </c>
      <c r="E92" s="180" t="s">
        <v>56</v>
      </c>
      <c r="F92" s="180" t="s">
        <v>169</v>
      </c>
      <c r="G92" s="180" t="s">
        <v>170</v>
      </c>
      <c r="H92" s="180" t="s">
        <v>171</v>
      </c>
      <c r="I92" s="181" t="s">
        <v>172</v>
      </c>
      <c r="J92" s="180" t="s">
        <v>150</v>
      </c>
      <c r="K92" s="182" t="s">
        <v>173</v>
      </c>
      <c r="L92" s="183"/>
      <c r="M92" s="82" t="s">
        <v>174</v>
      </c>
      <c r="N92" s="83" t="s">
        <v>45</v>
      </c>
      <c r="O92" s="83" t="s">
        <v>175</v>
      </c>
      <c r="P92" s="83" t="s">
        <v>176</v>
      </c>
      <c r="Q92" s="83" t="s">
        <v>177</v>
      </c>
      <c r="R92" s="83" t="s">
        <v>178</v>
      </c>
      <c r="S92" s="83" t="s">
        <v>179</v>
      </c>
      <c r="T92" s="84" t="s">
        <v>180</v>
      </c>
    </row>
    <row r="93" spans="2:65" s="1" customFormat="1" ht="29.25" customHeight="1">
      <c r="B93" s="42"/>
      <c r="C93" s="88" t="s">
        <v>151</v>
      </c>
      <c r="D93" s="64"/>
      <c r="E93" s="64"/>
      <c r="F93" s="64"/>
      <c r="G93" s="64"/>
      <c r="H93" s="64"/>
      <c r="I93" s="173"/>
      <c r="J93" s="184">
        <f>BK93</f>
        <v>0</v>
      </c>
      <c r="K93" s="64"/>
      <c r="L93" s="62"/>
      <c r="M93" s="85"/>
      <c r="N93" s="86"/>
      <c r="O93" s="86"/>
      <c r="P93" s="185">
        <f>P94</f>
        <v>0</v>
      </c>
      <c r="Q93" s="86"/>
      <c r="R93" s="185">
        <f>R94</f>
        <v>0</v>
      </c>
      <c r="S93" s="86"/>
      <c r="T93" s="186">
        <f>T94</f>
        <v>0</v>
      </c>
      <c r="AT93" s="25" t="s">
        <v>74</v>
      </c>
      <c r="AU93" s="25" t="s">
        <v>152</v>
      </c>
      <c r="BK93" s="187">
        <f>BK94</f>
        <v>0</v>
      </c>
    </row>
    <row r="94" spans="2:65" s="11" customFormat="1" ht="37.35" customHeight="1">
      <c r="B94" s="188"/>
      <c r="C94" s="189"/>
      <c r="D94" s="190" t="s">
        <v>74</v>
      </c>
      <c r="E94" s="191" t="s">
        <v>531</v>
      </c>
      <c r="F94" s="191" t="s">
        <v>532</v>
      </c>
      <c r="G94" s="189"/>
      <c r="H94" s="189"/>
      <c r="I94" s="192"/>
      <c r="J94" s="193">
        <f>BK94</f>
        <v>0</v>
      </c>
      <c r="K94" s="189"/>
      <c r="L94" s="194"/>
      <c r="M94" s="195"/>
      <c r="N94" s="196"/>
      <c r="O94" s="196"/>
      <c r="P94" s="197">
        <f>P95+P102+P110+P116</f>
        <v>0</v>
      </c>
      <c r="Q94" s="196"/>
      <c r="R94" s="197">
        <f>R95+R102+R110+R116</f>
        <v>0</v>
      </c>
      <c r="S94" s="196"/>
      <c r="T94" s="198">
        <f>T95+T102+T110+T116</f>
        <v>0</v>
      </c>
      <c r="AR94" s="199" t="s">
        <v>83</v>
      </c>
      <c r="AT94" s="200" t="s">
        <v>74</v>
      </c>
      <c r="AU94" s="200" t="s">
        <v>75</v>
      </c>
      <c r="AY94" s="199" t="s">
        <v>183</v>
      </c>
      <c r="BK94" s="201">
        <f>BK95+BK102+BK110+BK116</f>
        <v>0</v>
      </c>
    </row>
    <row r="95" spans="2:65" s="11" customFormat="1" ht="19.899999999999999" customHeight="1">
      <c r="B95" s="188"/>
      <c r="C95" s="189"/>
      <c r="D95" s="202" t="s">
        <v>74</v>
      </c>
      <c r="E95" s="203" t="s">
        <v>2330</v>
      </c>
      <c r="F95" s="203" t="s">
        <v>2331</v>
      </c>
      <c r="G95" s="189"/>
      <c r="H95" s="189"/>
      <c r="I95" s="192"/>
      <c r="J95" s="204">
        <f>BK95</f>
        <v>0</v>
      </c>
      <c r="K95" s="189"/>
      <c r="L95" s="194"/>
      <c r="M95" s="195"/>
      <c r="N95" s="196"/>
      <c r="O95" s="196"/>
      <c r="P95" s="197">
        <f>SUM(P96:P101)</f>
        <v>0</v>
      </c>
      <c r="Q95" s="196"/>
      <c r="R95" s="197">
        <f>SUM(R96:R101)</f>
        <v>0</v>
      </c>
      <c r="S95" s="196"/>
      <c r="T95" s="198">
        <f>SUM(T96:T101)</f>
        <v>0</v>
      </c>
      <c r="AR95" s="199" t="s">
        <v>83</v>
      </c>
      <c r="AT95" s="200" t="s">
        <v>74</v>
      </c>
      <c r="AU95" s="200" t="s">
        <v>79</v>
      </c>
      <c r="AY95" s="199" t="s">
        <v>183</v>
      </c>
      <c r="BK95" s="201">
        <f>SUM(BK96:BK101)</f>
        <v>0</v>
      </c>
    </row>
    <row r="96" spans="2:65" s="1" customFormat="1" ht="22.5" customHeight="1">
      <c r="B96" s="42"/>
      <c r="C96" s="257" t="s">
        <v>79</v>
      </c>
      <c r="D96" s="257" t="s">
        <v>223</v>
      </c>
      <c r="E96" s="258" t="s">
        <v>2332</v>
      </c>
      <c r="F96" s="259" t="s">
        <v>2333</v>
      </c>
      <c r="G96" s="260" t="s">
        <v>188</v>
      </c>
      <c r="H96" s="261">
        <v>70</v>
      </c>
      <c r="I96" s="262"/>
      <c r="J96" s="263">
        <f t="shared" ref="J96:J101" si="0">ROUND(I96*H96,2)</f>
        <v>0</v>
      </c>
      <c r="K96" s="259" t="s">
        <v>21</v>
      </c>
      <c r="L96" s="264"/>
      <c r="M96" s="265" t="s">
        <v>21</v>
      </c>
      <c r="N96" s="266" t="s">
        <v>46</v>
      </c>
      <c r="O96" s="43"/>
      <c r="P96" s="214">
        <f t="shared" ref="P96:P101" si="1">O96*H96</f>
        <v>0</v>
      </c>
      <c r="Q96" s="214">
        <v>0</v>
      </c>
      <c r="R96" s="214">
        <f t="shared" ref="R96:R101" si="2">Q96*H96</f>
        <v>0</v>
      </c>
      <c r="S96" s="214">
        <v>0</v>
      </c>
      <c r="T96" s="215">
        <f t="shared" ref="T96:T101" si="3">S96*H96</f>
        <v>0</v>
      </c>
      <c r="AR96" s="25" t="s">
        <v>393</v>
      </c>
      <c r="AT96" s="25" t="s">
        <v>223</v>
      </c>
      <c r="AU96" s="25" t="s">
        <v>83</v>
      </c>
      <c r="AY96" s="25" t="s">
        <v>183</v>
      </c>
      <c r="BE96" s="216">
        <f t="shared" ref="BE96:BE101" si="4">IF(N96="základní",J96,0)</f>
        <v>0</v>
      </c>
      <c r="BF96" s="216">
        <f t="shared" ref="BF96:BF101" si="5">IF(N96="snížená",J96,0)</f>
        <v>0</v>
      </c>
      <c r="BG96" s="216">
        <f t="shared" ref="BG96:BG101" si="6">IF(N96="zákl. přenesená",J96,0)</f>
        <v>0</v>
      </c>
      <c r="BH96" s="216">
        <f t="shared" ref="BH96:BH101" si="7">IF(N96="sníž. přenesená",J96,0)</f>
        <v>0</v>
      </c>
      <c r="BI96" s="216">
        <f t="shared" ref="BI96:BI101" si="8">IF(N96="nulová",J96,0)</f>
        <v>0</v>
      </c>
      <c r="BJ96" s="25" t="s">
        <v>79</v>
      </c>
      <c r="BK96" s="216">
        <f t="shared" ref="BK96:BK101" si="9">ROUND(I96*H96,2)</f>
        <v>0</v>
      </c>
      <c r="BL96" s="25" t="s">
        <v>292</v>
      </c>
      <c r="BM96" s="25" t="s">
        <v>2334</v>
      </c>
    </row>
    <row r="97" spans="2:65" s="1" customFormat="1" ht="22.5" customHeight="1">
      <c r="B97" s="42"/>
      <c r="C97" s="257" t="s">
        <v>83</v>
      </c>
      <c r="D97" s="257" t="s">
        <v>223</v>
      </c>
      <c r="E97" s="258" t="s">
        <v>2335</v>
      </c>
      <c r="F97" s="259" t="s">
        <v>2336</v>
      </c>
      <c r="G97" s="260" t="s">
        <v>188</v>
      </c>
      <c r="H97" s="261">
        <v>40</v>
      </c>
      <c r="I97" s="262"/>
      <c r="J97" s="263">
        <f t="shared" si="0"/>
        <v>0</v>
      </c>
      <c r="K97" s="259" t="s">
        <v>21</v>
      </c>
      <c r="L97" s="264"/>
      <c r="M97" s="265" t="s">
        <v>21</v>
      </c>
      <c r="N97" s="266" t="s">
        <v>46</v>
      </c>
      <c r="O97" s="43"/>
      <c r="P97" s="214">
        <f t="shared" si="1"/>
        <v>0</v>
      </c>
      <c r="Q97" s="214">
        <v>0</v>
      </c>
      <c r="R97" s="214">
        <f t="shared" si="2"/>
        <v>0</v>
      </c>
      <c r="S97" s="214">
        <v>0</v>
      </c>
      <c r="T97" s="215">
        <f t="shared" si="3"/>
        <v>0</v>
      </c>
      <c r="AR97" s="25" t="s">
        <v>393</v>
      </c>
      <c r="AT97" s="25" t="s">
        <v>223</v>
      </c>
      <c r="AU97" s="25" t="s">
        <v>83</v>
      </c>
      <c r="AY97" s="25" t="s">
        <v>183</v>
      </c>
      <c r="BE97" s="216">
        <f t="shared" si="4"/>
        <v>0</v>
      </c>
      <c r="BF97" s="216">
        <f t="shared" si="5"/>
        <v>0</v>
      </c>
      <c r="BG97" s="216">
        <f t="shared" si="6"/>
        <v>0</v>
      </c>
      <c r="BH97" s="216">
        <f t="shared" si="7"/>
        <v>0</v>
      </c>
      <c r="BI97" s="216">
        <f t="shared" si="8"/>
        <v>0</v>
      </c>
      <c r="BJ97" s="25" t="s">
        <v>79</v>
      </c>
      <c r="BK97" s="216">
        <f t="shared" si="9"/>
        <v>0</v>
      </c>
      <c r="BL97" s="25" t="s">
        <v>292</v>
      </c>
      <c r="BM97" s="25" t="s">
        <v>2337</v>
      </c>
    </row>
    <row r="98" spans="2:65" s="1" customFormat="1" ht="22.5" customHeight="1">
      <c r="B98" s="42"/>
      <c r="C98" s="257" t="s">
        <v>91</v>
      </c>
      <c r="D98" s="257" t="s">
        <v>223</v>
      </c>
      <c r="E98" s="258" t="s">
        <v>2338</v>
      </c>
      <c r="F98" s="259" t="s">
        <v>2339</v>
      </c>
      <c r="G98" s="260" t="s">
        <v>188</v>
      </c>
      <c r="H98" s="261">
        <v>50</v>
      </c>
      <c r="I98" s="262"/>
      <c r="J98" s="263">
        <f t="shared" si="0"/>
        <v>0</v>
      </c>
      <c r="K98" s="259" t="s">
        <v>21</v>
      </c>
      <c r="L98" s="264"/>
      <c r="M98" s="265" t="s">
        <v>21</v>
      </c>
      <c r="N98" s="266" t="s">
        <v>46</v>
      </c>
      <c r="O98" s="43"/>
      <c r="P98" s="214">
        <f t="shared" si="1"/>
        <v>0</v>
      </c>
      <c r="Q98" s="214">
        <v>0</v>
      </c>
      <c r="R98" s="214">
        <f t="shared" si="2"/>
        <v>0</v>
      </c>
      <c r="S98" s="214">
        <v>0</v>
      </c>
      <c r="T98" s="215">
        <f t="shared" si="3"/>
        <v>0</v>
      </c>
      <c r="AR98" s="25" t="s">
        <v>393</v>
      </c>
      <c r="AT98" s="25" t="s">
        <v>223</v>
      </c>
      <c r="AU98" s="25" t="s">
        <v>83</v>
      </c>
      <c r="AY98" s="25" t="s">
        <v>183</v>
      </c>
      <c r="BE98" s="216">
        <f t="shared" si="4"/>
        <v>0</v>
      </c>
      <c r="BF98" s="216">
        <f t="shared" si="5"/>
        <v>0</v>
      </c>
      <c r="BG98" s="216">
        <f t="shared" si="6"/>
        <v>0</v>
      </c>
      <c r="BH98" s="216">
        <f t="shared" si="7"/>
        <v>0</v>
      </c>
      <c r="BI98" s="216">
        <f t="shared" si="8"/>
        <v>0</v>
      </c>
      <c r="BJ98" s="25" t="s">
        <v>79</v>
      </c>
      <c r="BK98" s="216">
        <f t="shared" si="9"/>
        <v>0</v>
      </c>
      <c r="BL98" s="25" t="s">
        <v>292</v>
      </c>
      <c r="BM98" s="25" t="s">
        <v>2340</v>
      </c>
    </row>
    <row r="99" spans="2:65" s="1" customFormat="1" ht="22.5" customHeight="1">
      <c r="B99" s="42"/>
      <c r="C99" s="257" t="s">
        <v>189</v>
      </c>
      <c r="D99" s="257" t="s">
        <v>223</v>
      </c>
      <c r="E99" s="258" t="s">
        <v>2341</v>
      </c>
      <c r="F99" s="259" t="s">
        <v>2342</v>
      </c>
      <c r="G99" s="260" t="s">
        <v>626</v>
      </c>
      <c r="H99" s="261">
        <v>4</v>
      </c>
      <c r="I99" s="262"/>
      <c r="J99" s="263">
        <f t="shared" si="0"/>
        <v>0</v>
      </c>
      <c r="K99" s="259" t="s">
        <v>21</v>
      </c>
      <c r="L99" s="264"/>
      <c r="M99" s="265" t="s">
        <v>21</v>
      </c>
      <c r="N99" s="266" t="s">
        <v>46</v>
      </c>
      <c r="O99" s="43"/>
      <c r="P99" s="214">
        <f t="shared" si="1"/>
        <v>0</v>
      </c>
      <c r="Q99" s="214">
        <v>0</v>
      </c>
      <c r="R99" s="214">
        <f t="shared" si="2"/>
        <v>0</v>
      </c>
      <c r="S99" s="214">
        <v>0</v>
      </c>
      <c r="T99" s="215">
        <f t="shared" si="3"/>
        <v>0</v>
      </c>
      <c r="AR99" s="25" t="s">
        <v>393</v>
      </c>
      <c r="AT99" s="25" t="s">
        <v>223</v>
      </c>
      <c r="AU99" s="25" t="s">
        <v>83</v>
      </c>
      <c r="AY99" s="25" t="s">
        <v>183</v>
      </c>
      <c r="BE99" s="216">
        <f t="shared" si="4"/>
        <v>0</v>
      </c>
      <c r="BF99" s="216">
        <f t="shared" si="5"/>
        <v>0</v>
      </c>
      <c r="BG99" s="216">
        <f t="shared" si="6"/>
        <v>0</v>
      </c>
      <c r="BH99" s="216">
        <f t="shared" si="7"/>
        <v>0</v>
      </c>
      <c r="BI99" s="216">
        <f t="shared" si="8"/>
        <v>0</v>
      </c>
      <c r="BJ99" s="25" t="s">
        <v>79</v>
      </c>
      <c r="BK99" s="216">
        <f t="shared" si="9"/>
        <v>0</v>
      </c>
      <c r="BL99" s="25" t="s">
        <v>292</v>
      </c>
      <c r="BM99" s="25" t="s">
        <v>2343</v>
      </c>
    </row>
    <row r="100" spans="2:65" s="1" customFormat="1" ht="22.5" customHeight="1">
      <c r="B100" s="42"/>
      <c r="C100" s="257" t="s">
        <v>222</v>
      </c>
      <c r="D100" s="257" t="s">
        <v>223</v>
      </c>
      <c r="E100" s="258" t="s">
        <v>2344</v>
      </c>
      <c r="F100" s="259" t="s">
        <v>2345</v>
      </c>
      <c r="G100" s="260" t="s">
        <v>626</v>
      </c>
      <c r="H100" s="261">
        <v>12</v>
      </c>
      <c r="I100" s="262"/>
      <c r="J100" s="263">
        <f t="shared" si="0"/>
        <v>0</v>
      </c>
      <c r="K100" s="259" t="s">
        <v>21</v>
      </c>
      <c r="L100" s="264"/>
      <c r="M100" s="265" t="s">
        <v>21</v>
      </c>
      <c r="N100" s="266" t="s">
        <v>46</v>
      </c>
      <c r="O100" s="43"/>
      <c r="P100" s="214">
        <f t="shared" si="1"/>
        <v>0</v>
      </c>
      <c r="Q100" s="214">
        <v>0</v>
      </c>
      <c r="R100" s="214">
        <f t="shared" si="2"/>
        <v>0</v>
      </c>
      <c r="S100" s="214">
        <v>0</v>
      </c>
      <c r="T100" s="215">
        <f t="shared" si="3"/>
        <v>0</v>
      </c>
      <c r="AR100" s="25" t="s">
        <v>393</v>
      </c>
      <c r="AT100" s="25" t="s">
        <v>223</v>
      </c>
      <c r="AU100" s="25" t="s">
        <v>83</v>
      </c>
      <c r="AY100" s="25" t="s">
        <v>183</v>
      </c>
      <c r="BE100" s="216">
        <f t="shared" si="4"/>
        <v>0</v>
      </c>
      <c r="BF100" s="216">
        <f t="shared" si="5"/>
        <v>0</v>
      </c>
      <c r="BG100" s="216">
        <f t="shared" si="6"/>
        <v>0</v>
      </c>
      <c r="BH100" s="216">
        <f t="shared" si="7"/>
        <v>0</v>
      </c>
      <c r="BI100" s="216">
        <f t="shared" si="8"/>
        <v>0</v>
      </c>
      <c r="BJ100" s="25" t="s">
        <v>79</v>
      </c>
      <c r="BK100" s="216">
        <f t="shared" si="9"/>
        <v>0</v>
      </c>
      <c r="BL100" s="25" t="s">
        <v>292</v>
      </c>
      <c r="BM100" s="25" t="s">
        <v>2346</v>
      </c>
    </row>
    <row r="101" spans="2:65" s="1" customFormat="1" ht="22.5" customHeight="1">
      <c r="B101" s="42"/>
      <c r="C101" s="257" t="s">
        <v>195</v>
      </c>
      <c r="D101" s="257" t="s">
        <v>223</v>
      </c>
      <c r="E101" s="258" t="s">
        <v>2347</v>
      </c>
      <c r="F101" s="259" t="s">
        <v>2348</v>
      </c>
      <c r="G101" s="260" t="s">
        <v>626</v>
      </c>
      <c r="H101" s="261">
        <v>4</v>
      </c>
      <c r="I101" s="262"/>
      <c r="J101" s="263">
        <f t="shared" si="0"/>
        <v>0</v>
      </c>
      <c r="K101" s="259" t="s">
        <v>21</v>
      </c>
      <c r="L101" s="264"/>
      <c r="M101" s="265" t="s">
        <v>21</v>
      </c>
      <c r="N101" s="266" t="s">
        <v>46</v>
      </c>
      <c r="O101" s="43"/>
      <c r="P101" s="214">
        <f t="shared" si="1"/>
        <v>0</v>
      </c>
      <c r="Q101" s="214">
        <v>0</v>
      </c>
      <c r="R101" s="214">
        <f t="shared" si="2"/>
        <v>0</v>
      </c>
      <c r="S101" s="214">
        <v>0</v>
      </c>
      <c r="T101" s="215">
        <f t="shared" si="3"/>
        <v>0</v>
      </c>
      <c r="AR101" s="25" t="s">
        <v>393</v>
      </c>
      <c r="AT101" s="25" t="s">
        <v>223</v>
      </c>
      <c r="AU101" s="25" t="s">
        <v>83</v>
      </c>
      <c r="AY101" s="25" t="s">
        <v>183</v>
      </c>
      <c r="BE101" s="216">
        <f t="shared" si="4"/>
        <v>0</v>
      </c>
      <c r="BF101" s="216">
        <f t="shared" si="5"/>
        <v>0</v>
      </c>
      <c r="BG101" s="216">
        <f t="shared" si="6"/>
        <v>0</v>
      </c>
      <c r="BH101" s="216">
        <f t="shared" si="7"/>
        <v>0</v>
      </c>
      <c r="BI101" s="216">
        <f t="shared" si="8"/>
        <v>0</v>
      </c>
      <c r="BJ101" s="25" t="s">
        <v>79</v>
      </c>
      <c r="BK101" s="216">
        <f t="shared" si="9"/>
        <v>0</v>
      </c>
      <c r="BL101" s="25" t="s">
        <v>292</v>
      </c>
      <c r="BM101" s="25" t="s">
        <v>2349</v>
      </c>
    </row>
    <row r="102" spans="2:65" s="11" customFormat="1" ht="29.85" customHeight="1">
      <c r="B102" s="188"/>
      <c r="C102" s="189"/>
      <c r="D102" s="202" t="s">
        <v>74</v>
      </c>
      <c r="E102" s="203" t="s">
        <v>2350</v>
      </c>
      <c r="F102" s="203" t="s">
        <v>2351</v>
      </c>
      <c r="G102" s="189"/>
      <c r="H102" s="189"/>
      <c r="I102" s="192"/>
      <c r="J102" s="204">
        <f>BK102</f>
        <v>0</v>
      </c>
      <c r="K102" s="189"/>
      <c r="L102" s="194"/>
      <c r="M102" s="195"/>
      <c r="N102" s="196"/>
      <c r="O102" s="196"/>
      <c r="P102" s="197">
        <f>SUM(P103:P109)</f>
        <v>0</v>
      </c>
      <c r="Q102" s="196"/>
      <c r="R102" s="197">
        <f>SUM(R103:R109)</f>
        <v>0</v>
      </c>
      <c r="S102" s="196"/>
      <c r="T102" s="198">
        <f>SUM(T103:T109)</f>
        <v>0</v>
      </c>
      <c r="AR102" s="199" t="s">
        <v>83</v>
      </c>
      <c r="AT102" s="200" t="s">
        <v>74</v>
      </c>
      <c r="AU102" s="200" t="s">
        <v>79</v>
      </c>
      <c r="AY102" s="199" t="s">
        <v>183</v>
      </c>
      <c r="BK102" s="201">
        <f>SUM(BK103:BK109)</f>
        <v>0</v>
      </c>
    </row>
    <row r="103" spans="2:65" s="1" customFormat="1" ht="22.5" customHeight="1">
      <c r="B103" s="42"/>
      <c r="C103" s="205" t="s">
        <v>233</v>
      </c>
      <c r="D103" s="205" t="s">
        <v>185</v>
      </c>
      <c r="E103" s="206" t="s">
        <v>2352</v>
      </c>
      <c r="F103" s="207" t="s">
        <v>2353</v>
      </c>
      <c r="G103" s="208" t="s">
        <v>188</v>
      </c>
      <c r="H103" s="209">
        <v>70</v>
      </c>
      <c r="I103" s="210"/>
      <c r="J103" s="211">
        <f t="shared" ref="J103:J109" si="10">ROUND(I103*H103,2)</f>
        <v>0</v>
      </c>
      <c r="K103" s="207" t="s">
        <v>21</v>
      </c>
      <c r="L103" s="62"/>
      <c r="M103" s="212" t="s">
        <v>21</v>
      </c>
      <c r="N103" s="213" t="s">
        <v>46</v>
      </c>
      <c r="O103" s="43"/>
      <c r="P103" s="214">
        <f t="shared" ref="P103:P109" si="11">O103*H103</f>
        <v>0</v>
      </c>
      <c r="Q103" s="214">
        <v>0</v>
      </c>
      <c r="R103" s="214">
        <f t="shared" ref="R103:R109" si="12">Q103*H103</f>
        <v>0</v>
      </c>
      <c r="S103" s="214">
        <v>0</v>
      </c>
      <c r="T103" s="215">
        <f t="shared" ref="T103:T109" si="13">S103*H103</f>
        <v>0</v>
      </c>
      <c r="AR103" s="25" t="s">
        <v>292</v>
      </c>
      <c r="AT103" s="25" t="s">
        <v>185</v>
      </c>
      <c r="AU103" s="25" t="s">
        <v>83</v>
      </c>
      <c r="AY103" s="25" t="s">
        <v>183</v>
      </c>
      <c r="BE103" s="216">
        <f t="shared" ref="BE103:BE109" si="14">IF(N103="základní",J103,0)</f>
        <v>0</v>
      </c>
      <c r="BF103" s="216">
        <f t="shared" ref="BF103:BF109" si="15">IF(N103="snížená",J103,0)</f>
        <v>0</v>
      </c>
      <c r="BG103" s="216">
        <f t="shared" ref="BG103:BG109" si="16">IF(N103="zákl. přenesená",J103,0)</f>
        <v>0</v>
      </c>
      <c r="BH103" s="216">
        <f t="shared" ref="BH103:BH109" si="17">IF(N103="sníž. přenesená",J103,0)</f>
        <v>0</v>
      </c>
      <c r="BI103" s="216">
        <f t="shared" ref="BI103:BI109" si="18">IF(N103="nulová",J103,0)</f>
        <v>0</v>
      </c>
      <c r="BJ103" s="25" t="s">
        <v>79</v>
      </c>
      <c r="BK103" s="216">
        <f t="shared" ref="BK103:BK109" si="19">ROUND(I103*H103,2)</f>
        <v>0</v>
      </c>
      <c r="BL103" s="25" t="s">
        <v>292</v>
      </c>
      <c r="BM103" s="25" t="s">
        <v>2354</v>
      </c>
    </row>
    <row r="104" spans="2:65" s="1" customFormat="1" ht="22.5" customHeight="1">
      <c r="B104" s="42"/>
      <c r="C104" s="205" t="s">
        <v>226</v>
      </c>
      <c r="D104" s="205" t="s">
        <v>185</v>
      </c>
      <c r="E104" s="206" t="s">
        <v>2355</v>
      </c>
      <c r="F104" s="207" t="s">
        <v>2356</v>
      </c>
      <c r="G104" s="208" t="s">
        <v>188</v>
      </c>
      <c r="H104" s="209">
        <v>40</v>
      </c>
      <c r="I104" s="210"/>
      <c r="J104" s="211">
        <f t="shared" si="10"/>
        <v>0</v>
      </c>
      <c r="K104" s="207" t="s">
        <v>21</v>
      </c>
      <c r="L104" s="62"/>
      <c r="M104" s="212" t="s">
        <v>21</v>
      </c>
      <c r="N104" s="213" t="s">
        <v>46</v>
      </c>
      <c r="O104" s="43"/>
      <c r="P104" s="214">
        <f t="shared" si="11"/>
        <v>0</v>
      </c>
      <c r="Q104" s="214">
        <v>0</v>
      </c>
      <c r="R104" s="214">
        <f t="shared" si="12"/>
        <v>0</v>
      </c>
      <c r="S104" s="214">
        <v>0</v>
      </c>
      <c r="T104" s="215">
        <f t="shared" si="13"/>
        <v>0</v>
      </c>
      <c r="AR104" s="25" t="s">
        <v>292</v>
      </c>
      <c r="AT104" s="25" t="s">
        <v>185</v>
      </c>
      <c r="AU104" s="25" t="s">
        <v>83</v>
      </c>
      <c r="AY104" s="25" t="s">
        <v>183</v>
      </c>
      <c r="BE104" s="216">
        <f t="shared" si="14"/>
        <v>0</v>
      </c>
      <c r="BF104" s="216">
        <f t="shared" si="15"/>
        <v>0</v>
      </c>
      <c r="BG104" s="216">
        <f t="shared" si="16"/>
        <v>0</v>
      </c>
      <c r="BH104" s="216">
        <f t="shared" si="17"/>
        <v>0</v>
      </c>
      <c r="BI104" s="216">
        <f t="shared" si="18"/>
        <v>0</v>
      </c>
      <c r="BJ104" s="25" t="s">
        <v>79</v>
      </c>
      <c r="BK104" s="216">
        <f t="shared" si="19"/>
        <v>0</v>
      </c>
      <c r="BL104" s="25" t="s">
        <v>292</v>
      </c>
      <c r="BM104" s="25" t="s">
        <v>2357</v>
      </c>
    </row>
    <row r="105" spans="2:65" s="1" customFormat="1" ht="22.5" customHeight="1">
      <c r="B105" s="42"/>
      <c r="C105" s="205" t="s">
        <v>240</v>
      </c>
      <c r="D105" s="205" t="s">
        <v>185</v>
      </c>
      <c r="E105" s="206" t="s">
        <v>2358</v>
      </c>
      <c r="F105" s="207" t="s">
        <v>2359</v>
      </c>
      <c r="G105" s="208" t="s">
        <v>188</v>
      </c>
      <c r="H105" s="209">
        <v>50</v>
      </c>
      <c r="I105" s="210"/>
      <c r="J105" s="211">
        <f t="shared" si="10"/>
        <v>0</v>
      </c>
      <c r="K105" s="207" t="s">
        <v>21</v>
      </c>
      <c r="L105" s="62"/>
      <c r="M105" s="212" t="s">
        <v>21</v>
      </c>
      <c r="N105" s="213" t="s">
        <v>46</v>
      </c>
      <c r="O105" s="43"/>
      <c r="P105" s="214">
        <f t="shared" si="11"/>
        <v>0</v>
      </c>
      <c r="Q105" s="214">
        <v>0</v>
      </c>
      <c r="R105" s="214">
        <f t="shared" si="12"/>
        <v>0</v>
      </c>
      <c r="S105" s="214">
        <v>0</v>
      </c>
      <c r="T105" s="215">
        <f t="shared" si="13"/>
        <v>0</v>
      </c>
      <c r="AR105" s="25" t="s">
        <v>292</v>
      </c>
      <c r="AT105" s="25" t="s">
        <v>185</v>
      </c>
      <c r="AU105" s="25" t="s">
        <v>83</v>
      </c>
      <c r="AY105" s="25" t="s">
        <v>183</v>
      </c>
      <c r="BE105" s="216">
        <f t="shared" si="14"/>
        <v>0</v>
      </c>
      <c r="BF105" s="216">
        <f t="shared" si="15"/>
        <v>0</v>
      </c>
      <c r="BG105" s="216">
        <f t="shared" si="16"/>
        <v>0</v>
      </c>
      <c r="BH105" s="216">
        <f t="shared" si="17"/>
        <v>0</v>
      </c>
      <c r="BI105" s="216">
        <f t="shared" si="18"/>
        <v>0</v>
      </c>
      <c r="BJ105" s="25" t="s">
        <v>79</v>
      </c>
      <c r="BK105" s="216">
        <f t="shared" si="19"/>
        <v>0</v>
      </c>
      <c r="BL105" s="25" t="s">
        <v>292</v>
      </c>
      <c r="BM105" s="25" t="s">
        <v>2360</v>
      </c>
    </row>
    <row r="106" spans="2:65" s="1" customFormat="1" ht="22.5" customHeight="1">
      <c r="B106" s="42"/>
      <c r="C106" s="205" t="s">
        <v>246</v>
      </c>
      <c r="D106" s="205" t="s">
        <v>185</v>
      </c>
      <c r="E106" s="206" t="s">
        <v>2361</v>
      </c>
      <c r="F106" s="207" t="s">
        <v>2362</v>
      </c>
      <c r="G106" s="208" t="s">
        <v>626</v>
      </c>
      <c r="H106" s="209">
        <v>4</v>
      </c>
      <c r="I106" s="210"/>
      <c r="J106" s="211">
        <f t="shared" si="10"/>
        <v>0</v>
      </c>
      <c r="K106" s="207" t="s">
        <v>21</v>
      </c>
      <c r="L106" s="62"/>
      <c r="M106" s="212" t="s">
        <v>21</v>
      </c>
      <c r="N106" s="213" t="s">
        <v>46</v>
      </c>
      <c r="O106" s="43"/>
      <c r="P106" s="214">
        <f t="shared" si="11"/>
        <v>0</v>
      </c>
      <c r="Q106" s="214">
        <v>0</v>
      </c>
      <c r="R106" s="214">
        <f t="shared" si="12"/>
        <v>0</v>
      </c>
      <c r="S106" s="214">
        <v>0</v>
      </c>
      <c r="T106" s="215">
        <f t="shared" si="13"/>
        <v>0</v>
      </c>
      <c r="AR106" s="25" t="s">
        <v>292</v>
      </c>
      <c r="AT106" s="25" t="s">
        <v>185</v>
      </c>
      <c r="AU106" s="25" t="s">
        <v>83</v>
      </c>
      <c r="AY106" s="25" t="s">
        <v>183</v>
      </c>
      <c r="BE106" s="216">
        <f t="shared" si="14"/>
        <v>0</v>
      </c>
      <c r="BF106" s="216">
        <f t="shared" si="15"/>
        <v>0</v>
      </c>
      <c r="BG106" s="216">
        <f t="shared" si="16"/>
        <v>0</v>
      </c>
      <c r="BH106" s="216">
        <f t="shared" si="17"/>
        <v>0</v>
      </c>
      <c r="BI106" s="216">
        <f t="shared" si="18"/>
        <v>0</v>
      </c>
      <c r="BJ106" s="25" t="s">
        <v>79</v>
      </c>
      <c r="BK106" s="216">
        <f t="shared" si="19"/>
        <v>0</v>
      </c>
      <c r="BL106" s="25" t="s">
        <v>292</v>
      </c>
      <c r="BM106" s="25" t="s">
        <v>2363</v>
      </c>
    </row>
    <row r="107" spans="2:65" s="1" customFormat="1" ht="22.5" customHeight="1">
      <c r="B107" s="42"/>
      <c r="C107" s="205" t="s">
        <v>251</v>
      </c>
      <c r="D107" s="205" t="s">
        <v>185</v>
      </c>
      <c r="E107" s="206" t="s">
        <v>2364</v>
      </c>
      <c r="F107" s="207" t="s">
        <v>2365</v>
      </c>
      <c r="G107" s="208" t="s">
        <v>626</v>
      </c>
      <c r="H107" s="209">
        <v>4</v>
      </c>
      <c r="I107" s="210"/>
      <c r="J107" s="211">
        <f t="shared" si="10"/>
        <v>0</v>
      </c>
      <c r="K107" s="207" t="s">
        <v>21</v>
      </c>
      <c r="L107" s="62"/>
      <c r="M107" s="212" t="s">
        <v>21</v>
      </c>
      <c r="N107" s="213" t="s">
        <v>46</v>
      </c>
      <c r="O107" s="43"/>
      <c r="P107" s="214">
        <f t="shared" si="11"/>
        <v>0</v>
      </c>
      <c r="Q107" s="214">
        <v>0</v>
      </c>
      <c r="R107" s="214">
        <f t="shared" si="12"/>
        <v>0</v>
      </c>
      <c r="S107" s="214">
        <v>0</v>
      </c>
      <c r="T107" s="215">
        <f t="shared" si="13"/>
        <v>0</v>
      </c>
      <c r="AR107" s="25" t="s">
        <v>292</v>
      </c>
      <c r="AT107" s="25" t="s">
        <v>185</v>
      </c>
      <c r="AU107" s="25" t="s">
        <v>83</v>
      </c>
      <c r="AY107" s="25" t="s">
        <v>183</v>
      </c>
      <c r="BE107" s="216">
        <f t="shared" si="14"/>
        <v>0</v>
      </c>
      <c r="BF107" s="216">
        <f t="shared" si="15"/>
        <v>0</v>
      </c>
      <c r="BG107" s="216">
        <f t="shared" si="16"/>
        <v>0</v>
      </c>
      <c r="BH107" s="216">
        <f t="shared" si="17"/>
        <v>0</v>
      </c>
      <c r="BI107" s="216">
        <f t="shared" si="18"/>
        <v>0</v>
      </c>
      <c r="BJ107" s="25" t="s">
        <v>79</v>
      </c>
      <c r="BK107" s="216">
        <f t="shared" si="19"/>
        <v>0</v>
      </c>
      <c r="BL107" s="25" t="s">
        <v>292</v>
      </c>
      <c r="BM107" s="25" t="s">
        <v>2366</v>
      </c>
    </row>
    <row r="108" spans="2:65" s="1" customFormat="1" ht="22.5" customHeight="1">
      <c r="B108" s="42"/>
      <c r="C108" s="205" t="s">
        <v>271</v>
      </c>
      <c r="D108" s="205" t="s">
        <v>185</v>
      </c>
      <c r="E108" s="206" t="s">
        <v>2367</v>
      </c>
      <c r="F108" s="207" t="s">
        <v>2368</v>
      </c>
      <c r="G108" s="208" t="s">
        <v>626</v>
      </c>
      <c r="H108" s="209">
        <v>24</v>
      </c>
      <c r="I108" s="210"/>
      <c r="J108" s="211">
        <f t="shared" si="10"/>
        <v>0</v>
      </c>
      <c r="K108" s="207" t="s">
        <v>21</v>
      </c>
      <c r="L108" s="62"/>
      <c r="M108" s="212" t="s">
        <v>21</v>
      </c>
      <c r="N108" s="213" t="s">
        <v>46</v>
      </c>
      <c r="O108" s="43"/>
      <c r="P108" s="214">
        <f t="shared" si="11"/>
        <v>0</v>
      </c>
      <c r="Q108" s="214">
        <v>0</v>
      </c>
      <c r="R108" s="214">
        <f t="shared" si="12"/>
        <v>0</v>
      </c>
      <c r="S108" s="214">
        <v>0</v>
      </c>
      <c r="T108" s="215">
        <f t="shared" si="13"/>
        <v>0</v>
      </c>
      <c r="AR108" s="25" t="s">
        <v>292</v>
      </c>
      <c r="AT108" s="25" t="s">
        <v>185</v>
      </c>
      <c r="AU108" s="25" t="s">
        <v>83</v>
      </c>
      <c r="AY108" s="25" t="s">
        <v>183</v>
      </c>
      <c r="BE108" s="216">
        <f t="shared" si="14"/>
        <v>0</v>
      </c>
      <c r="BF108" s="216">
        <f t="shared" si="15"/>
        <v>0</v>
      </c>
      <c r="BG108" s="216">
        <f t="shared" si="16"/>
        <v>0</v>
      </c>
      <c r="BH108" s="216">
        <f t="shared" si="17"/>
        <v>0</v>
      </c>
      <c r="BI108" s="216">
        <f t="shared" si="18"/>
        <v>0</v>
      </c>
      <c r="BJ108" s="25" t="s">
        <v>79</v>
      </c>
      <c r="BK108" s="216">
        <f t="shared" si="19"/>
        <v>0</v>
      </c>
      <c r="BL108" s="25" t="s">
        <v>292</v>
      </c>
      <c r="BM108" s="25" t="s">
        <v>2369</v>
      </c>
    </row>
    <row r="109" spans="2:65" s="1" customFormat="1" ht="22.5" customHeight="1">
      <c r="B109" s="42"/>
      <c r="C109" s="205" t="s">
        <v>274</v>
      </c>
      <c r="D109" s="205" t="s">
        <v>185</v>
      </c>
      <c r="E109" s="206" t="s">
        <v>2370</v>
      </c>
      <c r="F109" s="207" t="s">
        <v>2371</v>
      </c>
      <c r="G109" s="208" t="s">
        <v>626</v>
      </c>
      <c r="H109" s="209">
        <v>12</v>
      </c>
      <c r="I109" s="210"/>
      <c r="J109" s="211">
        <f t="shared" si="10"/>
        <v>0</v>
      </c>
      <c r="K109" s="207" t="s">
        <v>21</v>
      </c>
      <c r="L109" s="62"/>
      <c r="M109" s="212" t="s">
        <v>21</v>
      </c>
      <c r="N109" s="213" t="s">
        <v>46</v>
      </c>
      <c r="O109" s="43"/>
      <c r="P109" s="214">
        <f t="shared" si="11"/>
        <v>0</v>
      </c>
      <c r="Q109" s="214">
        <v>0</v>
      </c>
      <c r="R109" s="214">
        <f t="shared" si="12"/>
        <v>0</v>
      </c>
      <c r="S109" s="214">
        <v>0</v>
      </c>
      <c r="T109" s="215">
        <f t="shared" si="13"/>
        <v>0</v>
      </c>
      <c r="AR109" s="25" t="s">
        <v>292</v>
      </c>
      <c r="AT109" s="25" t="s">
        <v>185</v>
      </c>
      <c r="AU109" s="25" t="s">
        <v>83</v>
      </c>
      <c r="AY109" s="25" t="s">
        <v>183</v>
      </c>
      <c r="BE109" s="216">
        <f t="shared" si="14"/>
        <v>0</v>
      </c>
      <c r="BF109" s="216">
        <f t="shared" si="15"/>
        <v>0</v>
      </c>
      <c r="BG109" s="216">
        <f t="shared" si="16"/>
        <v>0</v>
      </c>
      <c r="BH109" s="216">
        <f t="shared" si="17"/>
        <v>0</v>
      </c>
      <c r="BI109" s="216">
        <f t="shared" si="18"/>
        <v>0</v>
      </c>
      <c r="BJ109" s="25" t="s">
        <v>79</v>
      </c>
      <c r="BK109" s="216">
        <f t="shared" si="19"/>
        <v>0</v>
      </c>
      <c r="BL109" s="25" t="s">
        <v>292</v>
      </c>
      <c r="BM109" s="25" t="s">
        <v>2372</v>
      </c>
    </row>
    <row r="110" spans="2:65" s="11" customFormat="1" ht="29.85" customHeight="1">
      <c r="B110" s="188"/>
      <c r="C110" s="189"/>
      <c r="D110" s="202" t="s">
        <v>74</v>
      </c>
      <c r="E110" s="203" t="s">
        <v>2373</v>
      </c>
      <c r="F110" s="203" t="s">
        <v>2374</v>
      </c>
      <c r="G110" s="189"/>
      <c r="H110" s="189"/>
      <c r="I110" s="192"/>
      <c r="J110" s="204">
        <f>BK110</f>
        <v>0</v>
      </c>
      <c r="K110" s="189"/>
      <c r="L110" s="194"/>
      <c r="M110" s="195"/>
      <c r="N110" s="196"/>
      <c r="O110" s="196"/>
      <c r="P110" s="197">
        <f>SUM(P111:P115)</f>
        <v>0</v>
      </c>
      <c r="Q110" s="196"/>
      <c r="R110" s="197">
        <f>SUM(R111:R115)</f>
        <v>0</v>
      </c>
      <c r="S110" s="196"/>
      <c r="T110" s="198">
        <f>SUM(T111:T115)</f>
        <v>0</v>
      </c>
      <c r="AR110" s="199" t="s">
        <v>83</v>
      </c>
      <c r="AT110" s="200" t="s">
        <v>74</v>
      </c>
      <c r="AU110" s="200" t="s">
        <v>79</v>
      </c>
      <c r="AY110" s="199" t="s">
        <v>183</v>
      </c>
      <c r="BK110" s="201">
        <f>SUM(BK111:BK115)</f>
        <v>0</v>
      </c>
    </row>
    <row r="111" spans="2:65" s="1" customFormat="1" ht="22.5" customHeight="1">
      <c r="B111" s="42"/>
      <c r="C111" s="205" t="s">
        <v>279</v>
      </c>
      <c r="D111" s="205" t="s">
        <v>185</v>
      </c>
      <c r="E111" s="206" t="s">
        <v>2375</v>
      </c>
      <c r="F111" s="207" t="s">
        <v>2376</v>
      </c>
      <c r="G111" s="208" t="s">
        <v>626</v>
      </c>
      <c r="H111" s="209">
        <v>4</v>
      </c>
      <c r="I111" s="210"/>
      <c r="J111" s="211">
        <f>ROUND(I111*H111,2)</f>
        <v>0</v>
      </c>
      <c r="K111" s="207" t="s">
        <v>21</v>
      </c>
      <c r="L111" s="62"/>
      <c r="M111" s="212" t="s">
        <v>21</v>
      </c>
      <c r="N111" s="213" t="s">
        <v>46</v>
      </c>
      <c r="O111" s="43"/>
      <c r="P111" s="214">
        <f>O111*H111</f>
        <v>0</v>
      </c>
      <c r="Q111" s="214">
        <v>0</v>
      </c>
      <c r="R111" s="214">
        <f>Q111*H111</f>
        <v>0</v>
      </c>
      <c r="S111" s="214">
        <v>0</v>
      </c>
      <c r="T111" s="215">
        <f>S111*H111</f>
        <v>0</v>
      </c>
      <c r="AR111" s="25" t="s">
        <v>292</v>
      </c>
      <c r="AT111" s="25" t="s">
        <v>185</v>
      </c>
      <c r="AU111" s="25" t="s">
        <v>83</v>
      </c>
      <c r="AY111" s="25" t="s">
        <v>183</v>
      </c>
      <c r="BE111" s="216">
        <f>IF(N111="základní",J111,0)</f>
        <v>0</v>
      </c>
      <c r="BF111" s="216">
        <f>IF(N111="snížená",J111,0)</f>
        <v>0</v>
      </c>
      <c r="BG111" s="216">
        <f>IF(N111="zákl. přenesená",J111,0)</f>
        <v>0</v>
      </c>
      <c r="BH111" s="216">
        <f>IF(N111="sníž. přenesená",J111,0)</f>
        <v>0</v>
      </c>
      <c r="BI111" s="216">
        <f>IF(N111="nulová",J111,0)</f>
        <v>0</v>
      </c>
      <c r="BJ111" s="25" t="s">
        <v>79</v>
      </c>
      <c r="BK111" s="216">
        <f>ROUND(I111*H111,2)</f>
        <v>0</v>
      </c>
      <c r="BL111" s="25" t="s">
        <v>292</v>
      </c>
      <c r="BM111" s="25" t="s">
        <v>2377</v>
      </c>
    </row>
    <row r="112" spans="2:65" s="1" customFormat="1" ht="22.5" customHeight="1">
      <c r="B112" s="42"/>
      <c r="C112" s="205" t="s">
        <v>10</v>
      </c>
      <c r="D112" s="205" t="s">
        <v>185</v>
      </c>
      <c r="E112" s="206" t="s">
        <v>2378</v>
      </c>
      <c r="F112" s="207" t="s">
        <v>2379</v>
      </c>
      <c r="G112" s="208" t="s">
        <v>188</v>
      </c>
      <c r="H112" s="209">
        <v>50</v>
      </c>
      <c r="I112" s="210"/>
      <c r="J112" s="211">
        <f>ROUND(I112*H112,2)</f>
        <v>0</v>
      </c>
      <c r="K112" s="207" t="s">
        <v>21</v>
      </c>
      <c r="L112" s="62"/>
      <c r="M112" s="212" t="s">
        <v>21</v>
      </c>
      <c r="N112" s="213" t="s">
        <v>46</v>
      </c>
      <c r="O112" s="43"/>
      <c r="P112" s="214">
        <f>O112*H112</f>
        <v>0</v>
      </c>
      <c r="Q112" s="214">
        <v>0</v>
      </c>
      <c r="R112" s="214">
        <f>Q112*H112</f>
        <v>0</v>
      </c>
      <c r="S112" s="214">
        <v>0</v>
      </c>
      <c r="T112" s="215">
        <f>S112*H112</f>
        <v>0</v>
      </c>
      <c r="AR112" s="25" t="s">
        <v>292</v>
      </c>
      <c r="AT112" s="25" t="s">
        <v>185</v>
      </c>
      <c r="AU112" s="25" t="s">
        <v>83</v>
      </c>
      <c r="AY112" s="25" t="s">
        <v>183</v>
      </c>
      <c r="BE112" s="216">
        <f>IF(N112="základní",J112,0)</f>
        <v>0</v>
      </c>
      <c r="BF112" s="216">
        <f>IF(N112="snížená",J112,0)</f>
        <v>0</v>
      </c>
      <c r="BG112" s="216">
        <f>IF(N112="zákl. přenesená",J112,0)</f>
        <v>0</v>
      </c>
      <c r="BH112" s="216">
        <f>IF(N112="sníž. přenesená",J112,0)</f>
        <v>0</v>
      </c>
      <c r="BI112" s="216">
        <f>IF(N112="nulová",J112,0)</f>
        <v>0</v>
      </c>
      <c r="BJ112" s="25" t="s">
        <v>79</v>
      </c>
      <c r="BK112" s="216">
        <f>ROUND(I112*H112,2)</f>
        <v>0</v>
      </c>
      <c r="BL112" s="25" t="s">
        <v>292</v>
      </c>
      <c r="BM112" s="25" t="s">
        <v>2380</v>
      </c>
    </row>
    <row r="113" spans="2:65" s="1" customFormat="1" ht="22.5" customHeight="1">
      <c r="B113" s="42"/>
      <c r="C113" s="205" t="s">
        <v>292</v>
      </c>
      <c r="D113" s="205" t="s">
        <v>185</v>
      </c>
      <c r="E113" s="206" t="s">
        <v>2381</v>
      </c>
      <c r="F113" s="207" t="s">
        <v>2382</v>
      </c>
      <c r="G113" s="208" t="s">
        <v>188</v>
      </c>
      <c r="H113" s="209">
        <v>50</v>
      </c>
      <c r="I113" s="210"/>
      <c r="J113" s="211">
        <f>ROUND(I113*H113,2)</f>
        <v>0</v>
      </c>
      <c r="K113" s="207" t="s">
        <v>21</v>
      </c>
      <c r="L113" s="62"/>
      <c r="M113" s="212" t="s">
        <v>21</v>
      </c>
      <c r="N113" s="213" t="s">
        <v>46</v>
      </c>
      <c r="O113" s="43"/>
      <c r="P113" s="214">
        <f>O113*H113</f>
        <v>0</v>
      </c>
      <c r="Q113" s="214">
        <v>0</v>
      </c>
      <c r="R113" s="214">
        <f>Q113*H113</f>
        <v>0</v>
      </c>
      <c r="S113" s="214">
        <v>0</v>
      </c>
      <c r="T113" s="215">
        <f>S113*H113</f>
        <v>0</v>
      </c>
      <c r="AR113" s="25" t="s">
        <v>292</v>
      </c>
      <c r="AT113" s="25" t="s">
        <v>185</v>
      </c>
      <c r="AU113" s="25" t="s">
        <v>83</v>
      </c>
      <c r="AY113" s="25" t="s">
        <v>183</v>
      </c>
      <c r="BE113" s="216">
        <f>IF(N113="základní",J113,0)</f>
        <v>0</v>
      </c>
      <c r="BF113" s="216">
        <f>IF(N113="snížená",J113,0)</f>
        <v>0</v>
      </c>
      <c r="BG113" s="216">
        <f>IF(N113="zákl. přenesená",J113,0)</f>
        <v>0</v>
      </c>
      <c r="BH113" s="216">
        <f>IF(N113="sníž. přenesená",J113,0)</f>
        <v>0</v>
      </c>
      <c r="BI113" s="216">
        <f>IF(N113="nulová",J113,0)</f>
        <v>0</v>
      </c>
      <c r="BJ113" s="25" t="s">
        <v>79</v>
      </c>
      <c r="BK113" s="216">
        <f>ROUND(I113*H113,2)</f>
        <v>0</v>
      </c>
      <c r="BL113" s="25" t="s">
        <v>292</v>
      </c>
      <c r="BM113" s="25" t="s">
        <v>2383</v>
      </c>
    </row>
    <row r="114" spans="2:65" s="1" customFormat="1" ht="22.5" customHeight="1">
      <c r="B114" s="42"/>
      <c r="C114" s="205" t="s">
        <v>299</v>
      </c>
      <c r="D114" s="205" t="s">
        <v>185</v>
      </c>
      <c r="E114" s="206" t="s">
        <v>2384</v>
      </c>
      <c r="F114" s="207" t="s">
        <v>2385</v>
      </c>
      <c r="G114" s="208" t="s">
        <v>188</v>
      </c>
      <c r="H114" s="209">
        <v>20</v>
      </c>
      <c r="I114" s="210"/>
      <c r="J114" s="211">
        <f>ROUND(I114*H114,2)</f>
        <v>0</v>
      </c>
      <c r="K114" s="207" t="s">
        <v>21</v>
      </c>
      <c r="L114" s="62"/>
      <c r="M114" s="212" t="s">
        <v>21</v>
      </c>
      <c r="N114" s="213" t="s">
        <v>46</v>
      </c>
      <c r="O114" s="43"/>
      <c r="P114" s="214">
        <f>O114*H114</f>
        <v>0</v>
      </c>
      <c r="Q114" s="214">
        <v>0</v>
      </c>
      <c r="R114" s="214">
        <f>Q114*H114</f>
        <v>0</v>
      </c>
      <c r="S114" s="214">
        <v>0</v>
      </c>
      <c r="T114" s="215">
        <f>S114*H114</f>
        <v>0</v>
      </c>
      <c r="AR114" s="25" t="s">
        <v>292</v>
      </c>
      <c r="AT114" s="25" t="s">
        <v>185</v>
      </c>
      <c r="AU114" s="25" t="s">
        <v>83</v>
      </c>
      <c r="AY114" s="25" t="s">
        <v>183</v>
      </c>
      <c r="BE114" s="216">
        <f>IF(N114="základní",J114,0)</f>
        <v>0</v>
      </c>
      <c r="BF114" s="216">
        <f>IF(N114="snížená",J114,0)</f>
        <v>0</v>
      </c>
      <c r="BG114" s="216">
        <f>IF(N114="zákl. přenesená",J114,0)</f>
        <v>0</v>
      </c>
      <c r="BH114" s="216">
        <f>IF(N114="sníž. přenesená",J114,0)</f>
        <v>0</v>
      </c>
      <c r="BI114" s="216">
        <f>IF(N114="nulová",J114,0)</f>
        <v>0</v>
      </c>
      <c r="BJ114" s="25" t="s">
        <v>79</v>
      </c>
      <c r="BK114" s="216">
        <f>ROUND(I114*H114,2)</f>
        <v>0</v>
      </c>
      <c r="BL114" s="25" t="s">
        <v>292</v>
      </c>
      <c r="BM114" s="25" t="s">
        <v>2386</v>
      </c>
    </row>
    <row r="115" spans="2:65" s="1" customFormat="1" ht="22.5" customHeight="1">
      <c r="B115" s="42"/>
      <c r="C115" s="205" t="s">
        <v>306</v>
      </c>
      <c r="D115" s="205" t="s">
        <v>185</v>
      </c>
      <c r="E115" s="206" t="s">
        <v>2387</v>
      </c>
      <c r="F115" s="207" t="s">
        <v>2388</v>
      </c>
      <c r="G115" s="208" t="s">
        <v>188</v>
      </c>
      <c r="H115" s="209">
        <v>20</v>
      </c>
      <c r="I115" s="210"/>
      <c r="J115" s="211">
        <f>ROUND(I115*H115,2)</f>
        <v>0</v>
      </c>
      <c r="K115" s="207" t="s">
        <v>21</v>
      </c>
      <c r="L115" s="62"/>
      <c r="M115" s="212" t="s">
        <v>21</v>
      </c>
      <c r="N115" s="213" t="s">
        <v>46</v>
      </c>
      <c r="O115" s="43"/>
      <c r="P115" s="214">
        <f>O115*H115</f>
        <v>0</v>
      </c>
      <c r="Q115" s="214">
        <v>0</v>
      </c>
      <c r="R115" s="214">
        <f>Q115*H115</f>
        <v>0</v>
      </c>
      <c r="S115" s="214">
        <v>0</v>
      </c>
      <c r="T115" s="215">
        <f>S115*H115</f>
        <v>0</v>
      </c>
      <c r="AR115" s="25" t="s">
        <v>292</v>
      </c>
      <c r="AT115" s="25" t="s">
        <v>185</v>
      </c>
      <c r="AU115" s="25" t="s">
        <v>83</v>
      </c>
      <c r="AY115" s="25" t="s">
        <v>183</v>
      </c>
      <c r="BE115" s="216">
        <f>IF(N115="základní",J115,0)</f>
        <v>0</v>
      </c>
      <c r="BF115" s="216">
        <f>IF(N115="snížená",J115,0)</f>
        <v>0</v>
      </c>
      <c r="BG115" s="216">
        <f>IF(N115="zákl. přenesená",J115,0)</f>
        <v>0</v>
      </c>
      <c r="BH115" s="216">
        <f>IF(N115="sníž. přenesená",J115,0)</f>
        <v>0</v>
      </c>
      <c r="BI115" s="216">
        <f>IF(N115="nulová",J115,0)</f>
        <v>0</v>
      </c>
      <c r="BJ115" s="25" t="s">
        <v>79</v>
      </c>
      <c r="BK115" s="216">
        <f>ROUND(I115*H115,2)</f>
        <v>0</v>
      </c>
      <c r="BL115" s="25" t="s">
        <v>292</v>
      </c>
      <c r="BM115" s="25" t="s">
        <v>2389</v>
      </c>
    </row>
    <row r="116" spans="2:65" s="11" customFormat="1" ht="29.85" customHeight="1">
      <c r="B116" s="188"/>
      <c r="C116" s="189"/>
      <c r="D116" s="202" t="s">
        <v>74</v>
      </c>
      <c r="E116" s="203" t="s">
        <v>2390</v>
      </c>
      <c r="F116" s="203" t="s">
        <v>2391</v>
      </c>
      <c r="G116" s="189"/>
      <c r="H116" s="189"/>
      <c r="I116" s="192"/>
      <c r="J116" s="204">
        <f>BK116</f>
        <v>0</v>
      </c>
      <c r="K116" s="189"/>
      <c r="L116" s="194"/>
      <c r="M116" s="195"/>
      <c r="N116" s="196"/>
      <c r="O116" s="196"/>
      <c r="P116" s="197">
        <f>SUM(P117:P121)</f>
        <v>0</v>
      </c>
      <c r="Q116" s="196"/>
      <c r="R116" s="197">
        <f>SUM(R117:R121)</f>
        <v>0</v>
      </c>
      <c r="S116" s="196"/>
      <c r="T116" s="198">
        <f>SUM(T117:T121)</f>
        <v>0</v>
      </c>
      <c r="AR116" s="199" t="s">
        <v>83</v>
      </c>
      <c r="AT116" s="200" t="s">
        <v>74</v>
      </c>
      <c r="AU116" s="200" t="s">
        <v>79</v>
      </c>
      <c r="AY116" s="199" t="s">
        <v>183</v>
      </c>
      <c r="BK116" s="201">
        <f>SUM(BK117:BK121)</f>
        <v>0</v>
      </c>
    </row>
    <row r="117" spans="2:65" s="1" customFormat="1" ht="22.5" customHeight="1">
      <c r="B117" s="42"/>
      <c r="C117" s="205" t="s">
        <v>311</v>
      </c>
      <c r="D117" s="205" t="s">
        <v>185</v>
      </c>
      <c r="E117" s="206" t="s">
        <v>2392</v>
      </c>
      <c r="F117" s="207" t="s">
        <v>2393</v>
      </c>
      <c r="G117" s="208" t="s">
        <v>547</v>
      </c>
      <c r="H117" s="209">
        <v>1</v>
      </c>
      <c r="I117" s="210"/>
      <c r="J117" s="211">
        <f>ROUND(I117*H117,2)</f>
        <v>0</v>
      </c>
      <c r="K117" s="207" t="s">
        <v>21</v>
      </c>
      <c r="L117" s="62"/>
      <c r="M117" s="212" t="s">
        <v>21</v>
      </c>
      <c r="N117" s="213" t="s">
        <v>46</v>
      </c>
      <c r="O117" s="43"/>
      <c r="P117" s="214">
        <f>O117*H117</f>
        <v>0</v>
      </c>
      <c r="Q117" s="214">
        <v>0</v>
      </c>
      <c r="R117" s="214">
        <f>Q117*H117</f>
        <v>0</v>
      </c>
      <c r="S117" s="214">
        <v>0</v>
      </c>
      <c r="T117" s="215">
        <f>S117*H117</f>
        <v>0</v>
      </c>
      <c r="AR117" s="25" t="s">
        <v>292</v>
      </c>
      <c r="AT117" s="25" t="s">
        <v>185</v>
      </c>
      <c r="AU117" s="25" t="s">
        <v>83</v>
      </c>
      <c r="AY117" s="25" t="s">
        <v>183</v>
      </c>
      <c r="BE117" s="216">
        <f>IF(N117="základní",J117,0)</f>
        <v>0</v>
      </c>
      <c r="BF117" s="216">
        <f>IF(N117="snížená",J117,0)</f>
        <v>0</v>
      </c>
      <c r="BG117" s="216">
        <f>IF(N117="zákl. přenesená",J117,0)</f>
        <v>0</v>
      </c>
      <c r="BH117" s="216">
        <f>IF(N117="sníž. přenesená",J117,0)</f>
        <v>0</v>
      </c>
      <c r="BI117" s="216">
        <f>IF(N117="nulová",J117,0)</f>
        <v>0</v>
      </c>
      <c r="BJ117" s="25" t="s">
        <v>79</v>
      </c>
      <c r="BK117" s="216">
        <f>ROUND(I117*H117,2)</f>
        <v>0</v>
      </c>
      <c r="BL117" s="25" t="s">
        <v>292</v>
      </c>
      <c r="BM117" s="25" t="s">
        <v>2394</v>
      </c>
    </row>
    <row r="118" spans="2:65" s="1" customFormat="1" ht="22.5" customHeight="1">
      <c r="B118" s="42"/>
      <c r="C118" s="205" t="s">
        <v>316</v>
      </c>
      <c r="D118" s="205" t="s">
        <v>185</v>
      </c>
      <c r="E118" s="206" t="s">
        <v>2395</v>
      </c>
      <c r="F118" s="207" t="s">
        <v>2396</v>
      </c>
      <c r="G118" s="208" t="s">
        <v>547</v>
      </c>
      <c r="H118" s="209">
        <v>1</v>
      </c>
      <c r="I118" s="210"/>
      <c r="J118" s="211">
        <f>ROUND(I118*H118,2)</f>
        <v>0</v>
      </c>
      <c r="K118" s="207" t="s">
        <v>21</v>
      </c>
      <c r="L118" s="62"/>
      <c r="M118" s="212" t="s">
        <v>21</v>
      </c>
      <c r="N118" s="213" t="s">
        <v>46</v>
      </c>
      <c r="O118" s="43"/>
      <c r="P118" s="214">
        <f>O118*H118</f>
        <v>0</v>
      </c>
      <c r="Q118" s="214">
        <v>0</v>
      </c>
      <c r="R118" s="214">
        <f>Q118*H118</f>
        <v>0</v>
      </c>
      <c r="S118" s="214">
        <v>0</v>
      </c>
      <c r="T118" s="215">
        <f>S118*H118</f>
        <v>0</v>
      </c>
      <c r="AR118" s="25" t="s">
        <v>292</v>
      </c>
      <c r="AT118" s="25" t="s">
        <v>185</v>
      </c>
      <c r="AU118" s="25" t="s">
        <v>83</v>
      </c>
      <c r="AY118" s="25" t="s">
        <v>183</v>
      </c>
      <c r="BE118" s="216">
        <f>IF(N118="základní",J118,0)</f>
        <v>0</v>
      </c>
      <c r="BF118" s="216">
        <f>IF(N118="snížená",J118,0)</f>
        <v>0</v>
      </c>
      <c r="BG118" s="216">
        <f>IF(N118="zákl. přenesená",J118,0)</f>
        <v>0</v>
      </c>
      <c r="BH118" s="216">
        <f>IF(N118="sníž. přenesená",J118,0)</f>
        <v>0</v>
      </c>
      <c r="BI118" s="216">
        <f>IF(N118="nulová",J118,0)</f>
        <v>0</v>
      </c>
      <c r="BJ118" s="25" t="s">
        <v>79</v>
      </c>
      <c r="BK118" s="216">
        <f>ROUND(I118*H118,2)</f>
        <v>0</v>
      </c>
      <c r="BL118" s="25" t="s">
        <v>292</v>
      </c>
      <c r="BM118" s="25" t="s">
        <v>2397</v>
      </c>
    </row>
    <row r="119" spans="2:65" s="1" customFormat="1" ht="22.5" customHeight="1">
      <c r="B119" s="42"/>
      <c r="C119" s="205" t="s">
        <v>9</v>
      </c>
      <c r="D119" s="205" t="s">
        <v>185</v>
      </c>
      <c r="E119" s="206" t="s">
        <v>2398</v>
      </c>
      <c r="F119" s="207" t="s">
        <v>2399</v>
      </c>
      <c r="G119" s="208" t="s">
        <v>547</v>
      </c>
      <c r="H119" s="209">
        <v>1</v>
      </c>
      <c r="I119" s="210"/>
      <c r="J119" s="211">
        <f>ROUND(I119*H119,2)</f>
        <v>0</v>
      </c>
      <c r="K119" s="207" t="s">
        <v>21</v>
      </c>
      <c r="L119" s="62"/>
      <c r="M119" s="212" t="s">
        <v>21</v>
      </c>
      <c r="N119" s="213" t="s">
        <v>46</v>
      </c>
      <c r="O119" s="43"/>
      <c r="P119" s="214">
        <f>O119*H119</f>
        <v>0</v>
      </c>
      <c r="Q119" s="214">
        <v>0</v>
      </c>
      <c r="R119" s="214">
        <f>Q119*H119</f>
        <v>0</v>
      </c>
      <c r="S119" s="214">
        <v>0</v>
      </c>
      <c r="T119" s="215">
        <f>S119*H119</f>
        <v>0</v>
      </c>
      <c r="AR119" s="25" t="s">
        <v>292</v>
      </c>
      <c r="AT119" s="25" t="s">
        <v>185</v>
      </c>
      <c r="AU119" s="25" t="s">
        <v>83</v>
      </c>
      <c r="AY119" s="25" t="s">
        <v>183</v>
      </c>
      <c r="BE119" s="216">
        <f>IF(N119="základní",J119,0)</f>
        <v>0</v>
      </c>
      <c r="BF119" s="216">
        <f>IF(N119="snížená",J119,0)</f>
        <v>0</v>
      </c>
      <c r="BG119" s="216">
        <f>IF(N119="zákl. přenesená",J119,0)</f>
        <v>0</v>
      </c>
      <c r="BH119" s="216">
        <f>IF(N119="sníž. přenesená",J119,0)</f>
        <v>0</v>
      </c>
      <c r="BI119" s="216">
        <f>IF(N119="nulová",J119,0)</f>
        <v>0</v>
      </c>
      <c r="BJ119" s="25" t="s">
        <v>79</v>
      </c>
      <c r="BK119" s="216">
        <f>ROUND(I119*H119,2)</f>
        <v>0</v>
      </c>
      <c r="BL119" s="25" t="s">
        <v>292</v>
      </c>
      <c r="BM119" s="25" t="s">
        <v>2400</v>
      </c>
    </row>
    <row r="120" spans="2:65" s="1" customFormat="1" ht="22.5" customHeight="1">
      <c r="B120" s="42"/>
      <c r="C120" s="205" t="s">
        <v>333</v>
      </c>
      <c r="D120" s="205" t="s">
        <v>185</v>
      </c>
      <c r="E120" s="206" t="s">
        <v>2401</v>
      </c>
      <c r="F120" s="207" t="s">
        <v>2402</v>
      </c>
      <c r="G120" s="208" t="s">
        <v>547</v>
      </c>
      <c r="H120" s="209">
        <v>1</v>
      </c>
      <c r="I120" s="210"/>
      <c r="J120" s="211">
        <f>ROUND(I120*H120,2)</f>
        <v>0</v>
      </c>
      <c r="K120" s="207" t="s">
        <v>21</v>
      </c>
      <c r="L120" s="62"/>
      <c r="M120" s="212" t="s">
        <v>21</v>
      </c>
      <c r="N120" s="213" t="s">
        <v>46</v>
      </c>
      <c r="O120" s="43"/>
      <c r="P120" s="214">
        <f>O120*H120</f>
        <v>0</v>
      </c>
      <c r="Q120" s="214">
        <v>0</v>
      </c>
      <c r="R120" s="214">
        <f>Q120*H120</f>
        <v>0</v>
      </c>
      <c r="S120" s="214">
        <v>0</v>
      </c>
      <c r="T120" s="215">
        <f>S120*H120</f>
        <v>0</v>
      </c>
      <c r="AR120" s="25" t="s">
        <v>292</v>
      </c>
      <c r="AT120" s="25" t="s">
        <v>185</v>
      </c>
      <c r="AU120" s="25" t="s">
        <v>83</v>
      </c>
      <c r="AY120" s="25" t="s">
        <v>183</v>
      </c>
      <c r="BE120" s="216">
        <f>IF(N120="základní",J120,0)</f>
        <v>0</v>
      </c>
      <c r="BF120" s="216">
        <f>IF(N120="snížená",J120,0)</f>
        <v>0</v>
      </c>
      <c r="BG120" s="216">
        <f>IF(N120="zákl. přenesená",J120,0)</f>
        <v>0</v>
      </c>
      <c r="BH120" s="216">
        <f>IF(N120="sníž. přenesená",J120,0)</f>
        <v>0</v>
      </c>
      <c r="BI120" s="216">
        <f>IF(N120="nulová",J120,0)</f>
        <v>0</v>
      </c>
      <c r="BJ120" s="25" t="s">
        <v>79</v>
      </c>
      <c r="BK120" s="216">
        <f>ROUND(I120*H120,2)</f>
        <v>0</v>
      </c>
      <c r="BL120" s="25" t="s">
        <v>292</v>
      </c>
      <c r="BM120" s="25" t="s">
        <v>2403</v>
      </c>
    </row>
    <row r="121" spans="2:65" s="1" customFormat="1" ht="22.5" customHeight="1">
      <c r="B121" s="42"/>
      <c r="C121" s="205" t="s">
        <v>338</v>
      </c>
      <c r="D121" s="205" t="s">
        <v>185</v>
      </c>
      <c r="E121" s="206" t="s">
        <v>2404</v>
      </c>
      <c r="F121" s="207" t="s">
        <v>2405</v>
      </c>
      <c r="G121" s="208" t="s">
        <v>547</v>
      </c>
      <c r="H121" s="209">
        <v>1</v>
      </c>
      <c r="I121" s="210"/>
      <c r="J121" s="211">
        <f>ROUND(I121*H121,2)</f>
        <v>0</v>
      </c>
      <c r="K121" s="207" t="s">
        <v>21</v>
      </c>
      <c r="L121" s="62"/>
      <c r="M121" s="212" t="s">
        <v>21</v>
      </c>
      <c r="N121" s="283" t="s">
        <v>46</v>
      </c>
      <c r="O121" s="284"/>
      <c r="P121" s="285">
        <f>O121*H121</f>
        <v>0</v>
      </c>
      <c r="Q121" s="285">
        <v>0</v>
      </c>
      <c r="R121" s="285">
        <f>Q121*H121</f>
        <v>0</v>
      </c>
      <c r="S121" s="285">
        <v>0</v>
      </c>
      <c r="T121" s="286">
        <f>S121*H121</f>
        <v>0</v>
      </c>
      <c r="AR121" s="25" t="s">
        <v>292</v>
      </c>
      <c r="AT121" s="25" t="s">
        <v>185</v>
      </c>
      <c r="AU121" s="25" t="s">
        <v>83</v>
      </c>
      <c r="AY121" s="25" t="s">
        <v>183</v>
      </c>
      <c r="BE121" s="216">
        <f>IF(N121="základní",J121,0)</f>
        <v>0</v>
      </c>
      <c r="BF121" s="216">
        <f>IF(N121="snížená",J121,0)</f>
        <v>0</v>
      </c>
      <c r="BG121" s="216">
        <f>IF(N121="zákl. přenesená",J121,0)</f>
        <v>0</v>
      </c>
      <c r="BH121" s="216">
        <f>IF(N121="sníž. přenesená",J121,0)</f>
        <v>0</v>
      </c>
      <c r="BI121" s="216">
        <f>IF(N121="nulová",J121,0)</f>
        <v>0</v>
      </c>
      <c r="BJ121" s="25" t="s">
        <v>79</v>
      </c>
      <c r="BK121" s="216">
        <f>ROUND(I121*H121,2)</f>
        <v>0</v>
      </c>
      <c r="BL121" s="25" t="s">
        <v>292</v>
      </c>
      <c r="BM121" s="25" t="s">
        <v>2406</v>
      </c>
    </row>
    <row r="122" spans="2:65" s="1" customFormat="1" ht="6.95" customHeight="1">
      <c r="B122" s="57"/>
      <c r="C122" s="58"/>
      <c r="D122" s="58"/>
      <c r="E122" s="58"/>
      <c r="F122" s="58"/>
      <c r="G122" s="58"/>
      <c r="H122" s="58"/>
      <c r="I122" s="149"/>
      <c r="J122" s="58"/>
      <c r="K122" s="58"/>
      <c r="L122" s="62"/>
    </row>
  </sheetData>
  <sheetProtection password="CC35" sheet="1" objects="1" scenarios="1" formatCells="0" formatColumns="0" formatRows="0" sort="0" autoFilter="0"/>
  <autoFilter ref="C92:K121"/>
  <mergeCells count="15">
    <mergeCell ref="E83:H83"/>
    <mergeCell ref="E81:H81"/>
    <mergeCell ref="E85:H85"/>
    <mergeCell ref="G1:H1"/>
    <mergeCell ref="L2:V2"/>
    <mergeCell ref="E49:H49"/>
    <mergeCell ref="E53:H53"/>
    <mergeCell ref="E51:H51"/>
    <mergeCell ref="E55:H55"/>
    <mergeCell ref="E79:H79"/>
    <mergeCell ref="E7:H7"/>
    <mergeCell ref="E11:H11"/>
    <mergeCell ref="E9:H9"/>
    <mergeCell ref="E13:H13"/>
    <mergeCell ref="E28:H28"/>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33</vt:i4>
      </vt:variant>
    </vt:vector>
  </HeadingPairs>
  <TitlesOfParts>
    <vt:vector size="50" baseType="lpstr">
      <vt:lpstr>Rekapitulace stavby</vt:lpstr>
      <vt:lpstr>D.1-01.1.1a - Architekton...</vt:lpstr>
      <vt:lpstr>D.1-01.1.1b - Architekton...</vt:lpstr>
      <vt:lpstr>99_01 - Vedlejší a ostatn...</vt:lpstr>
      <vt:lpstr>D.1-02.1.1a - Architekton...</vt:lpstr>
      <vt:lpstr>D.1-02.1.1b - Architekton...</vt:lpstr>
      <vt:lpstr>D.1-02.1.1c - Architekton...</vt:lpstr>
      <vt:lpstr>D.1-02.1.4.1 - Zařízení v...</vt:lpstr>
      <vt:lpstr>D.1-02.1.4.2 - Zařízení s...</vt:lpstr>
      <vt:lpstr>99_02 - Vedlejší a ostatn...</vt:lpstr>
      <vt:lpstr>D.1-04.1.1a - Architekton...</vt:lpstr>
      <vt:lpstr>D.1-04.1.1b - Architekton...</vt:lpstr>
      <vt:lpstr>D.1-04.1.1c - Architekton...</vt:lpstr>
      <vt:lpstr>D.1-04.1.4.1 - VZT - pavi...</vt:lpstr>
      <vt:lpstr>D.1-04.1.4.2 - Elektro si...</vt:lpstr>
      <vt:lpstr>99_04 - Vedlejší a ostatn...</vt:lpstr>
      <vt:lpstr>Pokyny pro vyplnění</vt:lpstr>
      <vt:lpstr>'99_01 - Vedlejší a ostatn...'!Názvy_tisku</vt:lpstr>
      <vt:lpstr>'99_02 - Vedlejší a ostatn...'!Názvy_tisku</vt:lpstr>
      <vt:lpstr>'99_04 - Vedlejší a ostatn...'!Názvy_tisku</vt:lpstr>
      <vt:lpstr>'D.1-01.1.1a - Architekton...'!Názvy_tisku</vt:lpstr>
      <vt:lpstr>'D.1-01.1.1b - Architekton...'!Názvy_tisku</vt:lpstr>
      <vt:lpstr>'D.1-02.1.1a - Architekton...'!Názvy_tisku</vt:lpstr>
      <vt:lpstr>'D.1-02.1.1b - Architekton...'!Názvy_tisku</vt:lpstr>
      <vt:lpstr>'D.1-02.1.1c - Architekton...'!Názvy_tisku</vt:lpstr>
      <vt:lpstr>'D.1-02.1.4.1 - Zařízení v...'!Názvy_tisku</vt:lpstr>
      <vt:lpstr>'D.1-02.1.4.2 - Zařízení s...'!Názvy_tisku</vt:lpstr>
      <vt:lpstr>'D.1-04.1.1a - Architekton...'!Názvy_tisku</vt:lpstr>
      <vt:lpstr>'D.1-04.1.1b - Architekton...'!Názvy_tisku</vt:lpstr>
      <vt:lpstr>'D.1-04.1.1c - Architekton...'!Názvy_tisku</vt:lpstr>
      <vt:lpstr>'D.1-04.1.4.1 - VZT - pavi...'!Názvy_tisku</vt:lpstr>
      <vt:lpstr>'D.1-04.1.4.2 - Elektro si...'!Názvy_tisku</vt:lpstr>
      <vt:lpstr>'Rekapitulace stavby'!Názvy_tisku</vt:lpstr>
      <vt:lpstr>'99_01 - Vedlejší a ostatn...'!Oblast_tisku</vt:lpstr>
      <vt:lpstr>'99_02 - Vedlejší a ostatn...'!Oblast_tisku</vt:lpstr>
      <vt:lpstr>'99_04 - Vedlejší a ostatn...'!Oblast_tisku</vt:lpstr>
      <vt:lpstr>'D.1-01.1.1a - Architekton...'!Oblast_tisku</vt:lpstr>
      <vt:lpstr>'D.1-01.1.1b - Architekton...'!Oblast_tisku</vt:lpstr>
      <vt:lpstr>'D.1-02.1.1a - Architekton...'!Oblast_tisku</vt:lpstr>
      <vt:lpstr>'D.1-02.1.1b - Architekton...'!Oblast_tisku</vt:lpstr>
      <vt:lpstr>'D.1-02.1.1c - Architekton...'!Oblast_tisku</vt:lpstr>
      <vt:lpstr>'D.1-02.1.4.1 - Zařízení v...'!Oblast_tisku</vt:lpstr>
      <vt:lpstr>'D.1-02.1.4.2 - Zařízení s...'!Oblast_tisku</vt:lpstr>
      <vt:lpstr>'D.1-04.1.1a - Architekton...'!Oblast_tisku</vt:lpstr>
      <vt:lpstr>'D.1-04.1.1b - Architekton...'!Oblast_tisku</vt:lpstr>
      <vt:lpstr>'D.1-04.1.1c - Architekton...'!Oblast_tisku</vt:lpstr>
      <vt:lpstr>'D.1-04.1.4.1 - VZT - pavi...'!Oblast_tisku</vt:lpstr>
      <vt:lpstr>'D.1-04.1.4.2 - Elektro si...'!Oblast_tisku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RUDA\Rudolf Král</dc:creator>
  <cp:lastModifiedBy>Rudolf Král</cp:lastModifiedBy>
  <dcterms:created xsi:type="dcterms:W3CDTF">2018-02-08T08:26:30Z</dcterms:created>
  <dcterms:modified xsi:type="dcterms:W3CDTF">2018-02-08T08:27:00Z</dcterms:modified>
</cp:coreProperties>
</file>