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SŘ" sheetId="2" r:id="rId2"/>
    <sheet name="D.1.2 - SKŘ" sheetId="3" r:id="rId3"/>
    <sheet name="D.1.4.01a - Vodovod" sheetId="4" r:id="rId4"/>
    <sheet name="D.1.4.01b - Kanalizace" sheetId="5" r:id="rId5"/>
    <sheet name="D.1.4.03 - VZT" sheetId="6" r:id="rId6"/>
    <sheet name="D.1.4.04 - ÚT, Chlad" sheetId="7" r:id="rId7"/>
    <sheet name="D.1.4.5 - MaR" sheetId="8" r:id="rId8"/>
    <sheet name="D.1.4.6 - ESIL" sheetId="9" r:id="rId9"/>
    <sheet name="D.1.4.6.1 - Hromosvod a u..." sheetId="10" r:id="rId10"/>
    <sheet name="VON - Vedlejší a ostatní ..." sheetId="11" r:id="rId11"/>
  </sheets>
  <definedNames>
    <definedName name="_xlnm.Print_Area" localSheetId="0">'Rekapitulace stavby'!$D$4:$AO$76,'Rekapitulace stavby'!$C$82:$AQ$105</definedName>
    <definedName name="_xlnm._FilterDatabase" localSheetId="1" hidden="1">'D.1.1 - ASŘ'!$C$142:$K$1117</definedName>
    <definedName name="_xlnm.Print_Area" localSheetId="1">'D.1.1 - ASŘ'!$C$4:$J$76,'D.1.1 - ASŘ'!$C$82:$J$124,'D.1.1 - ASŘ'!$C$130:$J$1117</definedName>
    <definedName name="_xlnm._FilterDatabase" localSheetId="2" hidden="1">'D.1.2 - SKŘ'!$C$127:$K$398</definedName>
    <definedName name="_xlnm.Print_Area" localSheetId="2">'D.1.2 - SKŘ'!$C$4:$J$76,'D.1.2 - SKŘ'!$C$82:$J$109,'D.1.2 - SKŘ'!$C$115:$J$398</definedName>
    <definedName name="_xlnm._FilterDatabase" localSheetId="3" hidden="1">'D.1.4.01a - Vodovod'!$C$122:$K$182</definedName>
    <definedName name="_xlnm.Print_Area" localSheetId="3">'D.1.4.01a - Vodovod'!$C$4:$J$76,'D.1.4.01a - Vodovod'!$C$82:$J$104,'D.1.4.01a - Vodovod'!$C$110:$J$182</definedName>
    <definedName name="_xlnm._FilterDatabase" localSheetId="4" hidden="1">'D.1.4.01b - Kanalizace'!$C$123:$K$180</definedName>
    <definedName name="_xlnm.Print_Area" localSheetId="4">'D.1.4.01b - Kanalizace'!$C$4:$J$76,'D.1.4.01b - Kanalizace'!$C$82:$J$105,'D.1.4.01b - Kanalizace'!$C$111:$J$180</definedName>
    <definedName name="_xlnm._FilterDatabase" localSheetId="5" hidden="1">'D.1.4.03 - VZT'!$C$123:$K$190</definedName>
    <definedName name="_xlnm.Print_Area" localSheetId="5">'D.1.4.03 - VZT'!$C$4:$J$76,'D.1.4.03 - VZT'!$C$82:$J$105,'D.1.4.03 - VZT'!$C$111:$J$190</definedName>
    <definedName name="_xlnm._FilterDatabase" localSheetId="6" hidden="1">'D.1.4.04 - ÚT, Chlad'!$C$118:$K$206</definedName>
    <definedName name="_xlnm.Print_Area" localSheetId="6">'D.1.4.04 - ÚT, Chlad'!$C$4:$J$76,'D.1.4.04 - ÚT, Chlad'!$C$82:$J$100,'D.1.4.04 - ÚT, Chlad'!$C$106:$J$206</definedName>
    <definedName name="_xlnm._FilterDatabase" localSheetId="7" hidden="1">'D.1.4.5 - MaR'!$C$126:$K$187</definedName>
    <definedName name="_xlnm.Print_Area" localSheetId="7">'D.1.4.5 - MaR'!$C$4:$J$76,'D.1.4.5 - MaR'!$C$82:$J$108,'D.1.4.5 - MaR'!$C$114:$J$187</definedName>
    <definedName name="_xlnm._FilterDatabase" localSheetId="8" hidden="1">'D.1.4.6 - ESIL'!$C$128:$K$192</definedName>
    <definedName name="_xlnm.Print_Area" localSheetId="8">'D.1.4.6 - ESIL'!$C$4:$J$76,'D.1.4.6 - ESIL'!$C$82:$J$110,'D.1.4.6 - ESIL'!$C$116:$J$192</definedName>
    <definedName name="_xlnm._FilterDatabase" localSheetId="9" hidden="1">'D.1.4.6.1 - Hromosvod a u...'!$C$119:$K$140</definedName>
    <definedName name="_xlnm.Print_Area" localSheetId="9">'D.1.4.6.1 - Hromosvod a u...'!$C$4:$J$76,'D.1.4.6.1 - Hromosvod a u...'!$C$82:$J$101,'D.1.4.6.1 - Hromosvod a u...'!$C$107:$J$140</definedName>
    <definedName name="_xlnm._FilterDatabase" localSheetId="10" hidden="1">'VON - Vedlejší a ostatní ...'!$C$122:$K$153</definedName>
    <definedName name="_xlnm.Print_Area" localSheetId="10">'VON - Vedlejší a ostatní ...'!$C$4:$J$76,'VON - Vedlejší a ostatní ...'!$C$82:$J$104,'VON - Vedlejší a ostatní ...'!$C$110:$J$153</definedName>
    <definedName name="_xlnm.Print_Titles" localSheetId="0">'Rekapitulace stavby'!$92:$92</definedName>
    <definedName name="_xlnm.Print_Titles" localSheetId="1">'D.1.1 - ASŘ'!$142:$142</definedName>
    <definedName name="_xlnm.Print_Titles" localSheetId="2">'D.1.2 - SKŘ'!$127:$127</definedName>
    <definedName name="_xlnm.Print_Titles" localSheetId="3">'D.1.4.01a - Vodovod'!$122:$122</definedName>
    <definedName name="_xlnm.Print_Titles" localSheetId="4">'D.1.4.01b - Kanalizace'!$123:$123</definedName>
    <definedName name="_xlnm.Print_Titles" localSheetId="5">'D.1.4.03 - VZT'!$123:$123</definedName>
    <definedName name="_xlnm.Print_Titles" localSheetId="7">'D.1.4.5 - MaR'!$126:$126</definedName>
    <definedName name="_xlnm.Print_Titles" localSheetId="8">'D.1.4.6 - ESIL'!$128:$128</definedName>
    <definedName name="_xlnm.Print_Titles" localSheetId="9">'D.1.4.6.1 - Hromosvod a u...'!$119:$119</definedName>
    <definedName name="_xlnm.Print_Titles" localSheetId="10">'VON - Vedlejší a ostatní ...'!$122:$122</definedName>
  </definedNames>
  <calcPr fullCalcOnLoad="1"/>
</workbook>
</file>

<file path=xl/sharedStrings.xml><?xml version="1.0" encoding="utf-8"?>
<sst xmlns="http://schemas.openxmlformats.org/spreadsheetml/2006/main" count="19678" uniqueCount="2638">
  <si>
    <t>Export Komplet</t>
  </si>
  <si>
    <t/>
  </si>
  <si>
    <t>2.0</t>
  </si>
  <si>
    <t>ZAMOK</t>
  </si>
  <si>
    <t>False</t>
  </si>
  <si>
    <t>{391a6c20-a588-421c-b5cc-c9b86ce879ec}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</si>
  <si>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</si>
  <si>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</si>
  <si>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</si>
  <si>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</si>
  <si>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</si>
  <si>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</si>
  <si>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</si>
  <si>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</si>
  <si>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</si>
  <si>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</si>
  <si>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</si>
  <si>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Z2022156 - ZŠ Beroun - Tělocvična (zadání)_otevřený_doplněný bez.obch.názvů_1</t>
  </si>
  <si>
    <t>KSO:</t>
  </si>
  <si>
    <t>CC-CZ:</t>
  </si>
  <si>
    <t>Místo:</t>
  </si>
  <si>
    <t xml:space="preserve"> </t>
  </si>
  <si>
    <t>Datum:</t>
  </si>
  <si>
    <t>10. 7. 2023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</si>
  <si>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</si>
  <si>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</si>
  <si>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</si>
  <si>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</si>
  <si>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</si>
  <si>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</si>
  <si>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</si>
  <si>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</si>
  <si>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</si>
  <si>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</si>
  <si>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</si>
  <si>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</si>
  <si>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</si>
  <si>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</si>
  <si>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</si>
  <si>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</si>
  <si>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</si>
  <si>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</si>
  <si>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</si>
  <si>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</si>
  <si>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</si>
  <si>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</si>
  <si>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</si>
  <si>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</si>
  <si>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</si>
  <si>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</si>
  <si>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</si>
  <si>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</si>
  <si>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</si>
  <si>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</si>
  <si>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</si>
  <si>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</si>
  <si>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</si>
  <si>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</si>
  <si>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</si>
  <si>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</si>
  <si>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</si>
  <si>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</si>
  <si>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</si>
  <si>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</si>
  <si>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</si>
  <si>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</si>
  <si>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</si>
  <si>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</si>
  <si>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</si>
  <si>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</si>
  <si>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</si>
  <si>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</si>
  <si>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</si>
  <si>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</si>
  <si>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</si>
  <si>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</si>
  <si>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</si>
  <si>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D.1.1</t>
  </si>
  <si>
    <t>ASŘ</t>
  </si>
  <si>
    <t>STA</t>
  </si>
  <si>
    <t>1</t>
  </si>
  <si>
    <t>{86034693-e961-4172-b129-a69f02e327d0}</t>
  </si>
  <si>
    <t>2</t>
  </si>
  <si>
    <t>D.1.2</t>
  </si>
  <si>
    <t>SKŘ</t>
  </si>
  <si>
    <t>{f042dd1c-00f0-48ad-bdf9-07e3ea5fbcb8}</t>
  </si>
  <si>
    <t>D.1.4.01a</t>
  </si>
  <si>
    <t>Vodovod</t>
  </si>
  <si>
    <t>{e7b5a05d-986e-4028-9f1c-819b2b245568}</t>
  </si>
  <si>
    <t>D.1.4.01b</t>
  </si>
  <si>
    <t>Kanalizace</t>
  </si>
  <si>
    <t>{80a7cbbc-4523-49f4-bd2a-01528ea1d1bc}</t>
  </si>
  <si>
    <t>D.1.4.03</t>
  </si>
  <si>
    <t>VZT</t>
  </si>
  <si>
    <t>{6125dbb6-f7d4-4262-922b-0b9047c9053f}</t>
  </si>
  <si>
    <t>D.1.4.04</t>
  </si>
  <si>
    <t>ÚT, Chlad</t>
  </si>
  <si>
    <t>{ab0c4870-9179-46f0-a9e6-bc490eb8d36f}</t>
  </si>
  <si>
    <t>D.1.4.5</t>
  </si>
  <si>
    <t>MaR</t>
  </si>
  <si>
    <t>{0c7ca32e-3bc0-42b1-b7a5-c1f551af92c9}</t>
  </si>
  <si>
    <t>D.1.4.6</t>
  </si>
  <si>
    <t>ESIL</t>
  </si>
  <si>
    <t>{15aa2a42-75cc-44ea-80d8-77a748c475f4}</t>
  </si>
  <si>
    <t>D.1.4.6.1</t>
  </si>
  <si>
    <t>Hromosvod a u...</t>
  </si>
  <si>
    <t>{c2b10358-635d-4d7e-b192-50fb47d08de0}</t>
  </si>
  <si>
    <t>VON</t>
  </si>
  <si>
    <t>Vedlejší a ostatní ...</t>
  </si>
  <si>
    <t>{c3959f31-d4fd-4d69-a1a9-3118f6e70ab3}</t>
  </si>
  <si>
    <t>KRYCÍ LIST SOUPISU PRACÍ</t>
  </si>
  <si>
    <t>Objekt:</t>
  </si>
  <si>
    <t>D.1.1 -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</si>
  <si>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</si>
  <si>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</si>
  <si>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</si>
  <si>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</si>
  <si>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</si>
  <si>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</si>
  <si>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</si>
  <si>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</si>
  <si>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</si>
  <si>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</si>
  <si>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</si>
  <si>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</si>
  <si>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</si>
  <si>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</si>
  <si>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</si>
  <si>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</si>
  <si>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</si>
  <si>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</si>
  <si>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</si>
  <si>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</si>
  <si>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</si>
  <si>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</si>
  <si>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</si>
  <si>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</si>
  <si>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</si>
  <si>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</si>
  <si>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</si>
  <si>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</si>
  <si>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</si>
  <si>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</si>
  <si>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</si>
  <si>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</si>
  <si>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</si>
  <si>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</si>
  <si>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</si>
  <si>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</si>
  <si>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</si>
  <si>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</si>
  <si>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</si>
  <si>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</si>
  <si>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</si>
  <si>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</si>
  <si>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</si>
  <si>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</si>
  <si>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</si>
  <si>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</si>
  <si>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</si>
  <si>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</si>
  <si>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</si>
  <si>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</si>
  <si>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113102210.R</t>
  </si>
  <si>
    <t>Odstranění umělého trávníku vč. naložení, odvozu a likvidace</t>
  </si>
  <si>
    <t>m2</t>
  </si>
  <si>
    <t>4</t>
  </si>
  <si>
    <t>P</t>
  </si>
  <si>
    <t>Poznámka k položce:
Poznámka k položce: - viz. výkres situace, specifikace v TZ</t>
  </si>
  <si>
    <t>VV</t>
  </si>
  <si>
    <t>"výkres C.3 - koordinační situační výkres - původní povrch hřiště"</t>
  </si>
  <si>
    <t>20,70*33,70</t>
  </si>
  <si>
    <t>Součet</t>
  </si>
  <si>
    <t>131213702</t>
  </si>
  <si>
    <t>Hloubení nezapažených jam v nesoudržných horninách třídy těžitelnosti I skupiny 3 ručně</t>
  </si>
  <si>
    <t>m3</t>
  </si>
  <si>
    <t>3</t>
  </si>
  <si>
    <t>131251104</t>
  </si>
  <si>
    <t>Hloubení jam nezapažených v hornině třídy těžitelnosti I skupiny 3 objem do 500 m3 strojně</t>
  </si>
  <si>
    <t>6</t>
  </si>
  <si>
    <t>132212132</t>
  </si>
  <si>
    <t>Hloubení nezapažených rýh šířky do 800 mm v nesoudržných horninách třídy těžitelnosti I skupiny 3 ručně</t>
  </si>
  <si>
    <t>8</t>
  </si>
  <si>
    <t>5</t>
  </si>
  <si>
    <t>132251103</t>
  </si>
  <si>
    <t>Hloubení rýh nezapažených š do 800 mm v hornině třídy těžitelnosti I skupiny 3 objem do 100 m3 strojně</t>
  </si>
  <si>
    <t>10</t>
  </si>
  <si>
    <t>151102201</t>
  </si>
  <si>
    <t>Zřízení příložného pažení stěn do 30 m2 výkopu hl do 4 m pro překopy inženýrských sítí</t>
  </si>
  <si>
    <t>12</t>
  </si>
  <si>
    <t>"zpětný zásyp kolem šachty" 1,5*4*2,2</t>
  </si>
  <si>
    <t>7</t>
  </si>
  <si>
    <t>151102211</t>
  </si>
  <si>
    <t>Odstranění příložného pažení stěn do 30 m2 hl do 4 m při překopech inženýrských sítí</t>
  </si>
  <si>
    <t>14</t>
  </si>
  <si>
    <t>151102301</t>
  </si>
  <si>
    <t>Zřízení rozepření stěn do 30 m3 při pažení příložném hl do 4 m při překopech inženýrských sítí</t>
  </si>
  <si>
    <t>16</t>
  </si>
  <si>
    <t>"zpětný zásyp kolem šachty" 1,5*1,5*2,2</t>
  </si>
  <si>
    <t>9</t>
  </si>
  <si>
    <t>151102311</t>
  </si>
  <si>
    <t>Odstranění rozepření stěn do 30 m3 při pažení příložném hl do 4 m při překopech inženýrských sítí</t>
  </si>
  <si>
    <t>18</t>
  </si>
  <si>
    <t>162751117</t>
  </si>
  <si>
    <t>Vodorovné přemístění přes 9 000 do 10000 m výkopku/sypaniny z horniny třídy těžitelnosti I skupiny 1 až 3</t>
  </si>
  <si>
    <t>20</t>
  </si>
  <si>
    <t>11</t>
  </si>
  <si>
    <t>162751119</t>
  </si>
  <si>
    <t>Příplatek k vodorovnému přemístění výkopku/sypaniny z horniny třídy těžitelnosti I skupiny 1 až 3 ZKD 1000 m přes 10000 m</t>
  </si>
  <si>
    <t>22</t>
  </si>
  <si>
    <t>výkopek1+výkopek2+patky</t>
  </si>
  <si>
    <t>504,026*24 "Přepočtené koeficientem množství</t>
  </si>
  <si>
    <t>171201231</t>
  </si>
  <si>
    <t>Poplatek za uložení zeminy a kamení na recyklační skládce (skládkovné) kód odpadu 17 05 04</t>
  </si>
  <si>
    <t>t</t>
  </si>
  <si>
    <t>24</t>
  </si>
  <si>
    <t>13</t>
  </si>
  <si>
    <t>175112101</t>
  </si>
  <si>
    <t>Obsypání potrubí při překopech inženýrských sítí ručně objem do 10 m3</t>
  </si>
  <si>
    <t>26</t>
  </si>
  <si>
    <t>"zpětný zásyp kolem šachty" 1,5*1,5*2,2-1,0*1,0*2,0</t>
  </si>
  <si>
    <t>175151201</t>
  </si>
  <si>
    <t>Obsypání objektu nad přilehlým původním terénem sypaninou bez prohození, uloženou do 3 m strojně</t>
  </si>
  <si>
    <t>28</t>
  </si>
  <si>
    <t>Poznámka k položce:
Poznámka k položce: zhutnění na Edef2&gt;60 MPa a Edef2/Edef1&lt;2,5MPa, max. po vrstvách 300 mm</t>
  </si>
  <si>
    <t>"zpětné zásypy" 181,36</t>
  </si>
  <si>
    <t>M</t>
  </si>
  <si>
    <t>58337302.R</t>
  </si>
  <si>
    <t>dodávka dobře zhutnitelného materiálu dle specifikace v TZ</t>
  </si>
  <si>
    <t>30</t>
  </si>
  <si>
    <t>Poznámka k položce:
Poznámka k položce: jednotková cena vč. staveništního přesunu hmot</t>
  </si>
  <si>
    <t>184,31*2,1 "Přepočtené koeficientem množství</t>
  </si>
  <si>
    <t>181951112</t>
  </si>
  <si>
    <t>Úprava pláně v hornině třídy těžitelnosti I skupiny 1 až 3 se zhutněním strojně</t>
  </si>
  <si>
    <t>32</t>
  </si>
  <si>
    <t>"zhutnění podloží" 250</t>
  </si>
  <si>
    <t>Zakládání</t>
  </si>
  <si>
    <t>17</t>
  </si>
  <si>
    <t>271532213</t>
  </si>
  <si>
    <t>Podsyp pod základové konstrukce se zhutněním z hrubého kameniva frakce 8 až 16 mm</t>
  </si>
  <si>
    <t>34</t>
  </si>
  <si>
    <t>275313811</t>
  </si>
  <si>
    <t>Základové patky z betonu tř. C 25/30</t>
  </si>
  <si>
    <t>36</t>
  </si>
  <si>
    <t>"patky pro základ Z02, do výkopu" 0,5*0,5*0,9*4</t>
  </si>
  <si>
    <t>Svislé a kompletní konstrukce</t>
  </si>
  <si>
    <t>19</t>
  </si>
  <si>
    <t>310231055</t>
  </si>
  <si>
    <t>Zazdívka otvorů ve zdivu nadzákladovém pl přes 1 do 4 m2 cihlami děrovanými přes P10 do P15 tl 300 mm</t>
  </si>
  <si>
    <t>38</t>
  </si>
  <si>
    <t>"družina" 2*(1,2*1,9*8)</t>
  </si>
  <si>
    <t>310231056.R</t>
  </si>
  <si>
    <t>Zazdívka otvorů ve zdivu nadzákladovém pl přes 1 do 4 m2 cihlami děrovanými přes P10 do P15 tl 360 mm</t>
  </si>
  <si>
    <t>40</t>
  </si>
  <si>
    <t>"zazdívka stáv. luxfer, chodba" 3,2*1,4*2+2,0*1,4+3,2*1,4</t>
  </si>
  <si>
    <t>310231057.R</t>
  </si>
  <si>
    <t>Zazdívka otvorů ve zdivu nadzákladovém pl přes 1 do 4 m2 cihlami děrovanými přes P10 do P15 tl 500 mm</t>
  </si>
  <si>
    <t>42</t>
  </si>
  <si>
    <t>"zazdívka stáv. luxfer, chodba" 3,2*1,4</t>
  </si>
  <si>
    <t>311238650.R</t>
  </si>
  <si>
    <t>Zdivo jednovrstvé tepelně izolační z cihel broušených P15 s vnitřní izolací z minerální vlny na tenkovrstvou maltu U přes 0,18 do 0,22 W/m2K tl 300 mm</t>
  </si>
  <si>
    <t>44</t>
  </si>
  <si>
    <t>(3,495*3,44)-(1,05*2,150)-(1*2,15)</t>
  </si>
  <si>
    <t>(7,825*3,44)-(1*2,15)*2</t>
  </si>
  <si>
    <t>(3,495*3,44)-(0,68*0,55*3)</t>
  </si>
  <si>
    <t>(3,495*(2,75+1,17+0,63+2,31))-(1,9*2,15)</t>
  </si>
  <si>
    <t>(3,63*(2,75+2+2,31))</t>
  </si>
  <si>
    <t>(3,3*(2,75+2+2,31))</t>
  </si>
  <si>
    <t>(4*(2,75*2*2,31))</t>
  </si>
  <si>
    <t>7,975*(3,4+0,7)-(1,935*2,15)</t>
  </si>
  <si>
    <t>15,1*(3,4+0,7)-(0,45*0,55)-(1*2,29)</t>
  </si>
  <si>
    <t>7,975*(3,4+0,7)-(1,5*2*2)</t>
  </si>
  <si>
    <t>6,15*3,1</t>
  </si>
  <si>
    <t>2,295*(3,1*0,8)-(1*2,15)</t>
  </si>
  <si>
    <t>2,315*(3,1+0,8)</t>
  </si>
  <si>
    <t>"severovýchodní stěna tělocvičny"</t>
  </si>
  <si>
    <t>4,25*3,2</t>
  </si>
  <si>
    <t>4,35*3,2</t>
  </si>
  <si>
    <t>376,295*1,02 "Přepočtené koeficientem množství</t>
  </si>
  <si>
    <t>23</t>
  </si>
  <si>
    <t>317168012</t>
  </si>
  <si>
    <t>Překlad keramický plochý š 115 mm dl 1250 mm</t>
  </si>
  <si>
    <t>kus</t>
  </si>
  <si>
    <t>46</t>
  </si>
  <si>
    <t>"P6" 13</t>
  </si>
  <si>
    <t>317168052</t>
  </si>
  <si>
    <t>Překlad keramický vysoký v 238 mm dl 1250 mm</t>
  </si>
  <si>
    <t>48</t>
  </si>
  <si>
    <t>"P1" 3*6</t>
  </si>
  <si>
    <t>"P3" 4*1</t>
  </si>
  <si>
    <t>25</t>
  </si>
  <si>
    <t>317168057</t>
  </si>
  <si>
    <t>Překlad keramický vysoký v 238 mm dl 2500 mm</t>
  </si>
  <si>
    <t>50</t>
  </si>
  <si>
    <t>"P2" 4*2</t>
  </si>
  <si>
    <t>317944323</t>
  </si>
  <si>
    <t>Válcované nosníky č.14 až 22 dodatečně osazované do připravených otvorů</t>
  </si>
  <si>
    <t>52</t>
  </si>
  <si>
    <t>"P4" 6,2*(0,0144*4)</t>
  </si>
  <si>
    <t>"P5" 1,4*(0,0144*4)</t>
  </si>
  <si>
    <t>"P7" (1,2+2,2+1,2)*(0,0144*1)</t>
  </si>
  <si>
    <t>"P8" (1,2+1,2)*(0,0144*1)</t>
  </si>
  <si>
    <t>"P10" 10,5*(0,043*1)</t>
  </si>
  <si>
    <t>"P11" 1,9*(0,043*1)</t>
  </si>
  <si>
    <t>27</t>
  </si>
  <si>
    <t>317998113</t>
  </si>
  <si>
    <t>Tepelná izolace mezi překlady v 24 cm z EPS tl 80 mm</t>
  </si>
  <si>
    <t>m</t>
  </si>
  <si>
    <t>54</t>
  </si>
  <si>
    <t>1,25*6</t>
  </si>
  <si>
    <t>339921132</t>
  </si>
  <si>
    <t>Osazování betonových palisád do betonového základu v řadě výšky prvku přes 0,5 do 1 m</t>
  </si>
  <si>
    <t>56</t>
  </si>
  <si>
    <t>"kolem tělocvičny, řez B-B" 2*(32,6+1,0+1,0+6,5)</t>
  </si>
  <si>
    <t>29</t>
  </si>
  <si>
    <t>59228401.R</t>
  </si>
  <si>
    <t>palisáda betonová tyčová prohnutá 120x165x800 mm</t>
  </si>
  <si>
    <t>58</t>
  </si>
  <si>
    <t>"kolem tělocvičny, řez B-B" (palisády/2)*6+0,4</t>
  </si>
  <si>
    <t>247*1,03 "Přepočtené koeficientem množství</t>
  </si>
  <si>
    <t>59228402.R</t>
  </si>
  <si>
    <t>palisáda betonová tyčová prohnutá 120x165x600 mm</t>
  </si>
  <si>
    <t>60</t>
  </si>
  <si>
    <t>31</t>
  </si>
  <si>
    <t>342151112.R</t>
  </si>
  <si>
    <t>Montáž opláštění stěn ocelových kcí ze sendvičových panelů šroubovaných budov v přes 6 do 12 m</t>
  </si>
  <si>
    <t>62</t>
  </si>
  <si>
    <t>Poznámka k položce:
Poznámka k položce: jednotková cena vč. uložení panelů na pryžové pásy</t>
  </si>
  <si>
    <t>55324760.R</t>
  </si>
  <si>
    <t>panel sendvičový stěnový vnější, izolace minerální vlna, skryté kotvení, U 0,21W/m2K, tl 200mm dle S8 vč. příslušenství (lemování, ukončovací, rohové, koutové a těsnící profily) - barevné provedení</t>
  </si>
  <si>
    <t>64</t>
  </si>
  <si>
    <t>"JZ" 150-(4,15*3,35*5)</t>
  </si>
  <si>
    <t>"SZ" 69+4,1*(1,0+1,0)</t>
  </si>
  <si>
    <t>"JV" 79</t>
  </si>
  <si>
    <t>"SV" 228-(4,15*3,35*5)</t>
  </si>
  <si>
    <t>33</t>
  </si>
  <si>
    <t>342000R01</t>
  </si>
  <si>
    <t>Doplňková ocelová konstrukce z tenkostěnných profilů; dle. TP výrobce; D+M</t>
  </si>
  <si>
    <t>66</t>
  </si>
  <si>
    <t>Poznámka k položce:
Poznámka k položce: (viz. skladba S8)</t>
  </si>
  <si>
    <t>342244111</t>
  </si>
  <si>
    <t>Příčka z cihel děrovaných do P10 na maltu M5 tloušťky 115 mm</t>
  </si>
  <si>
    <t>68</t>
  </si>
  <si>
    <t>(3,495*3,44)-(0,62*0,55)</t>
  </si>
  <si>
    <t>(2,9*3,4)-(1*2,29)</t>
  </si>
  <si>
    <t>(6,145*3,4)-(0,45*0,19)-(0,8*2,15)</t>
  </si>
  <si>
    <t>(1,91*3,4)</t>
  </si>
  <si>
    <t>(4,26*3,4)-(0,8*2,15*3)</t>
  </si>
  <si>
    <t>(1,91*3,4)-(0,8*2,15)</t>
  </si>
  <si>
    <t>(1,76*3,4)</t>
  </si>
  <si>
    <t>(2*3,4)</t>
  </si>
  <si>
    <t>(2*3,4)-(0,8*2,15)</t>
  </si>
  <si>
    <t>(4,12*3,4)-(0,8*2,15)</t>
  </si>
  <si>
    <t>(2,15*3,4)-(1*2,15)</t>
  </si>
  <si>
    <t>(2,15*3,4)</t>
  </si>
  <si>
    <t>(1,69*3,4)-(0,8*2,15)</t>
  </si>
  <si>
    <t>(2,15*3,4)-(0,8*2,15)</t>
  </si>
  <si>
    <t>(6,15*3,4)</t>
  </si>
  <si>
    <t>(7,68*3,4)-(1*2,15)-(0,365*0,25)</t>
  </si>
  <si>
    <t>(2,5*3,4)-(0,8*2,15)</t>
  </si>
  <si>
    <t>"nově vyzděná příčka v původní stavbě" 2,875*3,27</t>
  </si>
  <si>
    <t>35</t>
  </si>
  <si>
    <t>346244381</t>
  </si>
  <si>
    <t>Plentování jednostranné v do 200 mm válcovaných nosníků cihlami</t>
  </si>
  <si>
    <t>70</t>
  </si>
  <si>
    <t>"P4" 6,15*(0,2*2+0,3)</t>
  </si>
  <si>
    <t>"P5" 1,4*(0,2*2+0,3)</t>
  </si>
  <si>
    <t>"P7" (1,2+2,2+1,2)*(0,2*2+0,2)</t>
  </si>
  <si>
    <t>"P8" (1,2+1,2)*(0,2*2+0,2)</t>
  </si>
  <si>
    <t>"P10" 10,5*(0,2*2+0,2)</t>
  </si>
  <si>
    <t>"P11" 1,9*(0,2*2+0,2)</t>
  </si>
  <si>
    <t>346272256</t>
  </si>
  <si>
    <t>Přizdívka z pórobetonových tvárnic tl 150 mm</t>
  </si>
  <si>
    <t>72</t>
  </si>
  <si>
    <t>(0,9*3,4)-(3,14*0,125*0,125)</t>
  </si>
  <si>
    <t>(0,9*3,4)-(3,14*0,05*0,05)</t>
  </si>
  <si>
    <t>(0,9*3,4)</t>
  </si>
  <si>
    <t>(0,9*3,4)-(3,14*0,0875*0,0875)</t>
  </si>
  <si>
    <t>37</t>
  </si>
  <si>
    <t>349231821</t>
  </si>
  <si>
    <t>Přizdívka ostění s ozubem z cihel tl přes 150 do 300 mm</t>
  </si>
  <si>
    <t>74</t>
  </si>
  <si>
    <t>"spojovací dveře chodba-družina" 2*(2,15+1,0+2,15)*0,3</t>
  </si>
  <si>
    <t>"chodba" 1*(2,15+2,0+2,15)</t>
  </si>
  <si>
    <t>Vodorovné konstrukce</t>
  </si>
  <si>
    <t>413232211</t>
  </si>
  <si>
    <t>Zazdívka zhlaví válcovaných nosníků v do 150 mm</t>
  </si>
  <si>
    <t>76</t>
  </si>
  <si>
    <t>"P4" 4*2</t>
  </si>
  <si>
    <t>"P5" 4*2</t>
  </si>
  <si>
    <t>"P7" 4</t>
  </si>
  <si>
    <t>"P8" 2</t>
  </si>
  <si>
    <t>39</t>
  </si>
  <si>
    <t>413232221</t>
  </si>
  <si>
    <t>Zazdívka zhlaví válcovaných nosníků v přes 150 do 300 mm</t>
  </si>
  <si>
    <t>78</t>
  </si>
  <si>
    <t>"P10" 2</t>
  </si>
  <si>
    <t>"P11" 2</t>
  </si>
  <si>
    <t>444151112</t>
  </si>
  <si>
    <t>Montáž krytiny ocelových střech ze sendvičových panelů šroubovaných budov v přes 6 do 12 m</t>
  </si>
  <si>
    <t>80</t>
  </si>
  <si>
    <t>41</t>
  </si>
  <si>
    <t>55324734.R</t>
  </si>
  <si>
    <t>panel sendvičový střešní, izolace PIR, viditelné kotvení, U 0,18W/m2K, tl. 150 dle S11 vč. příslušenství (lemování, ukončovací, rohové, koutové a těsnící profily)</t>
  </si>
  <si>
    <t>82</t>
  </si>
  <si>
    <t>Komunikace pozemní</t>
  </si>
  <si>
    <t>596211120</t>
  </si>
  <si>
    <t>Kladení zámkové dlažby komunikací pro pěší ručně tl 60 mm skupiny B pl do 50 m2</t>
  </si>
  <si>
    <t>84</t>
  </si>
  <si>
    <t>43</t>
  </si>
  <si>
    <t>59245012.R</t>
  </si>
  <si>
    <t>dlažba zámková venkovní, v. 80 mm</t>
  </si>
  <si>
    <t>86</t>
  </si>
  <si>
    <t>S5</t>
  </si>
  <si>
    <t>11,3*1,1 "Přepočtené koeficientem množství</t>
  </si>
  <si>
    <t>Úpravy povrchů, podlahy a osazování výplní</t>
  </si>
  <si>
    <t>611131301</t>
  </si>
  <si>
    <t>Cementový postřik vnitřních stropů nanášený celoplošně strojně</t>
  </si>
  <si>
    <t>88</t>
  </si>
  <si>
    <t>45</t>
  </si>
  <si>
    <t>611322341</t>
  </si>
  <si>
    <t>Vápenocementová lehčená omítka štuková dvouvrstvá vnitřních stropů rovných nanášená strojně</t>
  </si>
  <si>
    <t>90</t>
  </si>
  <si>
    <t>611325223</t>
  </si>
  <si>
    <t>Vápenocementová štuková omítka malých ploch přes 0,25 do 1 m2 na stropech</t>
  </si>
  <si>
    <t>92</t>
  </si>
  <si>
    <t>"kolem světlíků, prostup, drobnosti" 10</t>
  </si>
  <si>
    <t>47</t>
  </si>
  <si>
    <t>611325225</t>
  </si>
  <si>
    <t>Vápenocementová štuková omítka malých ploch přes 1 do 4 m2 na stropech</t>
  </si>
  <si>
    <t>94</t>
  </si>
  <si>
    <t>"družina" 1</t>
  </si>
  <si>
    <t>612131301</t>
  </si>
  <si>
    <t>Cementový postřik vnitřních stěn nanášený celoplošně strojně</t>
  </si>
  <si>
    <t>96</t>
  </si>
  <si>
    <t>49</t>
  </si>
  <si>
    <t>612142001</t>
  </si>
  <si>
    <t>Potažení vnitřních stěn sklovláknitým pletivem vtlačeným do tenkovrstvé hmoty</t>
  </si>
  <si>
    <t>98</t>
  </si>
  <si>
    <t>"chodba" 5*4</t>
  </si>
  <si>
    <t>"družina" 3,0*8</t>
  </si>
  <si>
    <t>612321321</t>
  </si>
  <si>
    <t>Vápenocementová omítka hladká jednovrstvá vnitřních stěn nanášená strojně</t>
  </si>
  <si>
    <t>100</t>
  </si>
  <si>
    <t>51</t>
  </si>
  <si>
    <t>612321341</t>
  </si>
  <si>
    <t>Vápenocementová omítka štuková dvouvrstvá vnitřních stěn nanášená strojně</t>
  </si>
  <si>
    <t>102</t>
  </si>
  <si>
    <t>612321391</t>
  </si>
  <si>
    <t>Příplatek k vápenocementové omítce vnitřních stěn za každých dalších 5 mm tloušťky strojně</t>
  </si>
  <si>
    <t>104</t>
  </si>
  <si>
    <t>53</t>
  </si>
  <si>
    <t>612325223</t>
  </si>
  <si>
    <t>Vápenocementová štuková omítka malých ploch přes 0,25 do 1 m2 na stěnách</t>
  </si>
  <si>
    <t>106</t>
  </si>
  <si>
    <t>"družina" 10</t>
  </si>
  <si>
    <t>612325225</t>
  </si>
  <si>
    <t>Vápenocementová štuková omítka malých ploch přes 1 do 4 m2 na stěnách</t>
  </si>
  <si>
    <t>108</t>
  </si>
  <si>
    <t>"chodba" 5+2</t>
  </si>
  <si>
    <t>"družina" 8+2+4</t>
  </si>
  <si>
    <t>55</t>
  </si>
  <si>
    <t>612325302</t>
  </si>
  <si>
    <t>Vápenocementová štuková omítka ostění nebo nadpraží</t>
  </si>
  <si>
    <t>110</t>
  </si>
  <si>
    <t>"chodba" 2*(2,15+1,0+2,15)*1,0+1*(2,15+2,0+2,15)*1,2</t>
  </si>
  <si>
    <t>"družina" (2,15+1,0+2,15)*0,75+(2,76*2+1,2*2)*0,73+(1,86*2+1,2*2)*0,73</t>
  </si>
  <si>
    <t>"límce světlíků" 7*(0,9*4)*0,5</t>
  </si>
  <si>
    <t>621221041</t>
  </si>
  <si>
    <t>Montáž kontaktního zateplení vnějších podhledů lepením a mechanickým kotvením TI z minerální vlny s podélnou orientací do betonu a zdiva tl přes 160 do 200 mm</t>
  </si>
  <si>
    <t>112</t>
  </si>
  <si>
    <t>57</t>
  </si>
  <si>
    <t>63151540</t>
  </si>
  <si>
    <t>deska tepelně izolační minerální kontaktních fasád podélné vlákno λ=0,036 tl 200mm</t>
  </si>
  <si>
    <t>114</t>
  </si>
  <si>
    <t>KZSsilikat</t>
  </si>
  <si>
    <t>140,31*1,04 "Přepočtené koeficientem množství</t>
  </si>
  <si>
    <t>622151011</t>
  </si>
  <si>
    <t>Penetrační silikátový nátěr vnějších pastovitých tenkovrstvých omítek stěn</t>
  </si>
  <si>
    <t>116</t>
  </si>
  <si>
    <t>59</t>
  </si>
  <si>
    <t>622151021</t>
  </si>
  <si>
    <t>Penetrační akrylátový nátěr vnějších mozaikových tenkovrstvých omítek stěn</t>
  </si>
  <si>
    <t>118</t>
  </si>
  <si>
    <t>622211031</t>
  </si>
  <si>
    <t>Montáž kontaktního zateplení vnějších stěn lepením a mechanickým kotvením polystyrénových desek do betonu a zdiva tl přes 120 do 160 mm</t>
  </si>
  <si>
    <t>120</t>
  </si>
  <si>
    <t>61</t>
  </si>
  <si>
    <t>28376446</t>
  </si>
  <si>
    <t>deska XPS hrana rovná a strukturovaný povrch 300kPa tl 150mm</t>
  </si>
  <si>
    <t>122</t>
  </si>
  <si>
    <t>Sokl</t>
  </si>
  <si>
    <t>18,32*1,05 "Přepočtené koeficientem množství</t>
  </si>
  <si>
    <t>622251101</t>
  </si>
  <si>
    <t>Příplatek k cenám kontaktního zateplení vnějších stěn za zápustnou montáž a použití tepelněizolačních zátek z polystyrenu</t>
  </si>
  <si>
    <t>124</t>
  </si>
  <si>
    <t>63</t>
  </si>
  <si>
    <t>622251105</t>
  </si>
  <si>
    <t>Příplatek k cenám kontaktního zateplení vnějších stěn za zápustnou montáž a použití tepelněizolačních zátek z minerální vlny</t>
  </si>
  <si>
    <t>126</t>
  </si>
  <si>
    <t>622252001</t>
  </si>
  <si>
    <t>Montáž profilů kontaktního zateplení připevněných mechanicky</t>
  </si>
  <si>
    <t>128</t>
  </si>
  <si>
    <t>65</t>
  </si>
  <si>
    <t>59051657</t>
  </si>
  <si>
    <t>profil zakládací Al tl 0,7mm pro izolant tl 200mm</t>
  </si>
  <si>
    <t>130</t>
  </si>
  <si>
    <t>4,1+8+16,1</t>
  </si>
  <si>
    <t>28,2*1,1 "Přepočtené koeficientem množství</t>
  </si>
  <si>
    <t>622252002</t>
  </si>
  <si>
    <t>Montáž profilů kontaktního zateplení lepených</t>
  </si>
  <si>
    <t>132</t>
  </si>
  <si>
    <t>67</t>
  </si>
  <si>
    <t>59051486</t>
  </si>
  <si>
    <t>profil rohový PVC 15x15mm s výztužnou tkaninou š 100mm</t>
  </si>
  <si>
    <t>134</t>
  </si>
  <si>
    <t>"O.01" (1,0+2,15*2)*1</t>
  </si>
  <si>
    <t>"O.02" (4,0+3,35*2)*10</t>
  </si>
  <si>
    <t>"O.03" (1,5+2,0*2)*1</t>
  </si>
  <si>
    <t>"O.04" (1,5+2,0*2)*1</t>
  </si>
  <si>
    <t>"D3" (0,9+2,1*2)*1</t>
  </si>
  <si>
    <t>"D8" (1,2+2,7*2)*1</t>
  </si>
  <si>
    <t>"D11" (2,0+2,1*2)*1</t>
  </si>
  <si>
    <t>"D12" (0,9+2,85*2)*1</t>
  </si>
  <si>
    <t>"D13" (1,0+2,85*2)*1</t>
  </si>
  <si>
    <t>4,8*2+4,5*2+1,2*2</t>
  </si>
  <si>
    <t>175,5*1,1 "Přepočtené koeficientem množství</t>
  </si>
  <si>
    <t>59051502</t>
  </si>
  <si>
    <t>profil dilatační rohový PVC s výztužnou tkaninou</t>
  </si>
  <si>
    <t>136</t>
  </si>
  <si>
    <t>4,0+2,8+3,5</t>
  </si>
  <si>
    <t>10,3*1,1 "Přepočtené koeficientem množství</t>
  </si>
  <si>
    <t>69</t>
  </si>
  <si>
    <t>59051476</t>
  </si>
  <si>
    <t>profil začišťovací PVC 9mm s výztužnou tkaninou pro ostění</t>
  </si>
  <si>
    <t>138</t>
  </si>
  <si>
    <t>"O.05" (3,22+3,0*2)*2</t>
  </si>
  <si>
    <t>"O.06" (3,16+3,0)*1</t>
  </si>
  <si>
    <t>179,1*1,15 "Přepočtené koeficientem množství</t>
  </si>
  <si>
    <t>28342205</t>
  </si>
  <si>
    <t>profil začišťovací PVC 6mm s výztužnou tkaninou pro ostění</t>
  </si>
  <si>
    <t>140</t>
  </si>
  <si>
    <t>154,5*1,15 "Přepočtené koeficientem množství</t>
  </si>
  <si>
    <t>71</t>
  </si>
  <si>
    <t>622321141</t>
  </si>
  <si>
    <t>Vápenocementová omítka štuková dvouvrstvá vnějších stěn nanášená ručně</t>
  </si>
  <si>
    <t>142</t>
  </si>
  <si>
    <t>"átrium" 4</t>
  </si>
  <si>
    <t>622321191</t>
  </si>
  <si>
    <t>Příplatek k vápenocementové omítce vnějších stěn za každých dalších 5 mm tloušťky ručně</t>
  </si>
  <si>
    <t>144</t>
  </si>
  <si>
    <t>73</t>
  </si>
  <si>
    <t>622511112</t>
  </si>
  <si>
    <t>Tenkovrstvá akrylátová mozaiková střednězrnná omítka vnějších stěn</t>
  </si>
  <si>
    <t>146</t>
  </si>
  <si>
    <t>622521012</t>
  </si>
  <si>
    <t>Tenkovrstvá silikátová zatíraná omítka zrnitost 1,5 mm vnějších stěn</t>
  </si>
  <si>
    <t>148</t>
  </si>
  <si>
    <t>75</t>
  </si>
  <si>
    <t>623321121</t>
  </si>
  <si>
    <t>Vápenocementová omítka hladká jednovrstvá vnějších pilířů nebo sloupů nanášená ručně</t>
  </si>
  <si>
    <t>150</t>
  </si>
  <si>
    <t>"družina, ostění a nadpraží nových fasádních otvorů" (2,76+1,2+2,76)*0,3+(1,86*2+1,2*2)*0,3*3</t>
  </si>
  <si>
    <t>629991012</t>
  </si>
  <si>
    <t>Zakrytí výplní otvorů fólií přilepenou na začišťovací lišty</t>
  </si>
  <si>
    <t>152</t>
  </si>
  <si>
    <t>"O.01" (1,0*2,15)*1</t>
  </si>
  <si>
    <t>"O.02" (4,0*3,35)*10</t>
  </si>
  <si>
    <t>"O.03" (1,5*2,0)*1</t>
  </si>
  <si>
    <t>"O.04" (1,5*2,0)*1</t>
  </si>
  <si>
    <t>"D3" (0,9*2,1)*1</t>
  </si>
  <si>
    <t>"D8" (1,2*2,7)*1</t>
  </si>
  <si>
    <t>"D11" (2,0*2,1)*1</t>
  </si>
  <si>
    <t>"D12" (0,9*2,85)*1</t>
  </si>
  <si>
    <t>"D13" (1,0*2,85)*1</t>
  </si>
  <si>
    <t>77</t>
  </si>
  <si>
    <t>629999012.R</t>
  </si>
  <si>
    <t>Příplatek k úpravám povrchů za provádění tmavého odstínu fasádní omítky</t>
  </si>
  <si>
    <t>154</t>
  </si>
  <si>
    <t>631311115</t>
  </si>
  <si>
    <t>Mazanina tl přes 50 do 80 mm z betonu prostého bez zvýšených nároků na prostředí tř. C 20/25</t>
  </si>
  <si>
    <t>156</t>
  </si>
  <si>
    <t>79</t>
  </si>
  <si>
    <t>631311121</t>
  </si>
  <si>
    <t>Doplnění dosavadních mazanin betonem prostým plochy do 1 m2 tloušťky do 80 mm</t>
  </si>
  <si>
    <t>158</t>
  </si>
  <si>
    <t>"otvor v podlaze, RŠ" 1,5*0,3*0,08</t>
  </si>
  <si>
    <t>631311131</t>
  </si>
  <si>
    <t>Doplnění dosavadních mazanin betonem prostým plochy do 1 m2 tloušťky přes 80 mm</t>
  </si>
  <si>
    <t>160</t>
  </si>
  <si>
    <t>"pod dveřmi D2" 1,0*0,75</t>
  </si>
  <si>
    <t>"pod dveřmi D1" 1,0*1,0*2</t>
  </si>
  <si>
    <t>"otvor v podlaze, RŠ" 1,5*0,3*0,1</t>
  </si>
  <si>
    <t>81</t>
  </si>
  <si>
    <t>631319011</t>
  </si>
  <si>
    <t>Příplatek k mazanině tl přes 50 do 80 mm za přehlazení povrchu</t>
  </si>
  <si>
    <t>162</t>
  </si>
  <si>
    <t>631319171</t>
  </si>
  <si>
    <t>Příplatek k mazanině tl přes 50 do 80 mm za stržení povrchu spodní vrstvy před vložením výztuže</t>
  </si>
  <si>
    <t>164</t>
  </si>
  <si>
    <t>83</t>
  </si>
  <si>
    <t>631319195</t>
  </si>
  <si>
    <t>Příplatek k mazanině tl přes 50 do 80 mm za plochu do 5 m2</t>
  </si>
  <si>
    <t>166</t>
  </si>
  <si>
    <t>631362021</t>
  </si>
  <si>
    <t>Výztuž mazanin svařovanými sítěmi Kari</t>
  </si>
  <si>
    <t>168</t>
  </si>
  <si>
    <t>85</t>
  </si>
  <si>
    <t>632441225</t>
  </si>
  <si>
    <t>Potěr anhydritový samonivelační litý C30 tl přes 45 do 50 mm</t>
  </si>
  <si>
    <t>170</t>
  </si>
  <si>
    <t>632441293</t>
  </si>
  <si>
    <t>Příplatek k anhydritovému samonivelačnímu litému potěru C30 ZKD 5 mm tl přes 50 mm</t>
  </si>
  <si>
    <t>172</t>
  </si>
  <si>
    <t>87</t>
  </si>
  <si>
    <t>634112126</t>
  </si>
  <si>
    <t>Obvodová dilatace podlahovým páskem z pěnového PE s fólií mezi stěnou a mazaninou nebo potěrem v 100 mm</t>
  </si>
  <si>
    <t>174</t>
  </si>
  <si>
    <t>Ostatní konstrukce a práce, bourání</t>
  </si>
  <si>
    <t>941211111</t>
  </si>
  <si>
    <t>Montáž lešení řadového rámového lehkého zatížení do 200 kg/m2 š od 0,6 do 0,9 m v do 10 m</t>
  </si>
  <si>
    <t>176</t>
  </si>
  <si>
    <t>"JV" 170</t>
  </si>
  <si>
    <t>"SZ" 100</t>
  </si>
  <si>
    <t>"JZ" 155</t>
  </si>
  <si>
    <t>"SV" 275</t>
  </si>
  <si>
    <t>89</t>
  </si>
  <si>
    <t>941211211</t>
  </si>
  <si>
    <t>Příplatek k lešení řadovému rámovému lehkému š 0,9 m v přes 10 do 25 m za první a ZKD den použití</t>
  </si>
  <si>
    <t>178</t>
  </si>
  <si>
    <t>lešení</t>
  </si>
  <si>
    <t>700*61 "Přepočtené koeficientem množství</t>
  </si>
  <si>
    <t>941211811</t>
  </si>
  <si>
    <t>Demontáž lešení řadového rámového lehkého zatížení do 200 kg/m2 š od 0,6 do 0,9 m v do 10 m</t>
  </si>
  <si>
    <t>180</t>
  </si>
  <si>
    <t>91</t>
  </si>
  <si>
    <t>944511111</t>
  </si>
  <si>
    <t>Montáž ochranné sítě z textilie z umělých vláken</t>
  </si>
  <si>
    <t>182</t>
  </si>
  <si>
    <t>944511211</t>
  </si>
  <si>
    <t>Příplatek k ochranné síti za první a ZKD den použití</t>
  </si>
  <si>
    <t>184</t>
  </si>
  <si>
    <t>93</t>
  </si>
  <si>
    <t>944511811</t>
  </si>
  <si>
    <t>Demontáž ochranné sítě z textilie z umělých vláken</t>
  </si>
  <si>
    <t>186</t>
  </si>
  <si>
    <t>945412111</t>
  </si>
  <si>
    <t>Teleskopická hydraulická montážní plošina výška zdvihu do 8 m</t>
  </si>
  <si>
    <t>den</t>
  </si>
  <si>
    <t>188</t>
  </si>
  <si>
    <t>95</t>
  </si>
  <si>
    <t>945421110</t>
  </si>
  <si>
    <t>Hydraulická zvedací plošina na automobilovém podvozku výška zdvihu do 18 m včetně obsluhy</t>
  </si>
  <si>
    <t>hod</t>
  </si>
  <si>
    <t>190</t>
  </si>
  <si>
    <t>946111110.R</t>
  </si>
  <si>
    <t>Montáž, pronájem a demontáž pojízdných věží trubkových/dílcových š přes 0,6 do 0,9 m dl do 3,2 m v přes 6,6 do 7,6 m - po celou dobu výstavby</t>
  </si>
  <si>
    <t>192</t>
  </si>
  <si>
    <t>97</t>
  </si>
  <si>
    <t>949101111</t>
  </si>
  <si>
    <t>Lešení pomocné pro objekty pozemních staveb s lešeňovou podlahou v do 1,9 m zatížení do 150 kg/m2</t>
  </si>
  <si>
    <t>194</t>
  </si>
  <si>
    <t>"podlahová plocha" 560-344</t>
  </si>
  <si>
    <t>949101112</t>
  </si>
  <si>
    <t>Lešení pomocné pro objekty pozemních staveb s lešeňovou podlahou v přes 1,9 do 3,5 m zatížení do 150 kg/m2</t>
  </si>
  <si>
    <t>196</t>
  </si>
  <si>
    <t>"podlahová plocha" 344</t>
  </si>
  <si>
    <t>99</t>
  </si>
  <si>
    <t>952901114</t>
  </si>
  <si>
    <t>Vyčištění budov bytové a občanské výstavby při výšce podlaží přes 4 m</t>
  </si>
  <si>
    <t>198</t>
  </si>
  <si>
    <t>"podlahová plocha" 560</t>
  </si>
  <si>
    <t>"střechy" 530</t>
  </si>
  <si>
    <t>953943211</t>
  </si>
  <si>
    <t>Osazování hasicího přístroje</t>
  </si>
  <si>
    <t>200</t>
  </si>
  <si>
    <t>101</t>
  </si>
  <si>
    <t>44932114</t>
  </si>
  <si>
    <t>přístroj hasicí ruční práškový PG 6 LE</t>
  </si>
  <si>
    <t>202</t>
  </si>
  <si>
    <t>44932211</t>
  </si>
  <si>
    <t>přístroj hasicí ruční sněhový 89B</t>
  </si>
  <si>
    <t>204</t>
  </si>
  <si>
    <t>103</t>
  </si>
  <si>
    <t>953993R01</t>
  </si>
  <si>
    <t>D+M protipožárních ucpávek vč. revize a knihy ucpávek dle PBŘ - komplet provedení všechny profese</t>
  </si>
  <si>
    <t>kpl</t>
  </si>
  <si>
    <t>206</t>
  </si>
  <si>
    <t>953993R02</t>
  </si>
  <si>
    <t>D+M bezpečnostního, orientačního a informačního značení</t>
  </si>
  <si>
    <t>208</t>
  </si>
  <si>
    <t>105</t>
  </si>
  <si>
    <t>961044111</t>
  </si>
  <si>
    <t>Bourání základů z betonu prostého</t>
  </si>
  <si>
    <t>210</t>
  </si>
  <si>
    <t>"venkovní schodiště" 1,5</t>
  </si>
  <si>
    <t>962031132</t>
  </si>
  <si>
    <t>Bourání příček z cihel pálených na MVC tl do 100 mm</t>
  </si>
  <si>
    <t>212</t>
  </si>
  <si>
    <t>"družina" 6,3*3,0</t>
  </si>
  <si>
    <t>107</t>
  </si>
  <si>
    <t>962032240</t>
  </si>
  <si>
    <t>Bourání zdiva z cihel pálených nebo vápenopískových na MC do 1 m3</t>
  </si>
  <si>
    <t>214</t>
  </si>
  <si>
    <t>"parapetní zdivo chodba" 1,0*0,8*0,38*2</t>
  </si>
  <si>
    <t>"do stáv. družiny" 1,0*2,15*0,73</t>
  </si>
  <si>
    <t>"družina" (1,2*2,8+1,2*1,9*3)*0,73</t>
  </si>
  <si>
    <t>962081131</t>
  </si>
  <si>
    <t>Bourání příček ze skleněných tvárnic tl do 100 mm</t>
  </si>
  <si>
    <t>216</t>
  </si>
  <si>
    <t>(3,2*1,4)*4</t>
  </si>
  <si>
    <t>(2,0*1,4)*1</t>
  </si>
  <si>
    <t>109</t>
  </si>
  <si>
    <t>963013530</t>
  </si>
  <si>
    <t>Bourání stropů s keramickou výplní</t>
  </si>
  <si>
    <t>218</t>
  </si>
  <si>
    <t>"vyřezání otvorů stáv. stropem pro světlíku" (0,9*0,9*0,45)*7</t>
  </si>
  <si>
    <t>965043331</t>
  </si>
  <si>
    <t>Bourání podkladů pod dlažby betonových s potěrem nebo teracem tl do 100 mm pl do 4 m2</t>
  </si>
  <si>
    <t>220</t>
  </si>
  <si>
    <t>"otvor v podlaze, RŠ" 1,5*1,5*0,1</t>
  </si>
  <si>
    <t>111</t>
  </si>
  <si>
    <t>965049111</t>
  </si>
  <si>
    <t>Příplatek k bourání betonových mazanin za bourání mazanin se svařovanou sítí tl do 100 mm</t>
  </si>
  <si>
    <t>222</t>
  </si>
  <si>
    <t>966072810.R</t>
  </si>
  <si>
    <t>Demontáž stáv. z pletivové výplně v rámech, resp. síťové výplně vč. sloupků a základových konstrukcí, naložení, dovozu a likvidace</t>
  </si>
  <si>
    <t>224</t>
  </si>
  <si>
    <t>"výkres C.3 - koordinační situační výkres - původní oplocení"</t>
  </si>
  <si>
    <t>12,220</t>
  </si>
  <si>
    <t>37,620</t>
  </si>
  <si>
    <t>13,270</t>
  </si>
  <si>
    <t>22,340</t>
  </si>
  <si>
    <t>13,330</t>
  </si>
  <si>
    <t>113</t>
  </si>
  <si>
    <t>953Ost.01</t>
  </si>
  <si>
    <t>D+M otočného basketbalového koše, sklopný na stěnu ozn. Ost.01 dle tabulky ostatních výrobků vč. kotvení, kotevního mat., pomocné ocelové konstrukce s PÚ a příslušenství</t>
  </si>
  <si>
    <t>ks</t>
  </si>
  <si>
    <t>226</t>
  </si>
  <si>
    <t>953Ost.02</t>
  </si>
  <si>
    <t>D+M otočného basketbalového koše, sklopný na stěnu ozn. Ost.02 dle tabulky ostatních výrobků vč. kotvení, kotevního mat. a příslušenství</t>
  </si>
  <si>
    <t>228</t>
  </si>
  <si>
    <t>115</t>
  </si>
  <si>
    <t>953Ost.03</t>
  </si>
  <si>
    <t>D+M žebřin 3000x1000x100 mm vč. kotvení a kotevního mat. ozn. Ost.03 dle tabulky ostatních výrobků</t>
  </si>
  <si>
    <t>230</t>
  </si>
  <si>
    <t>953Ost.04</t>
  </si>
  <si>
    <t>D+M gymnastických kruhů vč. kotvení a kotevního mat. ozn. Ost.04 dle tabulky ostatních výrobků</t>
  </si>
  <si>
    <t>232</t>
  </si>
  <si>
    <t>117</t>
  </si>
  <si>
    <t>953Ost.05</t>
  </si>
  <si>
    <t>D+M šplhová konstrukce pro lana a tyče (4 šplhací prvky), 3200/1200 mm vč. kotvení a kotevního mat. ozn. Ost.05 dle tabulky ostatních výrobků</t>
  </si>
  <si>
    <t>234</t>
  </si>
  <si>
    <t>953Ost.06</t>
  </si>
  <si>
    <t>D+M žaluzie Z90 vč. vodících lišt, zateplených skrytých katlíků, kotvení el. pohonu a ovládání - komplet provedení ozn. Ost.06 dle tabulky ostatních výrobků</t>
  </si>
  <si>
    <t>236</t>
  </si>
  <si>
    <t>119</t>
  </si>
  <si>
    <t>953Ost.07</t>
  </si>
  <si>
    <t>D+M univerzální výsledkové světelné tabule, vel. cca 1500x900 mm vč. napájení, kotvení, ovládání a příslušenství (upřesněno dle pokynů investora) ozn. Ost.06 dle tabulky ostatních výrobků</t>
  </si>
  <si>
    <t>238</t>
  </si>
  <si>
    <t>968072455</t>
  </si>
  <si>
    <t>Vybourání kovových dveřních zárubní pl do 2 m2</t>
  </si>
  <si>
    <t>240</t>
  </si>
  <si>
    <t>121</t>
  </si>
  <si>
    <t>968072456</t>
  </si>
  <si>
    <t>Vybourání kovových dveřních zárubní pl přes 2 m2</t>
  </si>
  <si>
    <t>242</t>
  </si>
  <si>
    <t>"chodba" 2*2,1</t>
  </si>
  <si>
    <t>968082017</t>
  </si>
  <si>
    <t>Vybourání plastových rámů oken včetně křídel plochy přes 2 do 4 m2</t>
  </si>
  <si>
    <t>244</t>
  </si>
  <si>
    <t>"družina" 1,2*1,9*8</t>
  </si>
  <si>
    <t>123</t>
  </si>
  <si>
    <t>971033621</t>
  </si>
  <si>
    <t>Vybourání otvorů ve zdivu cihelném pl do 4 m2 na MVC nebo MV tl do 100 mm</t>
  </si>
  <si>
    <t>246</t>
  </si>
  <si>
    <t>"pro dveře D6" 0,9*2,1</t>
  </si>
  <si>
    <t>974031167.R</t>
  </si>
  <si>
    <t>Vysekání rýh ve zdivu cihelném hl do 300 mm š do 350 mm</t>
  </si>
  <si>
    <t>248</t>
  </si>
  <si>
    <t>"P5" 1,5*2</t>
  </si>
  <si>
    <t>"P4" 6,2*2</t>
  </si>
  <si>
    <t>125</t>
  </si>
  <si>
    <t>974031287</t>
  </si>
  <si>
    <t>Vysekání rýh ve zdivu cihelném u stropu hl do 300 mm š do 300 mm</t>
  </si>
  <si>
    <t>250</t>
  </si>
  <si>
    <t>"P1" 1,4*2*2</t>
  </si>
  <si>
    <t>974032154</t>
  </si>
  <si>
    <t>Vysekání rýh ve stěnách nebo příčkách z dutých cihel nebo tvárnic hl do 100 mm š do 150 mm</t>
  </si>
  <si>
    <t>252</t>
  </si>
  <si>
    <t>"pro překlad P9" 1,4</t>
  </si>
  <si>
    <t>127</t>
  </si>
  <si>
    <t>977151123</t>
  </si>
  <si>
    <t>Jádrové vrty diamantovými korunkami do stavebních materiálů D přes 130 do 150 mm</t>
  </si>
  <si>
    <t>254</t>
  </si>
  <si>
    <t>"prostup VZT, družina" 0,45</t>
  </si>
  <si>
    <t>977211113</t>
  </si>
  <si>
    <t>Řezání stěnovou pilou betonových nebo ŽB kcí s výztuží průměru do 16 mm hl přes 350 do 420 mm</t>
  </si>
  <si>
    <t>256</t>
  </si>
  <si>
    <t>"vyřezání otvorů stáv. stropem pro světlíku" (1,0*4)*7</t>
  </si>
  <si>
    <t>129</t>
  </si>
  <si>
    <t>977312112</t>
  </si>
  <si>
    <t>Řezání stávajících betonových mazanin vyztužených hl do 100 mm</t>
  </si>
  <si>
    <t>258</t>
  </si>
  <si>
    <t>"otvor v podlaze, RŠ" 1,5*4</t>
  </si>
  <si>
    <t>997</t>
  </si>
  <si>
    <t>Přesun sutě</t>
  </si>
  <si>
    <t>997013151</t>
  </si>
  <si>
    <t>Vnitrostaveništní doprava suti a vybouraných hmot pro budovy v do 6 m s omezením mechanizace</t>
  </si>
  <si>
    <t>260</t>
  </si>
  <si>
    <t>131</t>
  </si>
  <si>
    <t>997013501</t>
  </si>
  <si>
    <t>Odvoz suti a vybouraných hmot na skládku nebo meziskládku do 1 km se složením</t>
  </si>
  <si>
    <t>262</t>
  </si>
  <si>
    <t>997013509</t>
  </si>
  <si>
    <t>Příplatek k odvozu suti a vybouraných hmot na skládku ZKD 1 km přes 1 km</t>
  </si>
  <si>
    <t>264</t>
  </si>
  <si>
    <t>53,264*24 "Přepočtené koeficientem množství</t>
  </si>
  <si>
    <t>133</t>
  </si>
  <si>
    <t>997013631</t>
  </si>
  <si>
    <t>Poplatek za uložení na skládce (skládkovné) stavebního odpadu směsného kód odpadu 17 09 04</t>
  </si>
  <si>
    <t>266</t>
  </si>
  <si>
    <t>998</t>
  </si>
  <si>
    <t>Přesun hmot</t>
  </si>
  <si>
    <t>998011002</t>
  </si>
  <si>
    <t>Přesun hmot pro budovy zděné v přes 6 do 12 m</t>
  </si>
  <si>
    <t>268</t>
  </si>
  <si>
    <t>PSV</t>
  </si>
  <si>
    <t>Práce a dodávky PSV</t>
  </si>
  <si>
    <t>711</t>
  </si>
  <si>
    <t>Izolace proti vodě, vlhkosti a plynům</t>
  </si>
  <si>
    <t>135</t>
  </si>
  <si>
    <t>711111001</t>
  </si>
  <si>
    <t>Provedení izolace proti zemní vlhkosti vodorovné za studena nátěrem penetračním</t>
  </si>
  <si>
    <t>270</t>
  </si>
  <si>
    <t>711112001</t>
  </si>
  <si>
    <t>Provedení izolace proti zemní vlhkosti svislé za studena nátěrem penetračním</t>
  </si>
  <si>
    <t>272</t>
  </si>
  <si>
    <t>137</t>
  </si>
  <si>
    <t>11163150</t>
  </si>
  <si>
    <t>lak penetrační asfaltový</t>
  </si>
  <si>
    <t>274</t>
  </si>
  <si>
    <t>HIs+HIv</t>
  </si>
  <si>
    <t>615,63*0,00033 "Přepočtené koeficientem množství</t>
  </si>
  <si>
    <t>711111002</t>
  </si>
  <si>
    <t>Provedení izolace proti zemní vlhkosti vodorovné za studena lakem asfaltovým</t>
  </si>
  <si>
    <t>276</t>
  </si>
  <si>
    <t>139</t>
  </si>
  <si>
    <t>11163152</t>
  </si>
  <si>
    <t>lak hydroizolační asfaltový</t>
  </si>
  <si>
    <t>278</t>
  </si>
  <si>
    <t>S1</t>
  </si>
  <si>
    <t>369,11*0,00039 "Přepočtené koeficientem množství</t>
  </si>
  <si>
    <t>711131811</t>
  </si>
  <si>
    <t>Odstranění izolace proti zemní vlhkosti vodorovné</t>
  </si>
  <si>
    <t>280</t>
  </si>
  <si>
    <t>"otvor v podlaze, RŠ" 1,5*1,5</t>
  </si>
  <si>
    <t>141</t>
  </si>
  <si>
    <t>711141559</t>
  </si>
  <si>
    <t>Provedení izolace proti zemní vlhkosti pásy přitavením vodorovné NAIP</t>
  </si>
  <si>
    <t>282</t>
  </si>
  <si>
    <t>"D01" 377,5</t>
  </si>
  <si>
    <t>"D02" 19,5</t>
  </si>
  <si>
    <t>"D03" 141,5</t>
  </si>
  <si>
    <t>"zaizolování kolem nové šachty" 3,5</t>
  </si>
  <si>
    <t>711142559</t>
  </si>
  <si>
    <t>Provedení izolace proti zemní vlhkosti pásy přitavením svislé NAIP</t>
  </si>
  <si>
    <t>284</t>
  </si>
  <si>
    <t>"D01" 91*0,2</t>
  </si>
  <si>
    <t>3,5*0,6</t>
  </si>
  <si>
    <t>(3,8+7,8)*1,3</t>
  </si>
  <si>
    <t>(25,5)*1,5</t>
  </si>
  <si>
    <t>143</t>
  </si>
  <si>
    <t>62853004</t>
  </si>
  <si>
    <t>pás asfaltový natavitelný modifikovaný SBS tl 4,0mm s vložkou ze skleněné tkaniny a spalitelnou PE fólií nebo jemnozrnným minerálním posypem na horním povrchu</t>
  </si>
  <si>
    <t>286</t>
  </si>
  <si>
    <t>HIs*1,2+(HIv-S1)*1,15</t>
  </si>
  <si>
    <t>287,18*1,1655 "Přepočtené koeficientem množství</t>
  </si>
  <si>
    <t>62832001</t>
  </si>
  <si>
    <t>pás asfaltový natavitelný oxidovaný tl 3,5mm typu V60 S35 s vložkou ze skleněné rohože, s jemnozrnným minerálním posypem</t>
  </si>
  <si>
    <t>288</t>
  </si>
  <si>
    <t>145</t>
  </si>
  <si>
    <t>711161221</t>
  </si>
  <si>
    <t>Izolace proti zemní vlhkosti nopovou fólií s textilií svislá, nopek v 4,0 mm, tl. fólie do 0,6 mm</t>
  </si>
  <si>
    <t>290</t>
  </si>
  <si>
    <t>711161383</t>
  </si>
  <si>
    <t>Izolace proti zemní vlhkosti nopovou fólií ukončení horní lištou</t>
  </si>
  <si>
    <t>292</t>
  </si>
  <si>
    <t>(3,8+7,8)</t>
  </si>
  <si>
    <t>(25,5)</t>
  </si>
  <si>
    <t>147</t>
  </si>
  <si>
    <t>998711202</t>
  </si>
  <si>
    <t>Přesun hmot procentní pro izolace proti vodě, vlhkosti a plynům v objektech v přes 6 do 12 m</t>
  </si>
  <si>
    <t>%</t>
  </si>
  <si>
    <t>294</t>
  </si>
  <si>
    <t>712</t>
  </si>
  <si>
    <t>Povlakové krytiny</t>
  </si>
  <si>
    <t>712311101</t>
  </si>
  <si>
    <t>Provedení povlakové krytiny střech do 10° za studena lakem penetračním nebo asfaltovým</t>
  </si>
  <si>
    <t>296</t>
  </si>
  <si>
    <t>"S9" 34,03*1,1</t>
  </si>
  <si>
    <t>"S10" 154,9*1,1</t>
  </si>
  <si>
    <t>Mezisoučet</t>
  </si>
  <si>
    <t>"parozábrana stáv."</t>
  </si>
  <si>
    <t>"pro nové světlíky, družina" 3,0*1,2+5,6*1,2+4,1*1,2</t>
  </si>
  <si>
    <t>"nové spádování střechy, družina" 12*0,1+5,5</t>
  </si>
  <si>
    <t>"vytažení na svislou" 12*0,5</t>
  </si>
  <si>
    <t>"nové spárodání střechy, chodba" (7,7+17,4)*0,1+(29,5+1,9)</t>
  </si>
  <si>
    <t>"vytažení na svislou" 25*0,5</t>
  </si>
  <si>
    <t>149</t>
  </si>
  <si>
    <t>11163153</t>
  </si>
  <si>
    <t>emulze asfaltová penetrační</t>
  </si>
  <si>
    <t>litr</t>
  </si>
  <si>
    <t>298</t>
  </si>
  <si>
    <t>712331111</t>
  </si>
  <si>
    <t>Provedení povlakové krytiny střech do 10° podkladní vrstvy pásy na sucho samolepící</t>
  </si>
  <si>
    <t>300</t>
  </si>
  <si>
    <t>"S9" 34,1</t>
  </si>
  <si>
    <t>"hydroizolace stáv."</t>
  </si>
  <si>
    <t>"pro nové světlíky, družina" 3,8*2,0+6,4*2,0+4,9*2,0</t>
  </si>
  <si>
    <t>"nové spádování střechy, družina" 12*0,5+5,5</t>
  </si>
  <si>
    <t>"nové spárodání střechy, chodba" (7,7+17,4)*0,5+(29,5+1,9)</t>
  </si>
  <si>
    <t>151</t>
  </si>
  <si>
    <t>62866281</t>
  </si>
  <si>
    <t>pás asfaltový samolepicí modifikovaný SBS tl 3,0mm s vložkou ze skleněné tkaniny se spalitelnou fólií nebo jemnozrnným minerálním posypem nebo textilií na horním povrchu</t>
  </si>
  <si>
    <t>302</t>
  </si>
  <si>
    <t>138,25*1,1655 "Přepočtené koeficientem množství</t>
  </si>
  <si>
    <t>712340831</t>
  </si>
  <si>
    <t>Odstranění povlakové krytiny střech do 10° z pásů NAIP přitavených v plné ploše jednovrstvé</t>
  </si>
  <si>
    <t>304</t>
  </si>
  <si>
    <t>153</t>
  </si>
  <si>
    <t>712340832</t>
  </si>
  <si>
    <t>Odstranění povlakové krytiny střech do 10° z pásů NAIP přitavených v plné ploše dvouvrstvé</t>
  </si>
  <si>
    <t>306</t>
  </si>
  <si>
    <t>712341559</t>
  </si>
  <si>
    <t>Provedení povlakové krytiny střech do 10° pásy NAIP přitavením v plné ploše</t>
  </si>
  <si>
    <t>308</t>
  </si>
  <si>
    <t>155</t>
  </si>
  <si>
    <t>310</t>
  </si>
  <si>
    <t>Poznámka k položce:
Poznámka k položce: jednotková cena vč. tvarovek, prostupů a jejich utěsnění</t>
  </si>
  <si>
    <t>282,173*1,15 "Přepočtené koeficientem množství</t>
  </si>
  <si>
    <t>312</t>
  </si>
  <si>
    <t>157</t>
  </si>
  <si>
    <t>62855017</t>
  </si>
  <si>
    <t>pás asfaltový natavitelný modifikovaný SBS tl 4,5mm s retardéry hoření, (t3) s vložkou ze polyesterové vyztužené rohože a hrubozrnným břidličným posypem na horním povrchu</t>
  </si>
  <si>
    <t>314</t>
  </si>
  <si>
    <t>138,25*1,15 "Přepočtené koeficientem množství</t>
  </si>
  <si>
    <t>712341715</t>
  </si>
  <si>
    <t>Provedení povlakové krytiny střech do 10° pásy NAIP přitavením zaizolování prostupů kruhového průřezu D do 300 mm</t>
  </si>
  <si>
    <t>316</t>
  </si>
  <si>
    <t>"S9" 2</t>
  </si>
  <si>
    <t>159</t>
  </si>
  <si>
    <t>712363600.R</t>
  </si>
  <si>
    <t>D+M fólie z PVC-P tl. 1,5 mm vč. mechanického kotvení a podkladní textilie, opracování prostupů, ukončovacích, lemovacích a napojovacích profilů a příslušenství dle TP výrobce - komplet. provedení</t>
  </si>
  <si>
    <t>318</t>
  </si>
  <si>
    <t>Poznámka k položce:
Poznámka k položce: jednotková cena vč. příslušenství (lišt, doplňků, prostupujících tvarovek), kotvení a kotveního materiálu a prořezu</t>
  </si>
  <si>
    <t>"S10" 155</t>
  </si>
  <si>
    <t>"S11" 386</t>
  </si>
  <si>
    <t>998712202</t>
  </si>
  <si>
    <t>Přesun hmot procentní pro krytiny povlakové v objektech v přes 6 do 12 m</t>
  </si>
  <si>
    <t>320</t>
  </si>
  <si>
    <t>713</t>
  </si>
  <si>
    <t>Izolace tepelné</t>
  </si>
  <si>
    <t>161</t>
  </si>
  <si>
    <t>713121121</t>
  </si>
  <si>
    <t>Montáž izolace tepelné podlah volně kladenými rohožemi, pásy, dílci, deskami 2 vrstvy</t>
  </si>
  <si>
    <t>322</t>
  </si>
  <si>
    <t>28375910</t>
  </si>
  <si>
    <t>deska EPS 150 pro konstrukce s vysokým zatížením λ=0,035 tl 60mm</t>
  </si>
  <si>
    <t>324</t>
  </si>
  <si>
    <t>2*S1</t>
  </si>
  <si>
    <t>2*S2</t>
  </si>
  <si>
    <t>"pod dveřmi D2" 2*(1,0*0,75)</t>
  </si>
  <si>
    <t>"pod dveřmi D1" 2*(1,0*1,0*2)</t>
  </si>
  <si>
    <t>752,98*1,05 "Přepočtené koeficientem množství</t>
  </si>
  <si>
    <t>163</t>
  </si>
  <si>
    <t>28375911</t>
  </si>
  <si>
    <t>deska EPS 150 pro konstrukce s vysokým zatížením λ=0,035 tl 70mm</t>
  </si>
  <si>
    <t>326</t>
  </si>
  <si>
    <t>2*S3</t>
  </si>
  <si>
    <t>2*S4</t>
  </si>
  <si>
    <t>238,26*1,05 "Přepočtené koeficientem množství</t>
  </si>
  <si>
    <t>28375912</t>
  </si>
  <si>
    <t>deska EPS 150 pro konstrukce s vysokým zatížením λ=0,035 tl 80mm</t>
  </si>
  <si>
    <t>328</t>
  </si>
  <si>
    <t>2*S6</t>
  </si>
  <si>
    <t>2*S7</t>
  </si>
  <si>
    <t>31,4*1,05 "Přepočtené koeficientem množství</t>
  </si>
  <si>
    <t>165</t>
  </si>
  <si>
    <t>713131143</t>
  </si>
  <si>
    <t>Montáž izolace tepelné stěn a základů lepením celoplošně v kombinaci s mechanickým kotvením rohoží, pásů, dílců, desek</t>
  </si>
  <si>
    <t>330</t>
  </si>
  <si>
    <t>332</t>
  </si>
  <si>
    <t>KZSxps-sokl</t>
  </si>
  <si>
    <t>36,7*1,1 "Přepočtené koeficientem množství</t>
  </si>
  <si>
    <t>167</t>
  </si>
  <si>
    <t>713131145</t>
  </si>
  <si>
    <t>Montáž izolace tepelné stěn a základů lepením bodově rohoží, pásů, dílců, desek</t>
  </si>
  <si>
    <t>334</t>
  </si>
  <si>
    <t>336</t>
  </si>
  <si>
    <t>MW200</t>
  </si>
  <si>
    <t>200,398*1,04 "Přepočtené koeficientem množství</t>
  </si>
  <si>
    <t>169</t>
  </si>
  <si>
    <t>63151527</t>
  </si>
  <si>
    <t>deska tepelně izolační minerální kontaktních fasád podélné vlákno λ=0,036 tl 100mm</t>
  </si>
  <si>
    <t>338</t>
  </si>
  <si>
    <t>MW100</t>
  </si>
  <si>
    <t>53,76*1,04 "Přepočtené koeficientem množství</t>
  </si>
  <si>
    <t>713140843</t>
  </si>
  <si>
    <t>Odstranění tepelné izolace střech nadstřešní připevněné z polystyrenu suchého tl přes 100 mm</t>
  </si>
  <si>
    <t>340</t>
  </si>
  <si>
    <t>"tepelná izolace stáv."</t>
  </si>
  <si>
    <t>"pro nové světlíky, družina" 3,4*1,6+6,0*1,6+4,5*1,6</t>
  </si>
  <si>
    <t>"nové spádování střechy, družina" 12*0,3+5,5</t>
  </si>
  <si>
    <t>"nové spárodání střechy, chodba" (7,7+17,4)*0,3+(29,5+1,9)</t>
  </si>
  <si>
    <t>171</t>
  </si>
  <si>
    <t>713141131</t>
  </si>
  <si>
    <t>Montáž izolace tepelné střech plochých lepené za studena plně 1 vrstva rohoží, pásů, dílců, desek</t>
  </si>
  <si>
    <t>342</t>
  </si>
  <si>
    <t>"S10" 118,27</t>
  </si>
  <si>
    <t>28372204</t>
  </si>
  <si>
    <t>deska EPS 100 kašírovaná asfaltovým pásem V60 S35 tl 100mm</t>
  </si>
  <si>
    <t>344</t>
  </si>
  <si>
    <t>104,37*1,05 "Přepočtené koeficientem množství</t>
  </si>
  <si>
    <t>173</t>
  </si>
  <si>
    <t>28372309</t>
  </si>
  <si>
    <t>deska EPS 100 pro konstrukce s běžným zatížením λ=0,037 tl 100mm</t>
  </si>
  <si>
    <t>346</t>
  </si>
  <si>
    <t>118,27*1,05 "Přepočtené koeficientem množství</t>
  </si>
  <si>
    <t>713141263</t>
  </si>
  <si>
    <t>Přikotvení tepelné izolace šrouby do betonu pro izolaci tl přes 240 mm</t>
  </si>
  <si>
    <t>348</t>
  </si>
  <si>
    <t>175</t>
  </si>
  <si>
    <t>713141331</t>
  </si>
  <si>
    <t>Montáž izolace tepelné střech plochých lepené za studena zplna, spádová vrstva</t>
  </si>
  <si>
    <t>350</t>
  </si>
  <si>
    <t>28376142</t>
  </si>
  <si>
    <t>klín izolační EPS 150 spád do 5%</t>
  </si>
  <si>
    <t>352</t>
  </si>
  <si>
    <t>"S9" 34,1*0,25</t>
  </si>
  <si>
    <t>"S10" 118,27*0,26</t>
  </si>
  <si>
    <t>"pro nové světlíky, družina" 0,25*(3,4*1,6+6,0*1,6+4,5*1,6)</t>
  </si>
  <si>
    <t>"nové spádování střechy, družina" 0,25*(12*0,3+5,5)</t>
  </si>
  <si>
    <t>"nové spárodání střechy, chodba" 0,25*((7,7+17,4)*0,3+(29,5+1,9))</t>
  </si>
  <si>
    <t>56,843*1,05 "Přepočtené koeficientem množství</t>
  </si>
  <si>
    <t>177</t>
  </si>
  <si>
    <t>713141351</t>
  </si>
  <si>
    <t>Montáž spádové izolace na zhlaví atiky š do 500 mm lepené za studena zplna</t>
  </si>
  <si>
    <t>354</t>
  </si>
  <si>
    <t>"S9" 6/0,4</t>
  </si>
  <si>
    <t>"S10" 18,3/0,4</t>
  </si>
  <si>
    <t>28376141</t>
  </si>
  <si>
    <t>klín izolační EPS 100 spád do 5%</t>
  </si>
  <si>
    <t>356</t>
  </si>
  <si>
    <t>"S9" 6*0,11</t>
  </si>
  <si>
    <t>"S10" 18,3*0,11</t>
  </si>
  <si>
    <t>179</t>
  </si>
  <si>
    <t>713141391</t>
  </si>
  <si>
    <t>Montáž izolace tepelné stěn v do 1000 mm na atiky a prostupy střechou lepené za studena zplna</t>
  </si>
  <si>
    <t>358</t>
  </si>
  <si>
    <t>"S9" 6</t>
  </si>
  <si>
    <t>"S10" 18,3</t>
  </si>
  <si>
    <t>360</t>
  </si>
  <si>
    <t>24,3*1,05 "Přepočtené koeficientem množství</t>
  </si>
  <si>
    <t>181</t>
  </si>
  <si>
    <t>713191133</t>
  </si>
  <si>
    <t>Montáž izolace tepelné podlah, stropů vrchem nebo střech překrytí fólií s přelepeným spojem</t>
  </si>
  <si>
    <t>362</t>
  </si>
  <si>
    <t>28323100</t>
  </si>
  <si>
    <t>fólie LDPE (750 kg/m3) proti zemní vlhkosti nad úrovní terénu tl 0,8mm</t>
  </si>
  <si>
    <t>364</t>
  </si>
  <si>
    <t>S1+S2+S3+S4+S6+S7</t>
  </si>
  <si>
    <t>511,32*1,1655 "Přepočtené koeficientem množství</t>
  </si>
  <si>
    <t>183</t>
  </si>
  <si>
    <t>998713202</t>
  </si>
  <si>
    <t>Přesun hmot procentní pro izolace tepelné v objektech v přes 6 do 12 m</t>
  </si>
  <si>
    <t>366</t>
  </si>
  <si>
    <t>763</t>
  </si>
  <si>
    <t>Konstrukce suché výstavby</t>
  </si>
  <si>
    <t>76300R001</t>
  </si>
  <si>
    <t>Akustický podhled tělocvičny vč. podkonstrukce, závěsů a kotvení a PÚ - komplet provedení vč. detailů, napojení, ukončení a lemování</t>
  </si>
  <si>
    <t>368</t>
  </si>
  <si>
    <t>185</t>
  </si>
  <si>
    <t>763121456</t>
  </si>
  <si>
    <t>SDK stěna předsazená tl 62,5 mm profil CW+UW 50 deska s vysokou mechanickou odolností 1xDFRIH2 12,5 s izolací EI 30 Rw do 15 dB</t>
  </si>
  <si>
    <t>370</t>
  </si>
  <si>
    <t>"1.15, Sál tělocvičny " 65</t>
  </si>
  <si>
    <t>763121714</t>
  </si>
  <si>
    <t>SDK stěna předsazená základní penetrační nátěr</t>
  </si>
  <si>
    <t>372</t>
  </si>
  <si>
    <t>187</t>
  </si>
  <si>
    <t>763131411</t>
  </si>
  <si>
    <t>SDK podhled desky 1xA 12,5 bez izolace dvouvrstvá spodní kce profil CD+UD</t>
  </si>
  <si>
    <t>374</t>
  </si>
  <si>
    <t>"1.00, Zádveří" 4,4</t>
  </si>
  <si>
    <t>"1.01, Chodba" 28,6</t>
  </si>
  <si>
    <t>"1.02, Chodba" 2</t>
  </si>
  <si>
    <t>"1.03, Úklidová místnost" 1,9</t>
  </si>
  <si>
    <t>"1.08, Šatna chlapci " 10,8</t>
  </si>
  <si>
    <t>"1.10, Šatna dívky " 10,8</t>
  </si>
  <si>
    <t>"1.12, Ošetřovna " 6,4</t>
  </si>
  <si>
    <t>"1.13, Kabinet" 5</t>
  </si>
  <si>
    <t>"1.18, Šatna družina " 7,2</t>
  </si>
  <si>
    <t>"D.01, Chodba" 4,1</t>
  </si>
  <si>
    <t>763131451</t>
  </si>
  <si>
    <t>SDK podhled deska 1xH2 12,5 bez izolace dvouvrstvá spodní kce profil CD+UD</t>
  </si>
  <si>
    <t>376</t>
  </si>
  <si>
    <t>"1.04, WC zaměstnanci " 3,8</t>
  </si>
  <si>
    <t>"1.05, WC dívky " 4,9</t>
  </si>
  <si>
    <t>"1.06, WC chlapci" 5,2</t>
  </si>
  <si>
    <t>"1.07, WC bezbariérový " 4,8</t>
  </si>
  <si>
    <t>"1.09, Umývárna chlapci " 5,2</t>
  </si>
  <si>
    <t>"1.11, Umývárna dívky " 5,2</t>
  </si>
  <si>
    <t>189</t>
  </si>
  <si>
    <t>763131714</t>
  </si>
  <si>
    <t>SDK podhled základní penetrační nátěr</t>
  </si>
  <si>
    <t>378</t>
  </si>
  <si>
    <t>763131765</t>
  </si>
  <si>
    <t>Příplatek k SDK podhledu za výšku zavěšení přes 0,5 do 1,0 m</t>
  </si>
  <si>
    <t>380</t>
  </si>
  <si>
    <t>191</t>
  </si>
  <si>
    <t>763164739</t>
  </si>
  <si>
    <t>SDK obklad kcí uzavřeného tvaru š do 1,6 m desky 1xDFRIH2 12,5</t>
  </si>
  <si>
    <t>382</t>
  </si>
  <si>
    <t>"1.15, Sál tělocvičny" 3,0*2</t>
  </si>
  <si>
    <t>998763201</t>
  </si>
  <si>
    <t>Přesun hmot procentní pro dřevostavby v objektech v přes 6 do 12 m</t>
  </si>
  <si>
    <t>384</t>
  </si>
  <si>
    <t>764</t>
  </si>
  <si>
    <t>Konstrukce klempířské</t>
  </si>
  <si>
    <t>193</t>
  </si>
  <si>
    <t>764004801</t>
  </si>
  <si>
    <t>Demontáž podokapního žlabu do suti</t>
  </si>
  <si>
    <t>386</t>
  </si>
  <si>
    <t>"družina" 12</t>
  </si>
  <si>
    <t>764004861</t>
  </si>
  <si>
    <t>Demontáž svodu do suti</t>
  </si>
  <si>
    <t>388</t>
  </si>
  <si>
    <t>"družina" 4</t>
  </si>
  <si>
    <t>195</t>
  </si>
  <si>
    <t>764521446</t>
  </si>
  <si>
    <t>Kotlík oválný (trychtýřový) pro podokapní žlaby z Al plechu 400/150 mm</t>
  </si>
  <si>
    <t>390</t>
  </si>
  <si>
    <t>764528424</t>
  </si>
  <si>
    <t>Svody kruhové včetně objímek, kolen, odskoků z Al plechu průměru 150 mm</t>
  </si>
  <si>
    <t>392</t>
  </si>
  <si>
    <t>"družina" 4,5</t>
  </si>
  <si>
    <t>197</t>
  </si>
  <si>
    <t>764R0K.01</t>
  </si>
  <si>
    <t>D+M oplechování parapetů z AL plechu r.š. 315 mm vč. kotvení, spojovacího mat. a utěsnění a napojení TPT, barva RAL 7016 ozn. K.01 dle tabulky klempířských výrobků</t>
  </si>
  <si>
    <t>394</t>
  </si>
  <si>
    <t>764R0K.10</t>
  </si>
  <si>
    <t>D+M oplechování parapetů z AL plechu r.š. 365 mm vč. kotvení, spojovacího mat. a utěsnění a napojení TPT, barva RAL 7016 ozn. K.10 dle tabulky klempířských výrobků</t>
  </si>
  <si>
    <t>396</t>
  </si>
  <si>
    <t>199</t>
  </si>
  <si>
    <t>764R0K.02</t>
  </si>
  <si>
    <t>D+M oplechování parapetů r.š. 315 mm (typové řešení dodavatele fasádních panelů) vč. kotvení, spojovacího mat. a utěsnění a napojení TPT, barva RAL 7016 ozn. K.02 dle tabulky klempířských výrobků</t>
  </si>
  <si>
    <t>398</t>
  </si>
  <si>
    <t>764R0K.03</t>
  </si>
  <si>
    <t>D+M oplechování atiky z AL plechu r.š. 720 mm vč. kotvení, spojovacího mat. a utěsnění a napojení TPT, barva RAL 7016 ozn. K.03 dle tabulky klempířských výrobků</t>
  </si>
  <si>
    <t>400</t>
  </si>
  <si>
    <t>201</t>
  </si>
  <si>
    <t>764R0K.04</t>
  </si>
  <si>
    <t>D+M oplechování parapetů (typové řešení dodavatele fasádních panelů) vč. kotvení, spojovacího mat. a utěsnění a napojení TPT, barva RAL 7016 ozn. K.04 dle tabulky klempířských výrobků</t>
  </si>
  <si>
    <t>402</t>
  </si>
  <si>
    <t>764R0K.05</t>
  </si>
  <si>
    <t>D+M oplechování atiky z AL plechu r.š. 870 mm vč. kotvení, spojovacího mat. a utěsnění a napojení TPT, barva RAL 7016 ozn. K.05 dle tabulky klempířských výrobků</t>
  </si>
  <si>
    <t>404</t>
  </si>
  <si>
    <t>203</t>
  </si>
  <si>
    <t>764R0K.06</t>
  </si>
  <si>
    <t>D+M oplechování z AL plechu r.š. 410 mm vč. kotvení, spojovacího mat. a utěsnění a napojení TPT, barva RAL 7016 ozn. K.06 dle tabulky klempířských výrobků</t>
  </si>
  <si>
    <t>406</t>
  </si>
  <si>
    <t>764R0K.07</t>
  </si>
  <si>
    <t>D+M přítlačná lišta z AL plechu r.š. 80 mm vč. kotvení, spojovacího mat. a utěsnění a napojení TPT, barva RAL 7016 ozn. K.07 dle tabulky klempířských výrobků</t>
  </si>
  <si>
    <t>408</t>
  </si>
  <si>
    <t>205</t>
  </si>
  <si>
    <t>764R0K.08</t>
  </si>
  <si>
    <t>D+M oplechování z AL plechu r.š. 410 mm vč. kotvení, spojovacího mat. a utěsnění a napojení TPT, barva RAL 7016 ozn. K.08 dle tabulky klempířských výrobků</t>
  </si>
  <si>
    <t>410</t>
  </si>
  <si>
    <t>764R0K.09</t>
  </si>
  <si>
    <t>D+M typového řešení střešního zaatikového žlabu vč. plechování, ziolace dle dodavatele střešního pláště vč. kotvení, spojovacího mat. a utěsnění a napojení TPT, barva RAL 7016 ozn. K.09 dle tabulky klempířských výrobků</t>
  </si>
  <si>
    <t>412</t>
  </si>
  <si>
    <t>207</t>
  </si>
  <si>
    <t>998764202</t>
  </si>
  <si>
    <t>Přesun hmot procentní pro konstrukce klempířské v objektech v přes 6 do 12 m</t>
  </si>
  <si>
    <t>414</t>
  </si>
  <si>
    <t>766</t>
  </si>
  <si>
    <t>Konstrukce truhlářské</t>
  </si>
  <si>
    <t>76600R001</t>
  </si>
  <si>
    <t>Podkladní desky pro upevnění topení vč. kotvení</t>
  </si>
  <si>
    <t>416</t>
  </si>
  <si>
    <t>209</t>
  </si>
  <si>
    <t>76600T.01</t>
  </si>
  <si>
    <t>D+M dřevěného obkladu z jasanových hranolů profil 40/60 mm vč. povrchové úpravy, podkladního roštu a kotvení ozn. T01 dle tabulky truhlářských výrobků - komplet provedení vč. detailů, napojení, ukončení a lemování</t>
  </si>
  <si>
    <t>418</t>
  </si>
  <si>
    <t>76600T.02a</t>
  </si>
  <si>
    <t>D+M akustického obkladu T02, jádro MDF, PÚ lamino vč. kotvení, lemování a příslušenství dle TP výrobce ozn. T02 dle tabulky truhlářských výrobků - komplet provedení vč. detailů</t>
  </si>
  <si>
    <t>420</t>
  </si>
  <si>
    <t>211</t>
  </si>
  <si>
    <t>76600T.02b</t>
  </si>
  <si>
    <t>D+M akustického obkladu T02, jádro MDF, PÚ lamino vč. podkonstrukce, kotvení a výplně z min. vaty, lemování a příslušenství dle TP výrobce ozn. T02 dle tabulky truhlářských výrobků - komplet provedení vč. detailů</t>
  </si>
  <si>
    <t>422</t>
  </si>
  <si>
    <t>76600T.02c</t>
  </si>
  <si>
    <t>D+M akustického obkladu T02, jádro MDF, PÚ lamino vč. podkonstrukce, kotvení, lemování a příslušenství dle TP výrobce ozn. T02 dle tabulky truhlářských výrobků - komplet provedení vč. detailů</t>
  </si>
  <si>
    <t>424</t>
  </si>
  <si>
    <t>213</t>
  </si>
  <si>
    <t>766620O.01</t>
  </si>
  <si>
    <t>D+M fixního okna z plast. 6kom profilů s iz. trojsklem, Ug=0,5 W/m2.K, Uf=1,0 W/m2.K, 3 stupňové těsnění, teplý meziskelní rámeček, barva bílá ozn. O.01 dle tabulky oken, vel. cca 1000x2150 mm, vč. kotvení, příslušenství a utěsnění připojovací spáry int./</t>
  </si>
  <si>
    <t>426</t>
  </si>
  <si>
    <t>766620O.03</t>
  </si>
  <si>
    <t>D+M OV okna + fix z plast. 6kom profilů s iz. trojsklem, Ug=0,5 W/m2.K, Uf=1,0 W/m2.K, 3 stupňové těsnění, teplý meziskelní rámeček, int. bílá/ext. fólie RAL 7016 antracit ozn. O.03 dle tabulky oken, vel. cca 1500x2000 mm, vč. kotvení, příslušenství a utě</t>
  </si>
  <si>
    <t>428</t>
  </si>
  <si>
    <t>215</t>
  </si>
  <si>
    <t>766620O.04</t>
  </si>
  <si>
    <t>D+M OV okna + fix z plast. 6kom profilů s iz. trojsklem, Ug=0,5 W/m2.K, Uf=1,0 W/m2.K, 3 stupňové těsnění, teplý meziskelní rámeček, int. bílá/ext. fólie RAL 7016 antracit ozn. O.04 dle tabulky oken, vel. cca 1500x2000 mm, vč. kotvení, příslušenství a utě</t>
  </si>
  <si>
    <t>430</t>
  </si>
  <si>
    <t>766620O.07(08)</t>
  </si>
  <si>
    <t>D+M OV okna + fix z plast. 6kom profilů s iz. trojsklem, Ug=0,5 W/m2.K, Uf=1,0 W/m2.K, 3 stupňové těsnění, teplý meziskelní rámeček, int. bílá/ext. fólie RAL 7016 antracit ozn. O.07 dle tabulky oken, vel. cca 1200x1860 mm, vč. kotvení, příslušenství a utě</t>
  </si>
  <si>
    <t>432</t>
  </si>
  <si>
    <t>Poznámka k položce:
Poznámka k položce: dtto O.08</t>
  </si>
  <si>
    <t>217</t>
  </si>
  <si>
    <t>766620SV.01</t>
  </si>
  <si>
    <t>D+M střešního neotevíravého světlíku s kopulí a zasklením iz. dvojsklem, U=0,8 W/m2.K, vnitřní laminované sklo, akrylová kopule, propustnost světla 70% ozn. SV.01 dle tabulky světlíků, vel. cca 1000x1000 mm, vč. kotvení, příslušenství, utěsnění a napojova</t>
  </si>
  <si>
    <t>434</t>
  </si>
  <si>
    <t>766620SV.02</t>
  </si>
  <si>
    <t>D+M střešního neotevíravého světlíku s kopulí a zasklením iz. dvojsklem, U=0,8 W/m2.K, vnitřní laminované sklo, akrylová kopule, propustnost světla 70% ozn. SV.02 dle tabulky světlíků, vel. cca 900x900 mm, vč. kotvení, příslušenství, utěsnění a napojovací</t>
  </si>
  <si>
    <t>436</t>
  </si>
  <si>
    <t>219</t>
  </si>
  <si>
    <t>766660D1</t>
  </si>
  <si>
    <t>D+M plných, 1k, hladkých dveří PO EW 30DP3 C3 s povrchem CPL (bílá mat.) do oc. zárubně (RAL 7016 antracit), samozavírač ozn. D1 dle tabulky dveří, průchozí otvor 900x2100 mm, kování, zámku, vložky a příslušenství</t>
  </si>
  <si>
    <t>438</t>
  </si>
  <si>
    <t>766660D10</t>
  </si>
  <si>
    <t>D+M plných, 2k, hladkých dveří s povrchem CPL (bílá mat.+jednostr. nástřik) do oc. zárubně (RAL 7016 antracit) ozn. D10 dle tabulky dveří, průchozí otvor 1800x2100 mm, kování, zámku, vložky a příslušenství</t>
  </si>
  <si>
    <t>440</t>
  </si>
  <si>
    <t>221</t>
  </si>
  <si>
    <t>766660D2</t>
  </si>
  <si>
    <t>D+M plných, 1k, hladkých dveří s povrchem CPL (bílá mat.) do oc. zárubně (RAL 7016 antracit) ozn. D2 dle tabulky dveří, průchozí otvor 900x2100 mm, kování, zámku, vložky a příslušenství</t>
  </si>
  <si>
    <t>442</t>
  </si>
  <si>
    <t>766660D3</t>
  </si>
  <si>
    <t>D+M prosklených 1k dveří z plast. profilů vč. zárubně, bílá ozn. D3 dle tabulky dveří, průchozí otvor 900x2100 mm, kování, zámku, vložky a příslušenství</t>
  </si>
  <si>
    <t>444</t>
  </si>
  <si>
    <t>223</t>
  </si>
  <si>
    <t>766660D4</t>
  </si>
  <si>
    <t>D+M plných, 1k, hladkých dveří s povrchem CPL (bílá mat.+ jednostr. nástřik) do oc. zárubně (RAL 7016 antracit) ozn. D4 dle tabulky dveří, průchozí otvor 900x2100 mm, kování, zámku, vložky a příslušenství</t>
  </si>
  <si>
    <t>446</t>
  </si>
  <si>
    <t>766660D5</t>
  </si>
  <si>
    <t>D+M plných, 1k, hladkých dveří s povrchem CPL (bílá mat.) do oc. zárubně (RAL 7016 antracit), madlo ozn. D5 dle tabulky dveří, průchozí otvor 900x2100 mm, kování, zámku, vložky a příslušenství</t>
  </si>
  <si>
    <t>448</t>
  </si>
  <si>
    <t>225</t>
  </si>
  <si>
    <t>766660D6</t>
  </si>
  <si>
    <t>D+M plných, 1k, hladkých dveří s povrchem CPL (bílá mat.) do oc. zárubně (RAL 7016 antracit) ozn. D6 dle tabulky dveří, průchozí otvor 900x2100 mm, kování, zámku, vložky a příslušenství</t>
  </si>
  <si>
    <t>450</t>
  </si>
  <si>
    <t>766660D7</t>
  </si>
  <si>
    <t>D+M plných, 1k, hladkých dveří s povrchem CPL (bílá mat.) do oc. zárubně (RAL 7016 antracit) ozn. D7 dle tabulky dveří, průchozí otvor 700x2100 mm, kování, zámku, vložky a příslušenství</t>
  </si>
  <si>
    <t>452</t>
  </si>
  <si>
    <t>227</t>
  </si>
  <si>
    <t>766660D8</t>
  </si>
  <si>
    <t>D+M prosklených dveří z plast. profilů vč. zárubně, 1k s nadsvětlíkem, bílá ozn. D8 dle tabulky dveří, průchozí otvor 1100x2000 mm, kování, zámku, vložky a příslušenství vč. kotvení a utěsnění připojovací spáry int./ext dle ČSN</t>
  </si>
  <si>
    <t>454</t>
  </si>
  <si>
    <t>766660D9</t>
  </si>
  <si>
    <t>D+M plných, 2k, hladkých dveří PO EW30DP3 C3K s povrchem CPL (bílá mat.) do oc. zárubně (RAL 7016 antracit), samozavírač ozn. D9 dle tabulky dveří, průchozí otvor 1800x2100 mm, kování, zámku, vložky a příslušenství</t>
  </si>
  <si>
    <t>456</t>
  </si>
  <si>
    <t>229</t>
  </si>
  <si>
    <t>998766202</t>
  </si>
  <si>
    <t>Přesun hmot procentní pro kce truhlářské v objektech v přes 6 do 12 m</t>
  </si>
  <si>
    <t>458</t>
  </si>
  <si>
    <t>767</t>
  </si>
  <si>
    <t>Konstrukce zámečnické</t>
  </si>
  <si>
    <t>767832101</t>
  </si>
  <si>
    <t>Montáž venkovních požárních žebříků do zdiva se suchovodem</t>
  </si>
  <si>
    <t>460</t>
  </si>
  <si>
    <t>231</t>
  </si>
  <si>
    <t>767832801.R</t>
  </si>
  <si>
    <t>Demontáž venkovních požárních žebříků se ochranným košem (pro zpětné použití)</t>
  </si>
  <si>
    <t>462</t>
  </si>
  <si>
    <t>"chodba" 4,5</t>
  </si>
  <si>
    <t>767834111</t>
  </si>
  <si>
    <t>Příplatek k ceně za montáž ochranného koše šroubovaný</t>
  </si>
  <si>
    <t>464</t>
  </si>
  <si>
    <t>233</t>
  </si>
  <si>
    <t>767R0Z.01a</t>
  </si>
  <si>
    <t>D+M ocelové konstrukce zábradlí s madlem pro ZTP z TR ø50 mm vč. kotvení a povrchové úpravy (žárově zink.) a detailů ozn. Z.01 dle tabulky zámečnických výrobků</t>
  </si>
  <si>
    <t>466</t>
  </si>
  <si>
    <t>767R0Z.01b</t>
  </si>
  <si>
    <t>D+M ocelové konstrukce zábradlí s madlem pro ZTP z TR ø50 mm a výplní z vodorovných profilů PL 50/6 mm a svislé tyčoviny ø12 mm, soklového plechu vč. kotvení a povrchové úpravy (žárově zink.) a detailů ozn. Z.01 dle tabulky zámečnických výrobků</t>
  </si>
  <si>
    <t>468</t>
  </si>
  <si>
    <t>235</t>
  </si>
  <si>
    <t>767R0Z.02</t>
  </si>
  <si>
    <t>D+M ocelové konstrukce schodiště vč. zábradlí a výplně z pororoštu, kotvení a povrchové úpravy (žárově zink.) ozn. Z.02 dle tabulky zámečnických výrobků</t>
  </si>
  <si>
    <t>470</t>
  </si>
  <si>
    <t>767R0Z.03</t>
  </si>
  <si>
    <t>D+M typového požárního žebříku vč. výstupního koše a suchovodu, kotvení a povrchové úpravy(žárově zink.) ozn. Z.03 dle tabulky zámečnických výrobků</t>
  </si>
  <si>
    <t>472</t>
  </si>
  <si>
    <t>237</t>
  </si>
  <si>
    <t>767R0Z.04</t>
  </si>
  <si>
    <t>D+M protidešťové mřížky 400x500 mm vč. rámu, kotvení a povrchové úpravy (RAL 7016) ozn. Z.04 dle tabulky zámečnických výrobků</t>
  </si>
  <si>
    <t>474</t>
  </si>
  <si>
    <t>767R0Z.05</t>
  </si>
  <si>
    <t>D+M protidešťové mřížky 1000x500 mm vč. rámu, kotvení a povrchové úpravy (RAL 7016) ozn. Z.05 dle tabulky zámečnických výrobků</t>
  </si>
  <si>
    <t>476</t>
  </si>
  <si>
    <t>239</t>
  </si>
  <si>
    <t>767R0Z.06</t>
  </si>
  <si>
    <t>D+M větrací mřížky nad dveřmi dle VZT, 800x75 mm vč. rámu a kotvení ozn. Z.06 dle tabulky zámečnických výrobků</t>
  </si>
  <si>
    <t>478</t>
  </si>
  <si>
    <t>767R0001.1</t>
  </si>
  <si>
    <t>D+M čistící zóny - specifikace dle PD</t>
  </si>
  <si>
    <t>480</t>
  </si>
  <si>
    <t>241</t>
  </si>
  <si>
    <t>767R00001</t>
  </si>
  <si>
    <t>D+M zámečnické nosné konstrukce dřevěného obkladu T01 vč. dvoukřídlých dveří s kováním, kotvení a povrchové úpravy ozn.  dle tabulky zámečnických výrobků</t>
  </si>
  <si>
    <t>kg</t>
  </si>
  <si>
    <t>482</t>
  </si>
  <si>
    <t>"odborný odhad" 1194</t>
  </si>
  <si>
    <t>767620O.02</t>
  </si>
  <si>
    <t>D+M fixního děleného okna se sklopnými částmi z AL profilů, Uf=0,95 W/m2.K, el. ovládání oken, RAL 7016 antracit ozn. O.02 dle tabulky oken, vel. cca 4000x3350 mm, vč. kotvení, příslušenství a utěsnění připojovací spáry int./ext</t>
  </si>
  <si>
    <t>484</t>
  </si>
  <si>
    <t>243</t>
  </si>
  <si>
    <t>767620O.05</t>
  </si>
  <si>
    <t>D+M fixního okna z AL profilů, bezp. vrstvené sklo s fólií, RAL 7016 antracit ozn. O.05 dle tabulky oken, vel. cca 3220x3000 mm, vč. kotvení, příslušenství a utěsnění připojovací spáry int./ext</t>
  </si>
  <si>
    <t>486</t>
  </si>
  <si>
    <t>767620O.06</t>
  </si>
  <si>
    <t>D+M fixního okna z AL profilů, bezp. vrstvené sklo s fólií, RAL 7016 antracit ozn. O.06 dle tabulky oken, vel. cca 3160x3000 mm, vč. kotvení, příslušenství a utěsnění připojovací spáry int./ext</t>
  </si>
  <si>
    <t>488</t>
  </si>
  <si>
    <t>245</t>
  </si>
  <si>
    <t>767660D11</t>
  </si>
  <si>
    <t>D+M plných 2k dveří z AL profilů vč. zárubně, RAL 7016 antracit ozn. D11 dle tabulky dveří, průchozí otvor 1900x2100 mm, kování, zámku, vložky a příslušenství vč. kotvení a utěsnění připojovací spáry int./ext</t>
  </si>
  <si>
    <t>490</t>
  </si>
  <si>
    <t>767660D12</t>
  </si>
  <si>
    <t>D+M prosklených dveří z AL profilů vč. zárubně, 1k s nadsvětlíkem, RAL 7016 antracit ozn. D12 dle tabulky dveří, průchozí otvor 900x2100 mm, kování, zámku, vložky a příslušenství vč. kotvení a utěsnění připojovací spáry int./ext</t>
  </si>
  <si>
    <t>492</t>
  </si>
  <si>
    <t>247</t>
  </si>
  <si>
    <t>767660D13</t>
  </si>
  <si>
    <t>D+M prosklených dveří z AL profilů vč. zárubně, 1k s nadsvětlíkem, RAL 7016 antracit ozn. D13 dle tabulky dveří, průchozí otvor 900x2100 mm, kování, zámku, vložky a příslušenství vč. kotvení a utěsnění připojovací spáry int./ext</t>
  </si>
  <si>
    <t>494</t>
  </si>
  <si>
    <t>998767202</t>
  </si>
  <si>
    <t>Přesun hmot procentní pro zámečnické konstrukce v objektech v přes 6 do 12 m</t>
  </si>
  <si>
    <t>496</t>
  </si>
  <si>
    <t>771</t>
  </si>
  <si>
    <t>Podlahy z dlaždic</t>
  </si>
  <si>
    <t>249</t>
  </si>
  <si>
    <t>771111011</t>
  </si>
  <si>
    <t>Vysátí podkladu před pokládkou dlažby</t>
  </si>
  <si>
    <t>498</t>
  </si>
  <si>
    <t>771121011</t>
  </si>
  <si>
    <t>Nátěr penetrační na podlahu</t>
  </si>
  <si>
    <t>500</t>
  </si>
  <si>
    <t>251</t>
  </si>
  <si>
    <t>771151021</t>
  </si>
  <si>
    <t>Samonivelační stěrka podlah pevnosti 30 MPa tl 3 mm</t>
  </si>
  <si>
    <t>502</t>
  </si>
  <si>
    <t>771473810</t>
  </si>
  <si>
    <t>Demontáž soklíků z dlaždic keramických lepených rovných</t>
  </si>
  <si>
    <t>504</t>
  </si>
  <si>
    <t>"stáv. družina"</t>
  </si>
  <si>
    <t>"D.01" 9,5</t>
  </si>
  <si>
    <t>253</t>
  </si>
  <si>
    <t>771474112</t>
  </si>
  <si>
    <t>Montáž soklů z dlaždic keramických rovných flexibilní lepidlo v přes 65 do 90 mm</t>
  </si>
  <si>
    <t>506</t>
  </si>
  <si>
    <t>771573810</t>
  </si>
  <si>
    <t>Demontáž podlah z dlaždic keramických lepených</t>
  </si>
  <si>
    <t>508</t>
  </si>
  <si>
    <t>"D.01" 4,55</t>
  </si>
  <si>
    <t>255</t>
  </si>
  <si>
    <t>771574154</t>
  </si>
  <si>
    <t>Montáž podlah keramických velkoformátových hladkých lepených flexibilním lepidlem přes 4 do 6 ks/m2</t>
  </si>
  <si>
    <t>510</t>
  </si>
  <si>
    <t>59761007</t>
  </si>
  <si>
    <t>dlažba velkoformátová keramická slinutá hladká do interiéru i exteriéru přes 4 do 6ks/m2</t>
  </si>
  <si>
    <t>512</t>
  </si>
  <si>
    <t>(S3+S3st+S6)*1,2</t>
  </si>
  <si>
    <t>KDsokl/4</t>
  </si>
  <si>
    <t>104,249*1,15 "Přepočtené koeficientem množství</t>
  </si>
  <si>
    <t>257</t>
  </si>
  <si>
    <t>771591112</t>
  </si>
  <si>
    <t>Izolace pod dlažbu nátěrem nebo stěrkou ve dvou vrstvách</t>
  </si>
  <si>
    <t>514</t>
  </si>
  <si>
    <t>"1.04, WC zaměstnanci " 3,8+11,5*0,15</t>
  </si>
  <si>
    <t>"1.05, WC dívky " 4,9+16*0,15</t>
  </si>
  <si>
    <t>"1.06, WC chlapci" 5,2+17*0,15</t>
  </si>
  <si>
    <t>"1.07, WC bezbariérový " 4,8+9*0,15</t>
  </si>
  <si>
    <t>"1.09, Umývárna chlapci " 5,2+9,5*0,15</t>
  </si>
  <si>
    <t>"1.11, Umývárna dívky " 5,2+9,5*0,15</t>
  </si>
  <si>
    <t>998771202</t>
  </si>
  <si>
    <t>Přesun hmot procentní pro podlahy z dlaždic v objektech v přes 6 do 12 m</t>
  </si>
  <si>
    <t>516</t>
  </si>
  <si>
    <t>776</t>
  </si>
  <si>
    <t>Podlahy povlakové</t>
  </si>
  <si>
    <t>259</t>
  </si>
  <si>
    <t>776111117</t>
  </si>
  <si>
    <t>Broušení stávajícího podkladu povlakových podlah diamantovým kotoučem</t>
  </si>
  <si>
    <t>518</t>
  </si>
  <si>
    <t>"D.02" 57,12</t>
  </si>
  <si>
    <t>"D.03" 13,65</t>
  </si>
  <si>
    <t>776111311</t>
  </si>
  <si>
    <t>Vysátí podkladu povlakových podlah</t>
  </si>
  <si>
    <t>520</t>
  </si>
  <si>
    <t>261</t>
  </si>
  <si>
    <t>776121112</t>
  </si>
  <si>
    <t>Vodou ředitelná penetrace savého podkladu povlakových podlah</t>
  </si>
  <si>
    <t>522</t>
  </si>
  <si>
    <t>776141121</t>
  </si>
  <si>
    <t>Stěrka podlahová nivelační pro vyrovnání podkladu povlakových podlah pevnosti 30 MPa tl do 3 mm</t>
  </si>
  <si>
    <t>524</t>
  </si>
  <si>
    <t>263</t>
  </si>
  <si>
    <t>776201812</t>
  </si>
  <si>
    <t>Demontáž lepených povlakových podlah s podložkou ručně</t>
  </si>
  <si>
    <t>526</t>
  </si>
  <si>
    <t>776232111</t>
  </si>
  <si>
    <t>Lepení lamel a čtverců z vinylu 2-složkovým lepidlem</t>
  </si>
  <si>
    <t>528</t>
  </si>
  <si>
    <t>265</t>
  </si>
  <si>
    <t>28411052</t>
  </si>
  <si>
    <t>dílce vinylové tl 3,0mm, nášlapná vrstva 0,70mm, úprava PUR, třída zátěže 23/34/43, otlak 0,05mm, R10, třída otěru T, hořlavost Bfl S1, bez ftalátů</t>
  </si>
  <si>
    <t>530</t>
  </si>
  <si>
    <t>S4+S4st</t>
  </si>
  <si>
    <t>S7</t>
  </si>
  <si>
    <t>133,31*1,2 "Přepočtené koeficientem množství</t>
  </si>
  <si>
    <t>776410811</t>
  </si>
  <si>
    <t>Odstranění soklíků a lišt pryžových nebo plastových</t>
  </si>
  <si>
    <t>532</t>
  </si>
  <si>
    <t>"D.02" 45,5</t>
  </si>
  <si>
    <t>"D.03" 15,5</t>
  </si>
  <si>
    <t>267</t>
  </si>
  <si>
    <t>776411211</t>
  </si>
  <si>
    <t>Montáž tahaných obvodových soklíků z PVC výšky do 80 mm</t>
  </si>
  <si>
    <t>534</t>
  </si>
  <si>
    <t>776411213</t>
  </si>
  <si>
    <t>Montáž tahaných soklíků z PVC vnitřních rohů</t>
  </si>
  <si>
    <t>536</t>
  </si>
  <si>
    <t>269</t>
  </si>
  <si>
    <t>776411214</t>
  </si>
  <si>
    <t>Montáž tahaných soklíků z PVC vnějších rohů</t>
  </si>
  <si>
    <t>538</t>
  </si>
  <si>
    <t>776991821</t>
  </si>
  <si>
    <t>Odstranění lepidla ručně z podlah</t>
  </si>
  <si>
    <t>540</t>
  </si>
  <si>
    <t>271</t>
  </si>
  <si>
    <t>998776202</t>
  </si>
  <si>
    <t>Přesun hmot procentní pro podlahy povlakové v objektech v přes 6 do 12 m</t>
  </si>
  <si>
    <t>542</t>
  </si>
  <si>
    <t>777</t>
  </si>
  <si>
    <t>Podlahy lité</t>
  </si>
  <si>
    <t>777R00S1</t>
  </si>
  <si>
    <t>PU litá podlaha s podložkou s barevným vyznačením hracích ploch a lajn, sportovní podlaha, tl. cca 10 mm - komplet provedení vč. přípravy podkladu a penetrace</t>
  </si>
  <si>
    <t>544</t>
  </si>
  <si>
    <t>273</t>
  </si>
  <si>
    <t>77791R00S1s</t>
  </si>
  <si>
    <t>Sokl PU podlahy</t>
  </si>
  <si>
    <t>546</t>
  </si>
  <si>
    <t>998777202</t>
  </si>
  <si>
    <t>Přesun hmot procentní pro podlahy lité v objektech v přes 6 do 12 m</t>
  </si>
  <si>
    <t>548</t>
  </si>
  <si>
    <t>781</t>
  </si>
  <si>
    <t>Dokončovací práce - obklady</t>
  </si>
  <si>
    <t>275</t>
  </si>
  <si>
    <t>781121011</t>
  </si>
  <si>
    <t>Nátěr penetrační na stěnu</t>
  </si>
  <si>
    <t>550</t>
  </si>
  <si>
    <t>"1.04, WC zaměstnanci " 10,9</t>
  </si>
  <si>
    <t>"1.05, WC dívky " 14,9</t>
  </si>
  <si>
    <t>"1.06, WC chlapci" 15,5</t>
  </si>
  <si>
    <t>"1.07, WC bezbariérový " 9,3</t>
  </si>
  <si>
    <t>"1.09, Umývárna chlapci " 23,3</t>
  </si>
  <si>
    <t>"1.11, Umývárna dívky " 23,3</t>
  </si>
  <si>
    <t>781131112</t>
  </si>
  <si>
    <t>Izolace pod obklad nátěrem nebo stěrkou ve dvou vrstvách</t>
  </si>
  <si>
    <t>552</t>
  </si>
  <si>
    <t>"1.09, Umývárna chlapci " 9,23*2,1</t>
  </si>
  <si>
    <t>"1.11, Umývárna dívky " 9,23*2,1</t>
  </si>
  <si>
    <t>277</t>
  </si>
  <si>
    <t>781474154</t>
  </si>
  <si>
    <t>Montáž obkladů vnitřních keramických velkoformátových hladkých přes 4 do 6 ks/m2 lepených flexibilním lepidlem</t>
  </si>
  <si>
    <t>554</t>
  </si>
  <si>
    <t>59761001</t>
  </si>
  <si>
    <t>obklad velkoformátový keramický hladký přes 4 do 6ks/m2</t>
  </si>
  <si>
    <t>556</t>
  </si>
  <si>
    <t>KO</t>
  </si>
  <si>
    <t>97,2*1,15 "Přepočtené koeficientem množství</t>
  </si>
  <si>
    <t>279</t>
  </si>
  <si>
    <t>781494511</t>
  </si>
  <si>
    <t>Plastové profily ukončovací lepené flexibilním lepidlem</t>
  </si>
  <si>
    <t>558</t>
  </si>
  <si>
    <t>"1.04, WC zaměstnanci " 11,5</t>
  </si>
  <si>
    <t>"1.05, WC dívky " 16</t>
  </si>
  <si>
    <t>"1.06, WC chlapci" 16,9</t>
  </si>
  <si>
    <t>"1.07, WC bezbariérový " 8,7</t>
  </si>
  <si>
    <t>998781202</t>
  </si>
  <si>
    <t>Přesun hmot procentní pro obklady keramické v objektech v přes 6 do 12 m</t>
  </si>
  <si>
    <t>560</t>
  </si>
  <si>
    <t>783</t>
  </si>
  <si>
    <t>Dokončovací práce - nátěry</t>
  </si>
  <si>
    <t>281</t>
  </si>
  <si>
    <t>783827101</t>
  </si>
  <si>
    <t>Krycí jednonásobný akrylátový nátěr hladkých betonových povrchů</t>
  </si>
  <si>
    <t>562</t>
  </si>
  <si>
    <t>"bezprašný nátěr na beton"</t>
  </si>
  <si>
    <t>(1,0+1,3*4+1,0)*2*8,0+0,8*(4,25+4,35*4)*2</t>
  </si>
  <si>
    <t>784</t>
  </si>
  <si>
    <t>Dokončovací práce - malby a tapety</t>
  </si>
  <si>
    <t>784111001</t>
  </si>
  <si>
    <t>Oprášení (ometení ) podkladu v místnostech v do 3,80 m</t>
  </si>
  <si>
    <t>564</t>
  </si>
  <si>
    <t>283</t>
  </si>
  <si>
    <t>784121001</t>
  </si>
  <si>
    <t>Oškrabání malby v mísnostech v do 3,80 m</t>
  </si>
  <si>
    <t>566</t>
  </si>
  <si>
    <t>"malby stěn"</t>
  </si>
  <si>
    <t>Mezisoučet stěny</t>
  </si>
  <si>
    <t>"D.02, Družina" 54,2</t>
  </si>
  <si>
    <t>"D.03, Sklad  " 18,9</t>
  </si>
  <si>
    <t>Mezisoučet stropy</t>
  </si>
  <si>
    <t>784181101</t>
  </si>
  <si>
    <t>Základní akrylátová jednonásobná bezbarvá penetrace podkladu v místnostech v do 3,80 m</t>
  </si>
  <si>
    <t>568</t>
  </si>
  <si>
    <t>285</t>
  </si>
  <si>
    <t>784211101</t>
  </si>
  <si>
    <t>Dvojnásobné bílé malby ze směsí za mokra výborně oděruvzdorných v místnostech v do 3,80 m</t>
  </si>
  <si>
    <t>570</t>
  </si>
  <si>
    <t>Práce a dodávky M</t>
  </si>
  <si>
    <t>46-M</t>
  </si>
  <si>
    <t>Zemní práce při extr.mont.pracích</t>
  </si>
  <si>
    <t>4606611-R</t>
  </si>
  <si>
    <t>Přeložka nadzemního vedení datového kabelu do země včetně zemních prací a revize, demontáží</t>
  </si>
  <si>
    <t>572</t>
  </si>
  <si>
    <t>OST</t>
  </si>
  <si>
    <t>Ostatní</t>
  </si>
  <si>
    <t>287</t>
  </si>
  <si>
    <t>OST0001</t>
  </si>
  <si>
    <t>Provedení sondy stáv. konstrukcí vč. vyhodnocení - zdivo</t>
  </si>
  <si>
    <t>262144</t>
  </si>
  <si>
    <t>574</t>
  </si>
  <si>
    <t>OST0002</t>
  </si>
  <si>
    <t>Provedení sondy stáv. konstrukcí vč. vyhodnocení - stropní konstrukce</t>
  </si>
  <si>
    <t>576</t>
  </si>
  <si>
    <t>289</t>
  </si>
  <si>
    <t>OST0003</t>
  </si>
  <si>
    <t>Provedení sondy stáv. konstrukcí vč. vyhodnocení - skladba střechy</t>
  </si>
  <si>
    <t>578</t>
  </si>
  <si>
    <t>OST0004</t>
  </si>
  <si>
    <t>Provedení sondy stáv. konstrukcí vč. vyhodnocení - základy</t>
  </si>
  <si>
    <t>580</t>
  </si>
  <si>
    <t>291</t>
  </si>
  <si>
    <t>OST0005</t>
  </si>
  <si>
    <t>Provedení sondy stáv. konstrukcí vč. vyhodnocení - skladba spodlahy</t>
  </si>
  <si>
    <t>582</t>
  </si>
  <si>
    <t>OST0006</t>
  </si>
  <si>
    <t>Požární ucpávky viz PBŘ</t>
  </si>
  <si>
    <t>soubor</t>
  </si>
  <si>
    <t>584</t>
  </si>
  <si>
    <t>D.1.2 - SKŘ</t>
  </si>
  <si>
    <t xml:space="preserve">    762 - Konstrukce tesařské</t>
  </si>
  <si>
    <t>vrty*PI*0,075*0,075</t>
  </si>
  <si>
    <t>5,513*19 "Přepočtené koeficientem množství</t>
  </si>
  <si>
    <t>167151101</t>
  </si>
  <si>
    <t>Nakládání výkopku z hornin třídy těžitelnosti I skupiny 1 až 3 do 100 m3</t>
  </si>
  <si>
    <t>225311114</t>
  </si>
  <si>
    <t>Vrty maloprofilové jádrové D přes 93 do 156 mm úklon do 45° hl 0 až 25 m hornina III a IV</t>
  </si>
  <si>
    <t>"Mikropiloty" 6,5*4*12</t>
  </si>
  <si>
    <t>273322511</t>
  </si>
  <si>
    <t>Základové desky ze ŽB se zvýšenými nároky na prostředí tř. C 25/30</t>
  </si>
  <si>
    <t>"D01" 377,5*0,2</t>
  </si>
  <si>
    <t>"D02" 19,5*0,2</t>
  </si>
  <si>
    <t>"D03" 141,5*0,2</t>
  </si>
  <si>
    <t>273351121</t>
  </si>
  <si>
    <t>Zřízení bednění základových desek</t>
  </si>
  <si>
    <t>"D02" 18*0,2</t>
  </si>
  <si>
    <t>"D03" 51*0,2</t>
  </si>
  <si>
    <t>273351122</t>
  </si>
  <si>
    <t>Odstranění bednění základových desek</t>
  </si>
  <si>
    <t>273361821</t>
  </si>
  <si>
    <t>Výztuž základových desek betonářskou ocelí 10 505 (R)</t>
  </si>
  <si>
    <t>"D01, lemovací a ostatní výztuž, odhad 25 kg/m3" 377,5*0,2*0,025</t>
  </si>
  <si>
    <t>"D02, lemovací a ostatní výztuž, odhad 25 kg/m3" 19,5*0,2*0,025</t>
  </si>
  <si>
    <t>"D03, lemovací a ostatní výztuž, odhad 25 kg/m3" 141,5*0,2*0,025</t>
  </si>
  <si>
    <t>273362021</t>
  </si>
  <si>
    <t>Výztuž základových desek svařovanými sítěmi Kari</t>
  </si>
  <si>
    <t>"č. výkresu 003, vyztužení podl. desky" 13,25</t>
  </si>
  <si>
    <t>274123902.R</t>
  </si>
  <si>
    <t>Montáž ŽB základových pasů pro skelet hmotnosti přes 1 do 4 t vč. zalití jemnozrnnou cem. směsí C20/25 + stykování pomocí příložek</t>
  </si>
  <si>
    <t>ZP.01</t>
  </si>
  <si>
    <t>Železobetonový základový práh z betonu C 40/50 XC2 ozn. ZP.01 1000x300 vč. ozubů, kotevních plechů, výztuže a osazovacích trnů a podložek</t>
  </si>
  <si>
    <t>ZP.02</t>
  </si>
  <si>
    <t>Železobetonový základový práh z betonu C 40/50 XC2 ozn. ZP.02 1000x300 vč. ozubů, kotevních plechů, výztuže a osazovacích trnů a podložek</t>
  </si>
  <si>
    <t>274322511</t>
  </si>
  <si>
    <t>Základové pasy ze ŽB se zvýšenými nároky na prostředí tř. C 25/30</t>
  </si>
  <si>
    <t>(10+14)*0,5</t>
  </si>
  <si>
    <t>(52,5-8,2)*0,5</t>
  </si>
  <si>
    <t>274351121</t>
  </si>
  <si>
    <t>Zřízení bednění základových pasů rovného</t>
  </si>
  <si>
    <t>(30+31+108+18,5)*0,5</t>
  </si>
  <si>
    <t>274351122</t>
  </si>
  <si>
    <t>Odstranění bednění základových pasů rovného</t>
  </si>
  <si>
    <t>274361821</t>
  </si>
  <si>
    <t>Výztuž základových pasů betonářskou ocelí 10 505 (R)</t>
  </si>
  <si>
    <t>275321800.R</t>
  </si>
  <si>
    <t>D+M prefabrikovaných základových kalichů z betonu tř. C40/50 XC2 vč. výztuže a armatury pro uložení</t>
  </si>
  <si>
    <t>(1,2*1,2*0,9-0,55*0,75*0,9)*12</t>
  </si>
  <si>
    <t>275322511</t>
  </si>
  <si>
    <t>Základové patky ze ŽB se zvýšenými nároky na prostředí tř. C 25/30</t>
  </si>
  <si>
    <t>1,2*1,2*0,7*12</t>
  </si>
  <si>
    <t>275351121</t>
  </si>
  <si>
    <t>Zřízení bednění základových patek</t>
  </si>
  <si>
    <t>(1,2*4)*0,7*12</t>
  </si>
  <si>
    <t>275351122</t>
  </si>
  <si>
    <t>Odstranění bednění základových patek</t>
  </si>
  <si>
    <t>275361821</t>
  </si>
  <si>
    <t>Výztuž základových patek betonářskou ocelí 10 505 (R)</t>
  </si>
  <si>
    <t>"stupeň vyztužení - odborný odhad 130 kg/m3" 1,2*1,2*0,7*12*0,13</t>
  </si>
  <si>
    <t>1,572*1,1 "Přepočtené koeficientem množství</t>
  </si>
  <si>
    <t>279113154</t>
  </si>
  <si>
    <t>Základová zeď tl přes 250 do 300 mm z tvárnic ztraceného bednění včetně výplně z betonu tř. C 25/30</t>
  </si>
  <si>
    <t>(3,5*2+7,7)*1,83</t>
  </si>
  <si>
    <t>(3,1)*0,55</t>
  </si>
  <si>
    <t>(11)*1,6</t>
  </si>
  <si>
    <t>(7,7+31,3)*1,1+12,7*1,5</t>
  </si>
  <si>
    <t>279361821</t>
  </si>
  <si>
    <t>Výztuž základových zdí nosných betonářskou ocelí 10 505</t>
  </si>
  <si>
    <t>283111100.R</t>
  </si>
  <si>
    <t>Mikropilota vč. výplně a TR 108/8 S355 - kompletní provedení</t>
  </si>
  <si>
    <t>6*2*4*6</t>
  </si>
  <si>
    <t>283111200.R</t>
  </si>
  <si>
    <t>Hlava mikropiloty vč. úpravy a napojení na armokoš (detail P1)</t>
  </si>
  <si>
    <t>6*2*4</t>
  </si>
  <si>
    <t>331273010.R</t>
  </si>
  <si>
    <t>Pilíř z tvárnic betonových rozměru 300x500 mm z betonu C 25/30 XC1</t>
  </si>
  <si>
    <t>"sloupy štíto stěny" (0,3*0,5*7,8)*2</t>
  </si>
  <si>
    <t>331361821</t>
  </si>
  <si>
    <t>Výztuž sloupů hranatých betonářskou ocelí 10 505</t>
  </si>
  <si>
    <t>(0,3*0,5*7,8)*2*0,15</t>
  </si>
  <si>
    <t>331123904.R</t>
  </si>
  <si>
    <t>Montáž ŽB sloupů do dutiny patky hmotnosti přes 5 do 7 t budova v do 18 m vč. zálivky kalichu cem. směsí C20/25</t>
  </si>
  <si>
    <t>S.01</t>
  </si>
  <si>
    <t>Železobetonový prefabrikovaný sloup z betonu C 40/50 XC2 ozn. S.01, 400x600 mm, výška cca 9,52 m, vč. výztuže, kotveních ok, kotevních plechů, drážky a otvorů pro věnec a osazení trámu</t>
  </si>
  <si>
    <t>"tělocvična" 4</t>
  </si>
  <si>
    <t>S.02</t>
  </si>
  <si>
    <t>Železobetonový prefabrikovaný sloup z betonu C 40/50 XC2 ozn. S.02, 400x600 mm, výška cca 9,52 m, vč. výztuže, kotveních ok, drážky a otvorů pro věnec a osazení trámu</t>
  </si>
  <si>
    <t>"tělocvična" 8</t>
  </si>
  <si>
    <t>342000R02</t>
  </si>
  <si>
    <t>D+M nosné ocelové konstrukce vč. kotvení a povrchové úpravy</t>
  </si>
  <si>
    <t>"výpis ocelových prvků, výkres č. 004" 1213,5</t>
  </si>
  <si>
    <t>"detaily, kotvení a prořez" 1213,5*0,2</t>
  </si>
  <si>
    <t>"výpis ocelových prvků, výkres č. 006" 2603,0</t>
  </si>
  <si>
    <t>"detaily, kotvení a prořez" 2603*0,2</t>
  </si>
  <si>
    <t>389381001</t>
  </si>
  <si>
    <t>Dobetonování prefabrikovaných konstrukcí</t>
  </si>
  <si>
    <t>Poznámka k položce:
Poznámka k položce: třída betonu C 25/30 XC1, jednotková cena vč. bednění a podpěrné konstrukce</t>
  </si>
  <si>
    <t>2,5</t>
  </si>
  <si>
    <t>389381R001</t>
  </si>
  <si>
    <t>Zálivková a kleštinová výztuž z betonářské oceli 10 505 (R)</t>
  </si>
  <si>
    <t>"odborný odhad" 0,75</t>
  </si>
  <si>
    <t>411121121</t>
  </si>
  <si>
    <t>Montáž prefabrikovaných ŽB stropů ze stropních panelů š 1200 mm dl do 3800 mm</t>
  </si>
  <si>
    <t>5930P2</t>
  </si>
  <si>
    <t>panel stropní předepjatý P2 vel. cca 2,6x0,9 m, v. 200 mm vč. výřezů dle PD</t>
  </si>
  <si>
    <t>411121125</t>
  </si>
  <si>
    <t>Montáž prefabrikovaných ŽB stropů ze stropních panelů š 1200 mm dl přes 3800 do 7000 mm</t>
  </si>
  <si>
    <t>5930P3</t>
  </si>
  <si>
    <t>panel stropní předepjatý P3 vel. cca 4,5x0,9 m, v. 200 mm vč. výřezů dle PD</t>
  </si>
  <si>
    <t>411121127</t>
  </si>
  <si>
    <t>Montáž prefabrikovaných ŽB stropů ze stropních panelů š 1200 mm dl přes 7000 mm</t>
  </si>
  <si>
    <t>5930P1.1</t>
  </si>
  <si>
    <t>panel stropní předepjatý P1.1 vel. cca 8x1,2 m, v. 200 mm vč. výřezů dle PD</t>
  </si>
  <si>
    <t>5930P1</t>
  </si>
  <si>
    <t>panel stropní předepjatý P1 vel. cca 8x1,2 m, v. 200 mm vč. výřezů dle PD</t>
  </si>
  <si>
    <t>5930P1.8</t>
  </si>
  <si>
    <t>panel stropní předepjatý P1.8 vel. cca 8x1,2 m, v. 200 mm vč. výřezů dle PD</t>
  </si>
  <si>
    <t>5930P1.9</t>
  </si>
  <si>
    <t>panel stropní předepjatý P1.9 vel. cca 8x0,7 m, v. 200 mm vč. výřezů dle PD</t>
  </si>
  <si>
    <t>5930P1.4</t>
  </si>
  <si>
    <t>panel stropní předepjatý P1.4 vel. cca 8x0,9 m, v. 200 mm vč. výřezů dle PD</t>
  </si>
  <si>
    <t>5930P1.7</t>
  </si>
  <si>
    <t>panel stropní předepjatý P1.7 vel. cca 8x1,2 m, v. 200 mm vč. výřezů dle PD</t>
  </si>
  <si>
    <t>5930P1.6</t>
  </si>
  <si>
    <t>panel stropní předepjatý P1.6 vel. cca 8x1,2 m, v. 200 mm vč. výřezů dle PD</t>
  </si>
  <si>
    <t>5930PX.X</t>
  </si>
  <si>
    <t>pryžový pás pro uložení stropních panelů</t>
  </si>
  <si>
    <t>"výměny" 1,5*4</t>
  </si>
  <si>
    <t>"věnce" 60</t>
  </si>
  <si>
    <t>4111211R1</t>
  </si>
  <si>
    <t>D+M ocelové výměny pro předepjaté stropní panely š. do 1200 mm vč. pryžové podložky</t>
  </si>
  <si>
    <t>411321414</t>
  </si>
  <si>
    <t>Stropy deskové ze ŽB tř. C 25/30</t>
  </si>
  <si>
    <t>"D04" 30*0,2-0,7*1,5*0,2</t>
  </si>
  <si>
    <t>411351011</t>
  </si>
  <si>
    <t>Zřízení bednění stropů deskových tl přes 5 do 25 cm bez podpěrné kce</t>
  </si>
  <si>
    <t>"D04" 30+23,5*0,2</t>
  </si>
  <si>
    <t>411351012</t>
  </si>
  <si>
    <t>Odstranění bednění stropů deskových tl přes 5 do 25 cm bez podpěrné kce</t>
  </si>
  <si>
    <t>411354313</t>
  </si>
  <si>
    <t>Zřízení podpěrné konstrukce stropů výšky do 4 m tl přes 15 do 25 cm</t>
  </si>
  <si>
    <t>411354314</t>
  </si>
  <si>
    <t>Odstranění podpěrné konstrukce stropů výšky do 4 m tl přes 15 do 25 cm</t>
  </si>
  <si>
    <t>411361821</t>
  </si>
  <si>
    <t>Výztuž stropů betonářskou ocelí 10 505</t>
  </si>
  <si>
    <t>"D01, lemovací a ostatní výztuž, odhad 35 kg/m3" 30*0,2*0,035</t>
  </si>
  <si>
    <t>411362021</t>
  </si>
  <si>
    <t>Výztuž stropů svařovanými sítěmi Kari</t>
  </si>
  <si>
    <t>"č. výkresu 004, vyztužení stropní desky" 0,92</t>
  </si>
  <si>
    <t>413123902.R</t>
  </si>
  <si>
    <t>Montáž trámů, průvlaků, ztužidel s nesvařovanými spoji hmotnosti přes 1,5 do 3 t budova v do 18 m vč. zálivky jemnozrnnou směsí C20/25</t>
  </si>
  <si>
    <t>41310Z.01</t>
  </si>
  <si>
    <t>železobetonový prefabrikovaný trám Z.01, vel. 500x300 mm, dl. cca 4,2 m vč. pryžových ložisek a trnů</t>
  </si>
  <si>
    <t>41310Z.02</t>
  </si>
  <si>
    <t>železobetonový prefabrikovaný trám Z.02, vel. 500x300 mm, dl. cca 4,3 m vč. pryžových ložisek a trnů</t>
  </si>
  <si>
    <t>41310Z.03</t>
  </si>
  <si>
    <t>železobetonový prefabrikovaný trám Z.03, vel. 500x300 mm, dl. cca 4,3 m vč. pryžových ložisek a trnů</t>
  </si>
  <si>
    <t>417321515</t>
  </si>
  <si>
    <t>Ztužující pásy a věnce ze ŽB tř. C 25/30</t>
  </si>
  <si>
    <t xml:space="preserve">"osa 1" </t>
  </si>
  <si>
    <t>"SH +2,55" 0,3*0,25*15,7</t>
  </si>
  <si>
    <t>"SH +4,8" 0,3*0,5*15,7</t>
  </si>
  <si>
    <t>"SH 7,61" 0,3*0,5*15,7</t>
  </si>
  <si>
    <t>"osa B" 0,3*0,25*(4,25+4,35*4)</t>
  </si>
  <si>
    <t>"zázemí"</t>
  </si>
  <si>
    <t>0,2*0,2*(31,7+6,7+14,5)</t>
  </si>
  <si>
    <t>0,3*0,3*(31,7+6,7+14,5)</t>
  </si>
  <si>
    <t>417351115</t>
  </si>
  <si>
    <t>Zřízení bednění ztužujících věnců</t>
  </si>
  <si>
    <t>"SH +2,55" 0,3*2*15,7</t>
  </si>
  <si>
    <t>"SH +4,8" 0,3*2*15,7</t>
  </si>
  <si>
    <t>"SH 7,61" 0,3*2*15,7</t>
  </si>
  <si>
    <t>"osa B" 0,3*2*(4,25+4,35*4)</t>
  </si>
  <si>
    <t>0,2*(31,7+6,7+14,5)</t>
  </si>
  <si>
    <t>0,3*2*(31,7+6,7+14,5)</t>
  </si>
  <si>
    <t>417351116</t>
  </si>
  <si>
    <t>Odstranění bednění ztužujících věnců</t>
  </si>
  <si>
    <t>417361821</t>
  </si>
  <si>
    <t>Výztuž ztužujících pásů a věnců betonářskou ocelí 10 505</t>
  </si>
  <si>
    <t>631311113</t>
  </si>
  <si>
    <t>Mazanina tl přes 50 do 80 mm z betonu prostého bez zvýšených nároků na prostředí tř. C 12/15</t>
  </si>
  <si>
    <t>631311123</t>
  </si>
  <si>
    <t>Mazanina tl přes 80 do 120 mm z betonu prostého bez zvýšených nároků na prostředí tř. C 12/15</t>
  </si>
  <si>
    <t>"D02" 19,5*0,1</t>
  </si>
  <si>
    <t>63411210.R</t>
  </si>
  <si>
    <t>Obvodová dilatace podlahovým páskem z pěnového PE tl. 20 mm mezi stěnou a deskou min. 220 mm</t>
  </si>
  <si>
    <t>"D01" 91</t>
  </si>
  <si>
    <t>953R001</t>
  </si>
  <si>
    <t>Dodávka a montáž prostupů</t>
  </si>
  <si>
    <t>Poznámka k položce:
Poznámka k položce: rozsah a specifikace dle PD vč. provedení koordinace s profesní částí</t>
  </si>
  <si>
    <t>985331213</t>
  </si>
  <si>
    <t>Dodatečné vlepování betonářské výztuže D 12 mm do chemické malty včetně vyvrtání otvoru</t>
  </si>
  <si>
    <t>"SL a strop družiny" (2*3*0,15)*2</t>
  </si>
  <si>
    <t>13021013</t>
  </si>
  <si>
    <t>tyč ocelová kruhová žebírková DIN 488 jakost B500B (10 505) výztuž do betonu D 12mm</t>
  </si>
  <si>
    <t>1,8*0,00091 "Přepočtené koeficientem množství</t>
  </si>
  <si>
    <t>985331214</t>
  </si>
  <si>
    <t>Dodatečné vlepování betonářské výztuže D 14 mm do chemické malty včetně vyvrtání otvoru</t>
  </si>
  <si>
    <t>"prefa SLP a věnec osa 1" (5*0,15)*3*2</t>
  </si>
  <si>
    <t>"věnec prefa SLP osa 6" (2*3*0,15)*4</t>
  </si>
  <si>
    <t>13021014</t>
  </si>
  <si>
    <t>tyč ocelová kruhová žebírková DIN 488 jakost B500B (10 505) výztuž do betonu D 14mm</t>
  </si>
  <si>
    <t>8,1*0,00124 "Přepočtené koeficientem množství</t>
  </si>
  <si>
    <t>985331912</t>
  </si>
  <si>
    <t>Příplatek k dodatečnému vlepování betonářské výztuže za délku do 1 m jednotlivě</t>
  </si>
  <si>
    <t>(5*0,15)*2*2</t>
  </si>
  <si>
    <t>(2*3*0,15)*2</t>
  </si>
  <si>
    <t>998017002</t>
  </si>
  <si>
    <t>Přesun hmot s omezením mechanizace pro budovy v přes 6 do 12 m</t>
  </si>
  <si>
    <t>713121111</t>
  </si>
  <si>
    <t>Montáž izolace tepelné podlah volně kladenými rohožemi, pásy, dílci, deskami 1 vrstva</t>
  </si>
  <si>
    <t>"utěsnění mezery mezi 2xUPN260 a vazníkem" 15,1*0,5</t>
  </si>
  <si>
    <t>28375865</t>
  </si>
  <si>
    <t>deska EPS 70 pro konstrukce s malým zatížením λ=0,039 tl 20mm</t>
  </si>
  <si>
    <t>7,55*1,05 "Přepočtené koeficientem množství</t>
  </si>
  <si>
    <t>713131151</t>
  </si>
  <si>
    <t>Montáž izolace tepelné stěn a základů volně vloženými rohožemi, pásy, dílci, deskami 1 vrstva</t>
  </si>
  <si>
    <t>28375939</t>
  </si>
  <si>
    <t>deska EPS 70 fasádní λ=0,039 tl 120mm</t>
  </si>
  <si>
    <t>"mezi tělocvičnou a družinou" 11,5*5,0</t>
  </si>
  <si>
    <t>713191132</t>
  </si>
  <si>
    <t>Montáž izolace tepelné podlah, stropů vrchem nebo střech překrytí separační fólií z PE</t>
  </si>
  <si>
    <t>538,5*1,1 "Přepočtené koeficientem množství</t>
  </si>
  <si>
    <t>762</t>
  </si>
  <si>
    <t>Konstrukce tesařské</t>
  </si>
  <si>
    <t>762332644</t>
  </si>
  <si>
    <t>Montáž vázaných kcí krovů pravidelných z lepených hranolů pl přes 288 do 450 cm2 s ocelovými spojkami</t>
  </si>
  <si>
    <t>"pomocný dřevěný profil žlabu" 23,9*2</t>
  </si>
  <si>
    <t>61223230.R</t>
  </si>
  <si>
    <t>hranol BSH 180x480 mm, lepení lamelové dřevo GL28h, nepohledový</t>
  </si>
  <si>
    <t>"pomocný dřevěný profil žlabu" 0,18*0,48*23,9*2</t>
  </si>
  <si>
    <t>762332645</t>
  </si>
  <si>
    <t>Montáž vázaných kcí krovů pravidelných z lepených hranolů pl přes 450 cm2 s ocelovými spojkami</t>
  </si>
  <si>
    <t>Poznámka k položce:
Poznámka k položce: jednotková cena vč. pryžové podložky a vyplnění svislé spáry dřevěnou deskou</t>
  </si>
  <si>
    <t>"vazníky" 15,3*6</t>
  </si>
  <si>
    <t>61223210.R</t>
  </si>
  <si>
    <t>hranol BSH 200x700-1000 mm, lepení lamelové dřevo GL32h, nepohledový</t>
  </si>
  <si>
    <t>"vazníky" 13,1*0,2*6</t>
  </si>
  <si>
    <t>762335614.R</t>
  </si>
  <si>
    <t>Montáž krokví rovnoběžných s okapem z lepených hranolů s použitím ocelových spojek (spojky ve specifikaci) průřezové pl přes 800 do 1000 cm2 na dřevo</t>
  </si>
  <si>
    <t>"vlašské krokve" 23,9*7</t>
  </si>
  <si>
    <t>61223220.R</t>
  </si>
  <si>
    <t>"vlašské krokve" 0,18*0,48*23,9*7</t>
  </si>
  <si>
    <t>54825060.R</t>
  </si>
  <si>
    <t>kování tesařské trámová botka-třmen dělený BV/T 11-20/220</t>
  </si>
  <si>
    <t>Poznámka k položce:
Poznámka k položce: min. únosnost 29 kN</t>
  </si>
  <si>
    <t>20*7</t>
  </si>
  <si>
    <t>762332R01</t>
  </si>
  <si>
    <t>D+M ocelového ztužidla střechy vč. kotvení a povrchové úpravy</t>
  </si>
  <si>
    <t>Poznámka k položce:
Poznámka k položce: - pevnost vnitřních konstrukcí S235 JR - pevnost spoj. materiálu 8.8 min. pevnost</t>
  </si>
  <si>
    <t>"výpis ocelových prvků, výkres č. 005" 1052,42</t>
  </si>
  <si>
    <t>"detaily, svary, kotvení, prořez" 1052,42*0,15</t>
  </si>
  <si>
    <t>762395000</t>
  </si>
  <si>
    <t>Spojovací prostředky krovů, bednění, laťování, nadstřešních konstrukcí</t>
  </si>
  <si>
    <t>998762202</t>
  </si>
  <si>
    <t>Přesun hmot procentní pro kce tesařské v objektech v přes 6 do 12 m</t>
  </si>
  <si>
    <t>783213011</t>
  </si>
  <si>
    <t>Napouštěcí jednonásobný syntetický biocidní nátěr tesařských prvků nezabudovaných do konstrukce</t>
  </si>
  <si>
    <t>"vazníky" 6*(13,1*2+16*0,2*2)</t>
  </si>
  <si>
    <t>"vlašské krokve" (0,18*2+0,48*2)*23,9*7</t>
  </si>
  <si>
    <t>"pomocný dřevěný profil žlabu" (0,18*2+0,48*2)*23,9*2</t>
  </si>
  <si>
    <t>783213111</t>
  </si>
  <si>
    <t>Napouštěcí jednonásobný syntetický biocidní nátěr tesařských konstrukcí zabudovaných do konstrukce</t>
  </si>
  <si>
    <t>783217101</t>
  </si>
  <si>
    <t>Krycí jednonásobný syntetický nátěr tesařských konstrukcí</t>
  </si>
  <si>
    <t>D.1.4.01a - Vodovod</t>
  </si>
  <si>
    <t xml:space="preserve">    722 - Zdravotechnika - vnitřní vodovod</t>
  </si>
  <si>
    <t xml:space="preserve">    D1 - Potrubí  (tvarovky vč. montáže)</t>
  </si>
  <si>
    <t xml:space="preserve">    D2 - Zařizovací předměty</t>
  </si>
  <si>
    <t xml:space="preserve">    D4 - Ostatní :</t>
  </si>
  <si>
    <t>Pol41</t>
  </si>
  <si>
    <t>Výkopy od stávajícího terénu</t>
  </si>
  <si>
    <t>Pol42</t>
  </si>
  <si>
    <t>Zásyp výkopu zeminou k upravanému terénu viz. vzor. řez</t>
  </si>
  <si>
    <t>Pol43</t>
  </si>
  <si>
    <t>Podkladní štěrk fr.8/16, třídy E</t>
  </si>
  <si>
    <t>Pol44</t>
  </si>
  <si>
    <t>Obsyp štěrkopískem</t>
  </si>
  <si>
    <t>Pol45</t>
  </si>
  <si>
    <t>Odvoz přebytečného výkopku</t>
  </si>
  <si>
    <t>Pol46</t>
  </si>
  <si>
    <t>Uvedení výkopu do původního stavu</t>
  </si>
  <si>
    <t>722</t>
  </si>
  <si>
    <t>Zdravotechnika - vnitřní vodovod</t>
  </si>
  <si>
    <t>D1</t>
  </si>
  <si>
    <t>Potrubí  (tvarovky vč. montáže)</t>
  </si>
  <si>
    <t>Pol1</t>
  </si>
  <si>
    <t>Potrubí PPR PN20, pro studenou pitnou vodu, 16x2,2</t>
  </si>
  <si>
    <t>Pol2</t>
  </si>
  <si>
    <t>Potrubí PPR  PN20, pro studenou pitnou vodu, 20x2,3</t>
  </si>
  <si>
    <t>Pol3</t>
  </si>
  <si>
    <t>Potrubí PPR PN20, pro studenou pitnou vodu, 25x2,8</t>
  </si>
  <si>
    <t>Pol4</t>
  </si>
  <si>
    <t>Potrubí PPR PN20, pro studenou pitnou vodu, 32x3,6</t>
  </si>
  <si>
    <t>Pol5</t>
  </si>
  <si>
    <t>Potrubí PPR PN20, pro studenou pitnou vodu, 40x4,5</t>
  </si>
  <si>
    <t>Pol6</t>
  </si>
  <si>
    <t>Potrubí PPR PN20, pro teplou vodu, 16x2,2</t>
  </si>
  <si>
    <t>Pol7</t>
  </si>
  <si>
    <t>Potrubí PPR PN20, pro teplou vodu, 32x3,6</t>
  </si>
  <si>
    <t>Pol8</t>
  </si>
  <si>
    <t>Izolace návleková z pěněného PE - , tl. 13 mm - 18/13</t>
  </si>
  <si>
    <t>Pol9</t>
  </si>
  <si>
    <t>Izolace návleková z pěněného PE - , tl. 25 mm - 22/25</t>
  </si>
  <si>
    <t>Pol10</t>
  </si>
  <si>
    <t>Izolace návleková z pěněného PE - , tl. 30 mm - 28/30</t>
  </si>
  <si>
    <t>Pol11</t>
  </si>
  <si>
    <t>Izolace návleková z pěněného PE - , tl. 30 mm - 35/30</t>
  </si>
  <si>
    <t>Pol12</t>
  </si>
  <si>
    <t>Izolace návleková z pěněného PE - , tl. 30 mm - 42/30</t>
  </si>
  <si>
    <t>Pol13</t>
  </si>
  <si>
    <t>Ocelové potrubí pozink, 1", požární vodovod</t>
  </si>
  <si>
    <t>Pol14</t>
  </si>
  <si>
    <t>Pružná hadice DN15</t>
  </si>
  <si>
    <t>Pol15</t>
  </si>
  <si>
    <t>Potrubí HDPE 110x10 v zemi</t>
  </si>
  <si>
    <t>Pol16</t>
  </si>
  <si>
    <t>Potrubí HDPE 40x3,7 v zemi</t>
  </si>
  <si>
    <t>Pol17</t>
  </si>
  <si>
    <t>Potrubí HDPE d160</t>
  </si>
  <si>
    <t>Pol18</t>
  </si>
  <si>
    <t>Kotvení potrubí</t>
  </si>
  <si>
    <t>Pol19</t>
  </si>
  <si>
    <t>Tlaková zkouška potrubí</t>
  </si>
  <si>
    <t>Pol20</t>
  </si>
  <si>
    <t>Desinfekce s proplach vodovodu</t>
  </si>
  <si>
    <t>Pol21</t>
  </si>
  <si>
    <t>Přesun hmot pro vnitřní vodovod, výšky do 5m</t>
  </si>
  <si>
    <t>Pol22</t>
  </si>
  <si>
    <t>Stavební příprava, prostupy, vč. přípravy prostupů</t>
  </si>
  <si>
    <t>D2</t>
  </si>
  <si>
    <t>Zařizovací předměty</t>
  </si>
  <si>
    <t>Pol23</t>
  </si>
  <si>
    <t>Kulový kohout pro pitnou vodu 5/4" s vypouštěním</t>
  </si>
  <si>
    <t>Pol24</t>
  </si>
  <si>
    <t>Kulový kohout pro pitnou vodu 1" s vypouštěním</t>
  </si>
  <si>
    <t>Pol25</t>
  </si>
  <si>
    <t>Kulový kohout pro pitnou vodu 1/2"</t>
  </si>
  <si>
    <t>Pol26</t>
  </si>
  <si>
    <t>Kulový kohout pro pitnou vodu 5/4"</t>
  </si>
  <si>
    <t>Pol27</t>
  </si>
  <si>
    <t>Hydrant nástěnný, dle návrhu PBŘ</t>
  </si>
  <si>
    <t>Pol28</t>
  </si>
  <si>
    <t>Zpětný ventil 3/4"</t>
  </si>
  <si>
    <t>Pol29</t>
  </si>
  <si>
    <t>Zpětný ventil 1"</t>
  </si>
  <si>
    <t>Pol30</t>
  </si>
  <si>
    <t>Pojišťovací sestava 1"</t>
  </si>
  <si>
    <t>Pol31</t>
  </si>
  <si>
    <t>Ochranná armatura EA na požárním potrubí</t>
  </si>
  <si>
    <t>Pol32</t>
  </si>
  <si>
    <t>Rohový ventil kulový 1/2"-3/8", vč. připojovací hadičky</t>
  </si>
  <si>
    <t>Pol33</t>
  </si>
  <si>
    <t>Baterie umyvadlová dle výběru investora a architekta</t>
  </si>
  <si>
    <t>Pol34</t>
  </si>
  <si>
    <t>Baterie umyvadlová k umyvadlu pro invalidy dle výběru investora a architekta</t>
  </si>
  <si>
    <t>Pol35</t>
  </si>
  <si>
    <t>Dřezová baterie s prodlouženým ramínkem a sprchovým setem do výlevek dle výběru investora a architekta</t>
  </si>
  <si>
    <t>Pol36</t>
  </si>
  <si>
    <t>Splachování pisoáru dle návrhu investora a architekta</t>
  </si>
  <si>
    <t>Pol37</t>
  </si>
  <si>
    <t>Baterie sprchová nástěnná vč. sprch. kompletu dle výběru investora a architekta</t>
  </si>
  <si>
    <t>Pol38</t>
  </si>
  <si>
    <t>Cirkulační čerpadlo Wilo Star</t>
  </si>
  <si>
    <t>Pol39</t>
  </si>
  <si>
    <t>Monolitická vodotěsná šachta 0,5x0,5m, poklop izolovaný betonový s uzávěrem potrubí DN100 a přechodem materiálu PE/LITINA</t>
  </si>
  <si>
    <t>Pol40</t>
  </si>
  <si>
    <t>Monolitická vodotěsná šachta 1,0x1,0m, poklop izolovaný betonový s uzávěrem potrubí DN100 a odbočka pro nový objekt tělocvičny PE D40 s uzávěrem</t>
  </si>
  <si>
    <t>D4</t>
  </si>
  <si>
    <t>Ostatní :</t>
  </si>
  <si>
    <t>Pol49</t>
  </si>
  <si>
    <t>stavební příprava a provedení vodovodu ve stávající trase v objektu s fakturační vod. sestavou</t>
  </si>
  <si>
    <t>Pol50</t>
  </si>
  <si>
    <t>napojení stávajícího litinového potrubí na nové potrubí PE</t>
  </si>
  <si>
    <t>Pol51</t>
  </si>
  <si>
    <t>demontáž a likvidace stávajícího litinového potrubí</t>
  </si>
  <si>
    <t>Pol53</t>
  </si>
  <si>
    <t>testy a revize a zkoušky</t>
  </si>
  <si>
    <t>Pol56</t>
  </si>
  <si>
    <t>pomocné konstrukce</t>
  </si>
  <si>
    <t>Pol58</t>
  </si>
  <si>
    <t>ochrana provedených konstrukcí</t>
  </si>
  <si>
    <t>D.1.4.01b - Kanalizace</t>
  </si>
  <si>
    <t xml:space="preserve">    721 - Zdravotechnika - vnitřní kanalizace</t>
  </si>
  <si>
    <t xml:space="preserve">    D2 - Prvky kanalizace  (materiál vč. montáže)</t>
  </si>
  <si>
    <t xml:space="preserve">    D3 - Zařizovací předměty - napojení na kanalizaci</t>
  </si>
  <si>
    <t xml:space="preserve">    D5 - Ostatní :</t>
  </si>
  <si>
    <t>Pol98</t>
  </si>
  <si>
    <t>Zásyp výkopu zeminou k upravenému terénu</t>
  </si>
  <si>
    <t>Pol99</t>
  </si>
  <si>
    <t>Obsyp písčitou (prohozenou) zeminou</t>
  </si>
  <si>
    <t>721</t>
  </si>
  <si>
    <t>Zdravotechnika - vnitřní kanalizace</t>
  </si>
  <si>
    <t>Pol60</t>
  </si>
  <si>
    <t>Potrubí kanalizační PP Ø40 vč. tvarovek</t>
  </si>
  <si>
    <t>Pol61</t>
  </si>
  <si>
    <t>Potrubí kanalizační PP Ø50 vč. tvarovek</t>
  </si>
  <si>
    <t>Pol62</t>
  </si>
  <si>
    <t>Potrubí kanalizační PP Ø75 vč. tvarovek</t>
  </si>
  <si>
    <t>Pol63</t>
  </si>
  <si>
    <t>Potrubí kanalizační PP Ø110 vč. tvarovek</t>
  </si>
  <si>
    <t>Pol64</t>
  </si>
  <si>
    <t>Potrubí kanalizace v zemi PVC  DN100</t>
  </si>
  <si>
    <t>Pol65</t>
  </si>
  <si>
    <t>Potrubí kanalizace v zemi PVC  DN125</t>
  </si>
  <si>
    <t>Pol66</t>
  </si>
  <si>
    <t>Potrubí kanalizace v zemi PVC  DN150</t>
  </si>
  <si>
    <t>Pol67</t>
  </si>
  <si>
    <t>Potrubí kanalizace v zemi PVC  DN200</t>
  </si>
  <si>
    <t>Pol68</t>
  </si>
  <si>
    <t>Potrubí kanalizace v zemi PVC  DN300</t>
  </si>
  <si>
    <t>Prvky kanalizace  (materiál vč. montáže)</t>
  </si>
  <si>
    <t>Pol69</t>
  </si>
  <si>
    <t>Čistící tvarovka DN 75</t>
  </si>
  <si>
    <t>Pol70</t>
  </si>
  <si>
    <t>Čistící tvarovka DN 110</t>
  </si>
  <si>
    <t>Pol71</t>
  </si>
  <si>
    <t>Čistící tvarovka DN 125</t>
  </si>
  <si>
    <t>Pol72</t>
  </si>
  <si>
    <t>Čistící tvarovka DN 300</t>
  </si>
  <si>
    <t>Pol73</t>
  </si>
  <si>
    <t>Hlavice ventilační HL810 DN100</t>
  </si>
  <si>
    <t>Pol74</t>
  </si>
  <si>
    <t>Redukce 100/75</t>
  </si>
  <si>
    <t>Pol75</t>
  </si>
  <si>
    <t>Redukce 125/100</t>
  </si>
  <si>
    <t>Pol76</t>
  </si>
  <si>
    <t>Redukce 200/125</t>
  </si>
  <si>
    <t>Pol77</t>
  </si>
  <si>
    <t>Lapač střešních splavenin DN125</t>
  </si>
  <si>
    <t>Pol78</t>
  </si>
  <si>
    <t>Dvorní vpust DN100, svislý odtok s litinovou mřížkou, kalový koš</t>
  </si>
  <si>
    <t>Pol79</t>
  </si>
  <si>
    <t>Retenční nádrž 20m3, plastová k obetonování, 2x betonový poklop tř. B</t>
  </si>
  <si>
    <t>Pol80</t>
  </si>
  <si>
    <t>Sifon s vodní a mechanickou uzávěrkou</t>
  </si>
  <si>
    <t>Pol81</t>
  </si>
  <si>
    <t>Pol82</t>
  </si>
  <si>
    <t>Regulační prvek v retenční nádrži Wavin T DN200</t>
  </si>
  <si>
    <t>Pol83</t>
  </si>
  <si>
    <t>Monolitická revizní šachta pod podlahou družiny, 1,0x1,0m, poklop betonový plynotěsný, překrytý podlahou třídy družiny</t>
  </si>
  <si>
    <t>Poznámka k položce:
Poznámka k položce: viz D.1.1.16</t>
  </si>
  <si>
    <t>Pol84</t>
  </si>
  <si>
    <t>Revizní šachta Ø1,0m betonová skružová, poklop betonový tř.B</t>
  </si>
  <si>
    <t>Pol85</t>
  </si>
  <si>
    <t>Revizní filtrační plastová šachta Midas Ø400 vč. dna s betonovým poklopem</t>
  </si>
  <si>
    <t>Pol86</t>
  </si>
  <si>
    <t>Revizní plastová šachta Ø400 vč. dna s betonovým poklopem tř.B</t>
  </si>
  <si>
    <t>D3</t>
  </si>
  <si>
    <t>Zařizovací předměty - napojení na kanalizaci</t>
  </si>
  <si>
    <t>Pol87</t>
  </si>
  <si>
    <t>WC mísa dle výběru investora a architekta</t>
  </si>
  <si>
    <t>Pol88</t>
  </si>
  <si>
    <t>WC mísa pro invalidy dle výběru investora a architekta</t>
  </si>
  <si>
    <t>Pol89</t>
  </si>
  <si>
    <t>Umyvadlo dle výběru investora a architekta</t>
  </si>
  <si>
    <t>Pol90</t>
  </si>
  <si>
    <t>Umyvadlo pro invalidy dle výběru investora a architekta</t>
  </si>
  <si>
    <t>Pol91</t>
  </si>
  <si>
    <t>Výlevka keramická dle výběru investora a architekta</t>
  </si>
  <si>
    <t>Pol92</t>
  </si>
  <si>
    <t>Pisoár keramický dle výběru investora a architekta</t>
  </si>
  <si>
    <t>Pol93</t>
  </si>
  <si>
    <t>Podlahový žlab do sprchových koutů dl 2,5m, 2x vpust se svislým odtokem a vodní a mechanickou zápachovou uzávěrkou</t>
  </si>
  <si>
    <t>Pol94</t>
  </si>
  <si>
    <t>Podlahová vpust DN75 s vodní  a mechanickou zápachovou uzávěrkou, nerezová mřížka</t>
  </si>
  <si>
    <t>Pol95</t>
  </si>
  <si>
    <t>Sada pro závěsné WC vč. Příslušenství, pro ukotvení</t>
  </si>
  <si>
    <t>Pol96</t>
  </si>
  <si>
    <t>Sifon umyvadlový DN 40 - chrom vč. těsnění</t>
  </si>
  <si>
    <t>Pol97</t>
  </si>
  <si>
    <t>Příprava pro odpad DN50 vč. zavíčkování</t>
  </si>
  <si>
    <t>D5</t>
  </si>
  <si>
    <t>testy, revize a zkoušky</t>
  </si>
  <si>
    <t>D.1.4.03 - VZT</t>
  </si>
  <si>
    <t xml:space="preserve">    751 - Vzduchotechnika</t>
  </si>
  <si>
    <t xml:space="preserve">    D01 - Zař.č.1 - Šatny</t>
  </si>
  <si>
    <t xml:space="preserve">    D02 - Zař.č.2 - Tělocvična</t>
  </si>
  <si>
    <t xml:space="preserve">    D03 - Zař.č.3 – Jednotlivé místnosti</t>
  </si>
  <si>
    <t xml:space="preserve">    D04 - Nátěry</t>
  </si>
  <si>
    <t xml:space="preserve">    D05 - Izolace</t>
  </si>
  <si>
    <t xml:space="preserve">    D06 - Ostatní</t>
  </si>
  <si>
    <t>751</t>
  </si>
  <si>
    <t>Vzduchotechnika</t>
  </si>
  <si>
    <t>D01</t>
  </si>
  <si>
    <t>Zař.č.1 - Šatny</t>
  </si>
  <si>
    <t>1.01</t>
  </si>
  <si>
    <t>Klimatizační jednotka  CPV13, Qv=1350 m3/hod; P=2x0,5 kW; Qt=4,3 kW,</t>
  </si>
  <si>
    <t>1.02</t>
  </si>
  <si>
    <t>Vířivý anemostat VDW-Q-Z-H-M-L/600x24</t>
  </si>
  <si>
    <t>1.03</t>
  </si>
  <si>
    <t>Vyústka obdélníková komfortní 400x140</t>
  </si>
  <si>
    <t>1.04</t>
  </si>
  <si>
    <t>Talířový ventil KO 200 vč mont. rámečku</t>
  </si>
  <si>
    <t>1.05</t>
  </si>
  <si>
    <t>Talířový ventil KO 160 vč. mont. rámečku</t>
  </si>
  <si>
    <t>1.06</t>
  </si>
  <si>
    <t>Talířový ventil KO 125 vč. mont. rámečku</t>
  </si>
  <si>
    <t>1.07</t>
  </si>
  <si>
    <t>Talířový ventil KO 100 vč. mont. rámečku</t>
  </si>
  <si>
    <t>1.08</t>
  </si>
  <si>
    <t>Stěnová mřížka uzavřená 825x75/12,5</t>
  </si>
  <si>
    <t>1.09</t>
  </si>
  <si>
    <t>Protidešťová žaluzie 400x500</t>
  </si>
  <si>
    <t>1.10</t>
  </si>
  <si>
    <t>Kruhový tlumič hluku 315-1000</t>
  </si>
  <si>
    <t>1.121</t>
  </si>
  <si>
    <t>Ohebné hliníkové potrubí s tlumičem  25 Js 200</t>
  </si>
  <si>
    <t>1.122</t>
  </si>
  <si>
    <t>Ohebné hliníkové potrubí s tlumičem 25 Js 160</t>
  </si>
  <si>
    <t>1.123</t>
  </si>
  <si>
    <t>Ohebné hliníkové potrubí s tlumičem 25 Js 125</t>
  </si>
  <si>
    <t>1.124</t>
  </si>
  <si>
    <t>Ohebné hliníkové potrubí s tlumičem 25 Js 100</t>
  </si>
  <si>
    <t>1.13</t>
  </si>
  <si>
    <t>Potrubí skupiny I z ocelového pozink. plechu vč. tvarových kusů, 30% v.s. obvod 1050/20%</t>
  </si>
  <si>
    <t>1.141</t>
  </si>
  <si>
    <t>Potrubí spiro vč. tvar. kusů  Ø 315</t>
  </si>
  <si>
    <t>Poznámka k položce:
Poznámka k položce: Odvodní část potrubí zajistit proti unikání vysrážené vlhkosti!</t>
  </si>
  <si>
    <t>1.142</t>
  </si>
  <si>
    <t>Potrubí spiro vč. tvar. kusů  Ø 250</t>
  </si>
  <si>
    <t>1.143</t>
  </si>
  <si>
    <t>Potrubí spiro vč. tvar. kusů  Ø 160</t>
  </si>
  <si>
    <t>1.144</t>
  </si>
  <si>
    <t>Potrubí spiro vč. tvar. kusů  Ø 125</t>
  </si>
  <si>
    <t>1.145</t>
  </si>
  <si>
    <t>Potrubí spiro vč. tvar. kusů  Ø 100</t>
  </si>
  <si>
    <t>1.146</t>
  </si>
  <si>
    <t>1.15</t>
  </si>
  <si>
    <t>Spojovací a těsnící materiál</t>
  </si>
  <si>
    <t>1.16</t>
  </si>
  <si>
    <t>Závěsy</t>
  </si>
  <si>
    <t>1.17</t>
  </si>
  <si>
    <t>Kompletní montáž zařízení č.1</t>
  </si>
  <si>
    <t>D02</t>
  </si>
  <si>
    <t>Zař.č.2 - Tělocvična</t>
  </si>
  <si>
    <t>2.01</t>
  </si>
  <si>
    <t>Klimatizační jednotka CPV36, Qv=3600 m3/hod; P=2x2,5 kW; Qt=3,9 kW,</t>
  </si>
  <si>
    <t>2.02</t>
  </si>
  <si>
    <t>Protidešťová žaluzie 1000x500</t>
  </si>
  <si>
    <t>2.03</t>
  </si>
  <si>
    <t>Vyústka obdélníková komfortní 400x200, dvouřadá, regulace I</t>
  </si>
  <si>
    <t>2.04</t>
  </si>
  <si>
    <t>Vyústka obdélníková komfortní 560x280, jednořadá, regulace I</t>
  </si>
  <si>
    <t>2.05</t>
  </si>
  <si>
    <t>Vložka tlumiče 100x490 s oběma plechy</t>
  </si>
  <si>
    <t>2.06</t>
  </si>
  <si>
    <t>Vložka tlumiče 100x490 s náběhovým plechem</t>
  </si>
  <si>
    <t>2.07</t>
  </si>
  <si>
    <t>Vložka tlumiče 100x490 s odtokovým plechem</t>
  </si>
  <si>
    <t>2.08</t>
  </si>
  <si>
    <t>Potrubí spiro vč. tvar. kusů  Ø 450</t>
  </si>
  <si>
    <t>2.091</t>
  </si>
  <si>
    <t>Potrubí skupiny I z ocelového pozink. plechu vč. tvarových kusů, 30% v.s. obvod 3500/100%</t>
  </si>
  <si>
    <t>2.092</t>
  </si>
  <si>
    <t>Potrubí skupiny I z ocelového pozink. plechu vč. tvarových kusů, 30% v.s. obvod 2630/50%</t>
  </si>
  <si>
    <t>2.093</t>
  </si>
  <si>
    <t>Potrubí skupiny I z ocelového pozink. plechu vč. tvarových kusů, 30% v.s. obvod 1890/30%</t>
  </si>
  <si>
    <t>2.10</t>
  </si>
  <si>
    <t>Výfuková hlavice Ø 450</t>
  </si>
  <si>
    <t>2.11</t>
  </si>
  <si>
    <t>Požární klapka 630x500 ruční, teplotní s koncovým spínačem</t>
  </si>
  <si>
    <t>2.12</t>
  </si>
  <si>
    <t>2.13</t>
  </si>
  <si>
    <t>2.14</t>
  </si>
  <si>
    <t>Kompletní montáž zařízení č.2</t>
  </si>
  <si>
    <t>D03</t>
  </si>
  <si>
    <t>Zař.č.3 – Jednotlivé místnosti</t>
  </si>
  <si>
    <t>3.01</t>
  </si>
  <si>
    <t>Radiální ventilátor  nástěnný Qv=90 m3/hod, P=10 W (230 V) s doběhem chodu</t>
  </si>
  <si>
    <t>3.02</t>
  </si>
  <si>
    <t>Potrubí spiro vč. tvar. kusů a ukončení na střeše Ø 100</t>
  </si>
  <si>
    <t>3.03</t>
  </si>
  <si>
    <t>3.04</t>
  </si>
  <si>
    <t>3.05</t>
  </si>
  <si>
    <t>Kompletní montáž zařízení č.3</t>
  </si>
  <si>
    <t>D04</t>
  </si>
  <si>
    <t>Nátěry</t>
  </si>
  <si>
    <t>4.01</t>
  </si>
  <si>
    <t>Nátěr vzd. zařízení a potrubí, kde není kryto a ve venkovním prostoru. Odstín dle návrhu architekta</t>
  </si>
  <si>
    <t>D05</t>
  </si>
  <si>
    <t>Izolace</t>
  </si>
  <si>
    <t>5.01</t>
  </si>
  <si>
    <t>Tepelná a hluková izolace vzd. potrubí. 6cm minerální plsti na trny + obal AL folií</t>
  </si>
  <si>
    <t>5.02</t>
  </si>
  <si>
    <t>Požární izolace vzd. potrubí. 6cm minerální plsti na trny + obal AL folií. Požární odolnost 30min</t>
  </si>
  <si>
    <t>D06</t>
  </si>
  <si>
    <t>6.01</t>
  </si>
  <si>
    <t>Příprava ke komplexnímu vyzkoušení</t>
  </si>
  <si>
    <t>hod.</t>
  </si>
  <si>
    <t>6.02</t>
  </si>
  <si>
    <t>Komplexní vyzkoušení</t>
  </si>
  <si>
    <t>6.03</t>
  </si>
  <si>
    <t>Zkušební provoz</t>
  </si>
  <si>
    <t>6.04</t>
  </si>
  <si>
    <t>Zaučení obsluhy</t>
  </si>
  <si>
    <t>D.1.4.04 - ÚT, Chlad</t>
  </si>
  <si>
    <t>PSV - PSV</t>
  </si>
  <si>
    <t xml:space="preserve">    730 - Ústřední vytápění</t>
  </si>
  <si>
    <t xml:space="preserve">    730.1 - areálová přípojka - bezkanálové potrubí</t>
  </si>
  <si>
    <t>730</t>
  </si>
  <si>
    <t>Ústřední vytápění</t>
  </si>
  <si>
    <t>Pol100</t>
  </si>
  <si>
    <t>nepřímotopený zásobník pro ohřev TV, obsah 400 ltr, 1100ltr/hod / 30kW</t>
  </si>
  <si>
    <t>Poznámka k položce:
Poznámka k položce: oběhové čerpadlo s proměnlivými otáčkami včetně nezbytné proudové ochrany</t>
  </si>
  <si>
    <t>Pol101</t>
  </si>
  <si>
    <t>oběhové čerpadlo s proměnlivými otáčkami včetně nezbytné proudové ochrany dop. výška 6m, průtok 1,22m3/hod, el. příkon 48W/230V</t>
  </si>
  <si>
    <t>Pol102</t>
  </si>
  <si>
    <t>oběhové čerpadlo s proměnlivými otáčkami včetně nezbytné proudové ochrany dop. výška 3m, průtok 0,19m3/hod, el. příkon 16W/230V</t>
  </si>
  <si>
    <t>Poznámka k položce:
Poznámka k položce: přímočinný, tlakově nezávislý regulační ventil s automatickým omezovačem průtoku</t>
  </si>
  <si>
    <t>Pol103</t>
  </si>
  <si>
    <t>přímočinný, tlakově nezávislý regulační ventil s automatickým omezovačem průtoku DN15, plynulá regulace, průtok 0,19m3/hod, dp 15kPa</t>
  </si>
  <si>
    <t>Pol104</t>
  </si>
  <si>
    <t>přímočinný, tlakově nezávislý regulační ventil s automatickým omezovačem průtoku DN25, plynulá regulace, průtok 1,22m3/hod, dp 23kPa</t>
  </si>
  <si>
    <t>Pol105</t>
  </si>
  <si>
    <t>servopohon - plynulá regulace</t>
  </si>
  <si>
    <t>Poznámka k položce:
Poznámka k položce: uzavírací ventil</t>
  </si>
  <si>
    <t>Pol106</t>
  </si>
  <si>
    <t>uzavírací ventil DN 20</t>
  </si>
  <si>
    <t>Pol107</t>
  </si>
  <si>
    <t>uzavírací ventil DN 40</t>
  </si>
  <si>
    <t>Poznámka k položce:
Poznámka k položce: zpětný ventil</t>
  </si>
  <si>
    <t>Pol108</t>
  </si>
  <si>
    <t>zpětný ventil DN 20</t>
  </si>
  <si>
    <t>Pol109</t>
  </si>
  <si>
    <t>zpětný ventil DN 40</t>
  </si>
  <si>
    <t>Poznámka k položce:
Poznámka k položce: filtr</t>
  </si>
  <si>
    <t>Pol110</t>
  </si>
  <si>
    <t>filtr DN 20</t>
  </si>
  <si>
    <t>Pol111</t>
  </si>
  <si>
    <t>filtr DN 40</t>
  </si>
  <si>
    <t>Pol112</t>
  </si>
  <si>
    <t>vypouštěcí kohout</t>
  </si>
  <si>
    <t>Pol113</t>
  </si>
  <si>
    <t>odvzdušňovací ventil</t>
  </si>
  <si>
    <t>Pol114</t>
  </si>
  <si>
    <t>manometr</t>
  </si>
  <si>
    <t>Pol115</t>
  </si>
  <si>
    <t>teploměr</t>
  </si>
  <si>
    <t>Poznámka k položce:
Poznámka k položce: ocelové bezešvé potrubí včetně základního nátěru a tepelné izolace z polyetylénu</t>
  </si>
  <si>
    <t>Pol116</t>
  </si>
  <si>
    <t>ocelové bezešvé potrubí včetně základního nátěru a tepelné izolace z polyetylénu DN 10 - TI 20mm</t>
  </si>
  <si>
    <t>Poznámka k položce:
Poznámka k položce: součástí dodávky potrubí bude i příslušné množství závěsů pro potrubí a pevných bodů</t>
  </si>
  <si>
    <t>Pol117</t>
  </si>
  <si>
    <t>ocelové bezešvé potrubí včetně základního nátěru a tepelné izolace z polyetylénu DN 15 - TI 20mm</t>
  </si>
  <si>
    <t>Pol118</t>
  </si>
  <si>
    <t>ocelové bezešvé potrubí včetně základního nátěru a tepelné izolace z polyetylénu DN 20 - TI 20mm</t>
  </si>
  <si>
    <t>Pol119</t>
  </si>
  <si>
    <t>ocelové bezešvé potrubí včetně základního nátěru a tepelné izolace z polyetylénu DN 25 - TI 25mm</t>
  </si>
  <si>
    <t>Pol120</t>
  </si>
  <si>
    <t>ocelové bezešvé potrubí včetně základního nátěru a tepelné izolace z polyetylénu DN 40 - TI 40mm</t>
  </si>
  <si>
    <t>Pol121</t>
  </si>
  <si>
    <t>vysazení přípojky DN 40 na stávající rozvody v PS</t>
  </si>
  <si>
    <t>soub.</t>
  </si>
  <si>
    <t>Poznámka k položce:
Poznámka k položce: desková otopná tělesa typu VK s vestavěným radiátorovým ventilem tělesa budou osazena tlakově nezávislým radiátorovým ventilem s automatickou regulací průtoku</t>
  </si>
  <si>
    <t>Pol122</t>
  </si>
  <si>
    <t>desková otopná tělesa typu VK s vestavěným radiátorovým ventilem 21VK-600x1000</t>
  </si>
  <si>
    <t>Poznámka k položce:
Poznámka k položce: tělesa budou osazena tlakově nezávislým radiátorovým ventilem s automatickou regulací průtoku, součástí dodávky budou i konzole pro osazení na stěnu</t>
  </si>
  <si>
    <t>Pol123</t>
  </si>
  <si>
    <t>desková otopná tělesa typu VK s vestavěným radiátorovým ventilem 21VK-600x1200</t>
  </si>
  <si>
    <t>Pol124</t>
  </si>
  <si>
    <t>desková otopná tělesa typu VK s vestavěným radiátorovým ventilem 22VK-600x2000</t>
  </si>
  <si>
    <t>Poznámka k položce:
Poznámka k položce: tělesa budou osazena tlakově nezávislým radiátorovým ventilem s automatickou regulací průtoku, součástí dodávky budou i konzole pro osazení na stěnu ocelová článková tělesa s integrovaným ventilem tělesa budou osazena tlakově nezávislým radiátorovým ventilem s automatickou regulací průtoku</t>
  </si>
  <si>
    <t>Pol125</t>
  </si>
  <si>
    <t>ocelová článková tělesa s integrovaným ventilem C3-12/1000/107 - ITV</t>
  </si>
  <si>
    <t>Pol126</t>
  </si>
  <si>
    <t>ocelová článková tělesa s integrovaným ventilem C3-10/1800/107 - ITV</t>
  </si>
  <si>
    <t>Pol127</t>
  </si>
  <si>
    <t>radiátorový ventil tlakově nezávislý s automatickou regulací průtoku</t>
  </si>
  <si>
    <t>Pol128</t>
  </si>
  <si>
    <t>termostatická hlavice v provedení pro veřejné budovy</t>
  </si>
  <si>
    <t>Pol129</t>
  </si>
  <si>
    <t>servopohon - tělocvična - pouze montáž (dod MaR)</t>
  </si>
  <si>
    <t>Poznámka k položce:
Poznámka k položce: sdružené radiátorové šroubení</t>
  </si>
  <si>
    <t>Pol130</t>
  </si>
  <si>
    <t>sdružené radiátorové šroubení  DN 15</t>
  </si>
  <si>
    <t>Pol131</t>
  </si>
  <si>
    <t>radiátorový odvzdušňovací ventilek</t>
  </si>
  <si>
    <t>Poznámka k položce:
Poznámka k položce: rozdělovač podlahového topení rozdělovač podlahového vytápění bude osazen tlakově nezávislými ventily s regulací maximáoního průtoku.</t>
  </si>
  <si>
    <t>Pol132</t>
  </si>
  <si>
    <t>rozdělovač podlahového topení 6 okruhů</t>
  </si>
  <si>
    <t>Poznámka k položce:
Poznámka k položce: rozdělovač podlahového vytápění bude osazen tlakově nezávislými ventily s regulací maximáoního průtoku.</t>
  </si>
  <si>
    <t>Pol133</t>
  </si>
  <si>
    <t>mísící baterie pro podlahové vytápění, zajistí teplotní spád 40/30°C</t>
  </si>
  <si>
    <t>kompl</t>
  </si>
  <si>
    <t>Pol134</t>
  </si>
  <si>
    <t>servisní skříň rozdělovače podlahového vytápění 800/800/150  - na omítku</t>
  </si>
  <si>
    <t>Pol135</t>
  </si>
  <si>
    <t>systémová deska podlahového topení s výstupky</t>
  </si>
  <si>
    <t>Poznámka k položce:
Poznámka k položce: včetně dilatačních pásků, distančních podložek a plastifikátoru včetně dilatačních pásků, distančních podložek a plastifikátoru PEX rozvody podlahového topení</t>
  </si>
  <si>
    <t>Pol136</t>
  </si>
  <si>
    <t>PEX rozvody podlahového topení  17x2,0</t>
  </si>
  <si>
    <t>Poznámka k položce:
Poznámka k položce: regulace podlahového topení</t>
  </si>
  <si>
    <t>Pol137</t>
  </si>
  <si>
    <t>prostorový termostat</t>
  </si>
  <si>
    <t>Pol138</t>
  </si>
  <si>
    <t>rozvaděč pro regulaci</t>
  </si>
  <si>
    <t>Pol139</t>
  </si>
  <si>
    <t>termopohon</t>
  </si>
  <si>
    <t>Poznámka k položce:
Poznámka k položce: regulace podlahového topení  bezkanálové předizolované potrubí</t>
  </si>
  <si>
    <t>730.1</t>
  </si>
  <si>
    <t>areálová přípojka - bezkanálové potrubí</t>
  </si>
  <si>
    <t>Pol140</t>
  </si>
  <si>
    <t>bezkanálové předizolované potrubí DN 40 (D - 110)</t>
  </si>
  <si>
    <t>Poznámka k položce:
Poznámka k položce: areálová přípojka - bezkanálové potrubí předizolovaný oblouk pro bezkanálové potrubí</t>
  </si>
  <si>
    <t>Pol141</t>
  </si>
  <si>
    <t>předizolovaný oblouk pro bezkanálové potrubí DN 40 - 90°, (D -110)</t>
  </si>
  <si>
    <t>Poznámka k položce:
Poznámka k položce: areálová přípojka - bezkanálové potrubí</t>
  </si>
  <si>
    <t>Poznámka k položce:
Poznámka k položce: areálová přípojka - bezkanálové potrubí obloukový pevný bod pro bezkanálové potrubí</t>
  </si>
  <si>
    <t>Pol142</t>
  </si>
  <si>
    <t>obloukový pevný bod pro bezkanálové potrubí DN 40 - 90°, (D -110) - patní koleno</t>
  </si>
  <si>
    <t>Pol143</t>
  </si>
  <si>
    <t>koncovka pro utěsnnění izolace D110/DN40</t>
  </si>
  <si>
    <t>Pol144</t>
  </si>
  <si>
    <t>dilatační pěnové polštáře l=1000mm</t>
  </si>
  <si>
    <t>Poznámka k položce:
Poznámka k položce: průchodka plynotěsná a proti tlakové vodě</t>
  </si>
  <si>
    <t>Pol145</t>
  </si>
  <si>
    <t>průchodka plynotěsná a proti tlakové vodě pro D 110</t>
  </si>
  <si>
    <t>Pol146</t>
  </si>
  <si>
    <t>výstražná páska</t>
  </si>
  <si>
    <t>Pol147</t>
  </si>
  <si>
    <t>výkop</t>
  </si>
  <si>
    <t>Pol148</t>
  </si>
  <si>
    <t>zhutněný zásyp</t>
  </si>
  <si>
    <t>Pol149</t>
  </si>
  <si>
    <t>propláchnutí a pročištění otopného systému</t>
  </si>
  <si>
    <t>soub</t>
  </si>
  <si>
    <t>Pol150</t>
  </si>
  <si>
    <t>napuštění otopnéhoí systému</t>
  </si>
  <si>
    <t>Pol151</t>
  </si>
  <si>
    <t>tlaková a topná zkouška</t>
  </si>
  <si>
    <t>D.1.4.5 - MaR</t>
  </si>
  <si>
    <t>1 - Ekvitermní regulace teploty topné vody - ÚT1 - tělesa, podlahové vytápění, VZT</t>
  </si>
  <si>
    <t>2 - Regulace teploty TUV</t>
  </si>
  <si>
    <t>3 - Měření teploty topné vody - rozdělovač/sběrač</t>
  </si>
  <si>
    <t>4 - Měření tlaku v systemu</t>
  </si>
  <si>
    <t xml:space="preserve">5 - Poruchová a havarijní signalizace </t>
  </si>
  <si>
    <t>6 - Regulace teploty vzduchu v prostoru - tělocvična 1.NP</t>
  </si>
  <si>
    <t>11 - Řídící systém - DDC1</t>
  </si>
  <si>
    <t>12 - Rozvaděč RA1</t>
  </si>
  <si>
    <t>13 - Centrála řídícího systému - BMS (vizualizace pomocí Webserveru)</t>
  </si>
  <si>
    <t>14 - Ostatní</t>
  </si>
  <si>
    <t>15 - Montážní práce a materiál</t>
  </si>
  <si>
    <t>Ekvitermní regulace teploty topné vody - ÚT1 - tělesa, podlahové vytápění, VZT</t>
  </si>
  <si>
    <t>Pol152</t>
  </si>
  <si>
    <t>čidlo teploty s jímkou, Ni1000, délka 100 mm, vč.jímky G1/2"</t>
  </si>
  <si>
    <t>Pol153</t>
  </si>
  <si>
    <t>elektrický servopohon 24 V 50 Hz ovl.0-10V nebo 3-bodové</t>
  </si>
  <si>
    <t>Pol154</t>
  </si>
  <si>
    <t>přímý regulační ventil Dn xx Pn 16 kv xx</t>
  </si>
  <si>
    <t>Pol155</t>
  </si>
  <si>
    <t>oběhové čerpadlo 230 V 50 Hz - el.připojení</t>
  </si>
  <si>
    <t>Pol156</t>
  </si>
  <si>
    <t>čidlo teploty venkovní, Ni1000</t>
  </si>
  <si>
    <t>Regulace teploty TUV</t>
  </si>
  <si>
    <t>Pol157</t>
  </si>
  <si>
    <t>čidlo teploty pro vložení do jímky, s kabelem 2m</t>
  </si>
  <si>
    <t>Pol158</t>
  </si>
  <si>
    <t>elektrický servopohon 24 V, ovl.0-10V nebo 3-bodové, sign.SO, SZ</t>
  </si>
  <si>
    <t>Pol159</t>
  </si>
  <si>
    <t>čerpadlo  cirkulace 230 V 50 Hz - el.připojení</t>
  </si>
  <si>
    <t>Měření teploty topné vody - rozdělovač/sběrač</t>
  </si>
  <si>
    <t>Měření tlaku v systemu</t>
  </si>
  <si>
    <t>Pol160</t>
  </si>
  <si>
    <t>tlakoměrný kohout zkušební</t>
  </si>
  <si>
    <t>Pol161</t>
  </si>
  <si>
    <t>snímač rel.tlaku 0 až 600 kPa, výstup 0-10V</t>
  </si>
  <si>
    <t xml:space="preserve">Poruchová a havarijní signalizace </t>
  </si>
  <si>
    <t>Pol162</t>
  </si>
  <si>
    <t>čidlo teploty prostorové, Ni1000</t>
  </si>
  <si>
    <t>Pol163</t>
  </si>
  <si>
    <t>regulátor hladiny vody vč.elektrod</t>
  </si>
  <si>
    <t>Pol164</t>
  </si>
  <si>
    <t>termostat kapilárový rozsah 30-90 st.C vč.jímky</t>
  </si>
  <si>
    <t>Pol165</t>
  </si>
  <si>
    <t>tlačítko havarijní</t>
  </si>
  <si>
    <t>Regulace teploty vzduchu v prostoru - tělocvična 1.NP</t>
  </si>
  <si>
    <t>Pol166</t>
  </si>
  <si>
    <t>el.termický pohon radiátor.ventilu, NC, 24V,zdvih 2,5 mm,vč.kabelu 1m</t>
  </si>
  <si>
    <t>Pol167</t>
  </si>
  <si>
    <t>přímý radiátorový ventil, Dn 15, Pn 6 - jen připojení</t>
  </si>
  <si>
    <t>Řídící systém - DDC1</t>
  </si>
  <si>
    <t>Pol168</t>
  </si>
  <si>
    <t>podstanice DDC volně programovatelná, modulární, do 50 I/O, BACnet/IP</t>
  </si>
  <si>
    <t>Pol169</t>
  </si>
  <si>
    <t>barevný dotykový LCD displej 7", BACnet/IP, Webserver, vč.příslušenství</t>
  </si>
  <si>
    <t>Pol170</t>
  </si>
  <si>
    <t>moduly vstupů/výstupů pro  10x AI, 12x DI, 4x AO, 8x DO, vč.přísluš.</t>
  </si>
  <si>
    <t>Pol171</t>
  </si>
  <si>
    <t>napájecí transformátor 24 V, 100 VA</t>
  </si>
  <si>
    <t>Pol172</t>
  </si>
  <si>
    <t>switch Ethernet, 4x port Ethernet</t>
  </si>
  <si>
    <t>Pol173</t>
  </si>
  <si>
    <t>poruch.signalizace - signálka na panelu, houkačka</t>
  </si>
  <si>
    <t>Pol174</t>
  </si>
  <si>
    <t>uživatelský software, oživení a provedení zkoušek - podstanice DDC</t>
  </si>
  <si>
    <t>Rozvaděč RA1</t>
  </si>
  <si>
    <t>Pol175</t>
  </si>
  <si>
    <t>nástěnná rozvaděčová skříňka, rozměry 600x1000x260 (šxvxh)</t>
  </si>
  <si>
    <t>Poznámka k položce:
Poznámka k položce: vč. mont.panelu, svorkovnice nahoře, přívod a vývody shora DIN lišty, kompletní provedení s vybavením  (svorkovnice, jištění, přepěť.ochrana, trafo, relé atp.)</t>
  </si>
  <si>
    <t>Centrála řídícího systému - BMS (vizualizace pomocí Webserveru)</t>
  </si>
  <si>
    <t>Pol176</t>
  </si>
  <si>
    <t>uživatelský software centrály (Webserver) - tvorba aplikace a zobrazení - M+R</t>
  </si>
  <si>
    <t>Pol177</t>
  </si>
  <si>
    <t>realizační projektová dokumentace vč. svorkových schemat rozvaděčů M+R</t>
  </si>
  <si>
    <t>Pol178</t>
  </si>
  <si>
    <t>projektová dokumentace skutečného provedení</t>
  </si>
  <si>
    <t>Montážní práce a materiál</t>
  </si>
  <si>
    <t>Pol179</t>
  </si>
  <si>
    <t>název položky</t>
  </si>
  <si>
    <t>Pol180</t>
  </si>
  <si>
    <t>kabel stíněný JYTY 2Dx1</t>
  </si>
  <si>
    <t>Pol181</t>
  </si>
  <si>
    <t>kabel stíněný JYTY 4Dx1</t>
  </si>
  <si>
    <t>Pol182</t>
  </si>
  <si>
    <t>kabel silový CYKY 3Jx1,5</t>
  </si>
  <si>
    <t>Pol183</t>
  </si>
  <si>
    <t>kabel stíněný bezhalogenový (PraFlaCom) SHKFH-R B2cas1d0  2x2x0,8</t>
  </si>
  <si>
    <t>Pol184</t>
  </si>
  <si>
    <t>vodič ZŽ CY 6 mm2 pro ochr.pospojování, vč.příslušenství</t>
  </si>
  <si>
    <t>Pol185</t>
  </si>
  <si>
    <t>kabelový žlab Mars 62/50 vč.kompletního příslušenství</t>
  </si>
  <si>
    <t>Pol186</t>
  </si>
  <si>
    <t>kabelový žlab Mars 125/100 vč.kompletního příslušenství</t>
  </si>
  <si>
    <t>Pol187</t>
  </si>
  <si>
    <t>instalační PH trubka pevná D 25 mm, vč.příslušenství pro upevnění</t>
  </si>
  <si>
    <t>Pol188</t>
  </si>
  <si>
    <t>instalační ohebná trubka s protahovacím drátem Kopoflex</t>
  </si>
  <si>
    <t>Pol189</t>
  </si>
  <si>
    <t>plastová instalační krabice (na omítku, pod omítku, do SDK)</t>
  </si>
  <si>
    <t>Pol190</t>
  </si>
  <si>
    <t>ostatní drobné příslušenství</t>
  </si>
  <si>
    <t>Pol191</t>
  </si>
  <si>
    <t>protipožární ucpávky</t>
  </si>
  <si>
    <t>Pol192</t>
  </si>
  <si>
    <t>stavební přípomoce (prostupy, drážky apod.)</t>
  </si>
  <si>
    <t>Pol193</t>
  </si>
  <si>
    <t>el.revize, zpracování návodů k obsluze</t>
  </si>
  <si>
    <t>Pol194</t>
  </si>
  <si>
    <t>oživení a zkoušky systémů a technologií - funkční, komplexní</t>
  </si>
  <si>
    <t>Pol195</t>
  </si>
  <si>
    <t>zaškolení obsluhy</t>
  </si>
  <si>
    <t>Pol196</t>
  </si>
  <si>
    <t>doprava</t>
  </si>
  <si>
    <t>D.1.4.6 - ESIL</t>
  </si>
  <si>
    <t>741 - ELEKTROMONTÁŽE</t>
  </si>
  <si>
    <t xml:space="preserve">    741.01 - VODIČ JEDNOŽILOVÝ, IZOLACE PVC</t>
  </si>
  <si>
    <t xml:space="preserve">    741.02 - KABEL SILOVÝ,IZOLACE PVC</t>
  </si>
  <si>
    <t xml:space="preserve">    741.03 - Montáž trubek elektroinstalačních-plastových ohebných, svítidla,</t>
  </si>
  <si>
    <t xml:space="preserve">    741.04 - Montáž rozváděčů litinových, hliníkových nebo plastových skříněk hmotnosti</t>
  </si>
  <si>
    <t xml:space="preserve">    741.05 - Montáž zásuvek domovních se zapojením vodičů, vestavných 10 popř.16 A, spínačů</t>
  </si>
  <si>
    <t xml:space="preserve">    741.06 - Ukončení vodičů izolovaných s označením a zapojením v rozváděči nebo na přístroji</t>
  </si>
  <si>
    <t xml:space="preserve">    741.07 - Zkoušky a prohlídky elektrických rozvodů a zařízení celková prohlídka a vyhotovení revizní zprávy pr</t>
  </si>
  <si>
    <t xml:space="preserve">    741.08 - HODINOVE ZUCTOVACI SAZBY - stávající instalace</t>
  </si>
  <si>
    <t xml:space="preserve">    741.09 - HODINOVE ZUCTOVACI SAZBY</t>
  </si>
  <si>
    <t xml:space="preserve">    741.10 - SPOLUPRACE S DODAVATELEM PRI</t>
  </si>
  <si>
    <t xml:space="preserve">    741.11 - KOORDINACE POSTUPU PRACI</t>
  </si>
  <si>
    <t xml:space="preserve">    741.12 - PROVEDENI REVIZNICH ZKOUSEK</t>
  </si>
  <si>
    <t>741</t>
  </si>
  <si>
    <t>ELEKTROMONTÁŽE</t>
  </si>
  <si>
    <t>741711011</t>
  </si>
  <si>
    <t>Montáž nosné konstrukce fotovoltaických panelů na ploché střeše nosníky</t>
  </si>
  <si>
    <t>42412402</t>
  </si>
  <si>
    <t>konstrukce nosná na rovné až mírně skloněné střechy a volná prostranství, standardní sklon 45°, pro vertikálně orientovaný panel, set pro 1 kus</t>
  </si>
  <si>
    <t>741721211</t>
  </si>
  <si>
    <t>Montáž fotovoltaických panelů krystalických na plochou střechu výkonu přes 300 Wp</t>
  </si>
  <si>
    <t>350RX</t>
  </si>
  <si>
    <t>panel fotovoltaický monokrystalický 415W-24V</t>
  </si>
  <si>
    <t>7417910-R</t>
  </si>
  <si>
    <t>Montáž a dodávka ostatních zařízení a příslušenství fotovoltaických systémů</t>
  </si>
  <si>
    <t>Poznámka k položce:
Poznámka k položce: 2 Technické údaje  2.1 Požadavky na fotovoltaickou elektrárnu  • Počet solárních panelů 30 o celkovém výkonu 12 450 Wp  • Třífázový střídač o výkonu 15 kW  • Lithiová baterie 18 kWh  • Rozvaděč pro FV technologii   viz TZ</t>
  </si>
  <si>
    <t>741.01</t>
  </si>
  <si>
    <t>VODIČ JEDNOŽILOVÝ, IZOLACE PVC</t>
  </si>
  <si>
    <t>741R00101</t>
  </si>
  <si>
    <t>CYA 25</t>
  </si>
  <si>
    <t>741.02</t>
  </si>
  <si>
    <t>KABEL SILOVÝ,IZOLACE PVC</t>
  </si>
  <si>
    <t>741R00201</t>
  </si>
  <si>
    <t>CYKY-J 5x10, pevně</t>
  </si>
  <si>
    <t>741R00202</t>
  </si>
  <si>
    <t>CYKY-J 5x1,5, pevně</t>
  </si>
  <si>
    <t>741R00203</t>
  </si>
  <si>
    <t>CYKY-J 3x2,5, pevně</t>
  </si>
  <si>
    <t>741R00204</t>
  </si>
  <si>
    <t>CYKY-J 3x1,5, pevně</t>
  </si>
  <si>
    <t>741R00205</t>
  </si>
  <si>
    <t>CYKY-O 3x1,5, pevně</t>
  </si>
  <si>
    <t>741.03</t>
  </si>
  <si>
    <t>Montáž trubek elektroinstalačních-plastových ohebných, svítidla,</t>
  </si>
  <si>
    <t>741R00301</t>
  </si>
  <si>
    <t>Svorkovnice 2,5/3, 2,5/4, 2,5/5</t>
  </si>
  <si>
    <t>741R00302</t>
  </si>
  <si>
    <t>LED panel 48W 4000K 4100lm bílý</t>
  </si>
  <si>
    <t>741R00303</t>
  </si>
  <si>
    <t>LED 15680/840</t>
  </si>
  <si>
    <t>741R00304</t>
  </si>
  <si>
    <t>Nouzové LED osvětlení  3W IP65 IK07, GTV</t>
  </si>
  <si>
    <t>741.04</t>
  </si>
  <si>
    <t>Montáž rozváděčů litinových, hliníkových nebo plastových skříněk hmotnosti</t>
  </si>
  <si>
    <t>741R00401</t>
  </si>
  <si>
    <t>přes 10 do 20 kg</t>
  </si>
  <si>
    <t>741R00402</t>
  </si>
  <si>
    <t>Přepěťová ochrana 4P 280V/40kA</t>
  </si>
  <si>
    <t>741R00403</t>
  </si>
  <si>
    <t>Proudový chránič 40/4/003</t>
  </si>
  <si>
    <t>741R00404</t>
  </si>
  <si>
    <t>C10/1 jistič</t>
  </si>
  <si>
    <t>741R00405</t>
  </si>
  <si>
    <t>B10/1Jistič</t>
  </si>
  <si>
    <t>741R00406</t>
  </si>
  <si>
    <t>B16/1 Jistič</t>
  </si>
  <si>
    <t>741R00407</t>
  </si>
  <si>
    <t>B6/1 jistič</t>
  </si>
  <si>
    <t>Ks</t>
  </si>
  <si>
    <t>741R00408</t>
  </si>
  <si>
    <t>Bistabilní relé 10A/230V</t>
  </si>
  <si>
    <t>741.05</t>
  </si>
  <si>
    <t>Montáž zásuvek domovních se zapojením vodičů, vestavných 10 popř.16 A, spínačů</t>
  </si>
  <si>
    <t>741R00501</t>
  </si>
  <si>
    <t>Zásuvka 230V dvojitá</t>
  </si>
  <si>
    <t>741R00502</t>
  </si>
  <si>
    <t>Spínače , řazení č.1, 5, 6, 7</t>
  </si>
  <si>
    <t>741R00503</t>
  </si>
  <si>
    <t>Tlačítkový spínač</t>
  </si>
  <si>
    <t>741R00504</t>
  </si>
  <si>
    <t>Přístrojové krabice KU 68</t>
  </si>
  <si>
    <t>741.06</t>
  </si>
  <si>
    <t>Ukončení vodičů izolovaných s označením a zapojením v rozváděči nebo na přístroji</t>
  </si>
  <si>
    <t>741R00601</t>
  </si>
  <si>
    <t>do 10 mm2</t>
  </si>
  <si>
    <t>741R00602</t>
  </si>
  <si>
    <t>do 2,5 mm2</t>
  </si>
  <si>
    <t>741R00603</t>
  </si>
  <si>
    <t>Podružný materiál</t>
  </si>
  <si>
    <t>741.07</t>
  </si>
  <si>
    <t>Zkoušky a prohlídky elektrických rozvodů a zařízení celková prohlídka a vyhotovení revizní zprávy pr</t>
  </si>
  <si>
    <t>741R00701</t>
  </si>
  <si>
    <t>Zkoušky a prohlídky elektrických rozvodů a zařízení celková prohlídka a vyhotovení revizní zprávy pro objem montážních prací</t>
  </si>
  <si>
    <t>741.08</t>
  </si>
  <si>
    <t>HODINOVE ZUCTOVACI SAZBY - stávající instalace</t>
  </si>
  <si>
    <t>741R00801</t>
  </si>
  <si>
    <t>Vyhledani pripojovaciho mista</t>
  </si>
  <si>
    <t>741R00802</t>
  </si>
  <si>
    <t>Uprava stavajiciho zarizení</t>
  </si>
  <si>
    <t>741R00803</t>
  </si>
  <si>
    <t>Napojeni na stavajici zarizeni</t>
  </si>
  <si>
    <t>741R00804</t>
  </si>
  <si>
    <t>Zabezpeceni pracoviste</t>
  </si>
  <si>
    <t>741R00805</t>
  </si>
  <si>
    <t>Montaz</t>
  </si>
  <si>
    <t>741R00806</t>
  </si>
  <si>
    <t>Demontáže do šrotu</t>
  </si>
  <si>
    <t>741.09</t>
  </si>
  <si>
    <t>HODINOVE ZUCTOVACI SAZBY</t>
  </si>
  <si>
    <t>741R00901</t>
  </si>
  <si>
    <t>Priprava ke komplexni zkousce</t>
  </si>
  <si>
    <t>741R00902</t>
  </si>
  <si>
    <t>Zkusebni provoz</t>
  </si>
  <si>
    <t>741R00903</t>
  </si>
  <si>
    <t>Zauceni obsluhy</t>
  </si>
  <si>
    <t>741R00904</t>
  </si>
  <si>
    <t>741R00905</t>
  </si>
  <si>
    <t>Montaz mimo výše uvedenou</t>
  </si>
  <si>
    <t>741R00906</t>
  </si>
  <si>
    <t>Naložení, odvoa a likvidace materiálu</t>
  </si>
  <si>
    <t>741.10</t>
  </si>
  <si>
    <t>SPOLUPRACE S DODAVATELEM PRI</t>
  </si>
  <si>
    <t>741R01001</t>
  </si>
  <si>
    <t>zapojovani a zkouskach</t>
  </si>
  <si>
    <t>741.11</t>
  </si>
  <si>
    <t>KOORDINACE POSTUPU PRACI</t>
  </si>
  <si>
    <t>741R01101</t>
  </si>
  <si>
    <t>S ostatnimi profesemi</t>
  </si>
  <si>
    <t>741.12</t>
  </si>
  <si>
    <t>PROVEDENI REVIZNICH ZKOUSEK</t>
  </si>
  <si>
    <t>741R01201</t>
  </si>
  <si>
    <t>Revizni technik</t>
  </si>
  <si>
    <t>741R01202</t>
  </si>
  <si>
    <t>Spoluprace s reviz.technikem</t>
  </si>
  <si>
    <t>741R01203</t>
  </si>
  <si>
    <t>Autorský dozor projektanta</t>
  </si>
  <si>
    <t>741R01204</t>
  </si>
  <si>
    <t>Projektová dokumentace elektro skutečný stav elektroinstalace</t>
  </si>
  <si>
    <t>D.1.4.6.1 - Hromosvod a u...</t>
  </si>
  <si>
    <t>1 - VODIČ JEDNOŽILOVÝ, IZOLACE PVC</t>
  </si>
  <si>
    <t>2 - Montáž holých vodičů</t>
  </si>
  <si>
    <t>3 - Montáž zemniče</t>
  </si>
  <si>
    <t>4 - Montáž jímačů</t>
  </si>
  <si>
    <t>Pol197</t>
  </si>
  <si>
    <t>CYA zlž 10 m 22,00</t>
  </si>
  <si>
    <t>Montáž holých vodičů</t>
  </si>
  <si>
    <t>Pol198</t>
  </si>
  <si>
    <t>AlMgSi 8</t>
  </si>
  <si>
    <t>Pol199</t>
  </si>
  <si>
    <t>Podpěra vedení zeď</t>
  </si>
  <si>
    <t>Pol200</t>
  </si>
  <si>
    <t>Podpěra vedení střecha</t>
  </si>
  <si>
    <t>Pol201</t>
  </si>
  <si>
    <t>Svorka SS</t>
  </si>
  <si>
    <t>Pol202</t>
  </si>
  <si>
    <t>Svorka Sp</t>
  </si>
  <si>
    <t>Montáž zemniče</t>
  </si>
  <si>
    <t>Pol203</t>
  </si>
  <si>
    <t>FeZn 30x4</t>
  </si>
  <si>
    <t>Pol204</t>
  </si>
  <si>
    <t>FeZn 10</t>
  </si>
  <si>
    <t>Pol205</t>
  </si>
  <si>
    <t>Svorka ZS ks 1,00</t>
  </si>
  <si>
    <t>Pol206</t>
  </si>
  <si>
    <t>Svorka S01 ks 9,00</t>
  </si>
  <si>
    <t>Pol207</t>
  </si>
  <si>
    <t>Svorka S02 ks 5,00</t>
  </si>
  <si>
    <t>Pol208</t>
  </si>
  <si>
    <t>Svorka zkušební ks 5,00</t>
  </si>
  <si>
    <t>Pol209</t>
  </si>
  <si>
    <t>Výkopové práce m 68,00</t>
  </si>
  <si>
    <t>Montáž jímačů</t>
  </si>
  <si>
    <t>Pol210</t>
  </si>
  <si>
    <t>Jímací tyč JP 20/M6</t>
  </si>
  <si>
    <t>Pol211</t>
  </si>
  <si>
    <t>Podstavec jímací tyče</t>
  </si>
  <si>
    <t>VON - Vedlejší a ostatní 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</si>
  <si>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</si>
  <si>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</si>
  <si>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</si>
  <si>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</si>
  <si>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</si>
  <si>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</si>
  <si>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</si>
  <si>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</si>
  <si>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</si>
  <si>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</si>
  <si>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</si>
  <si>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011454000</t>
  </si>
  <si>
    <t>Pasportizace stáv. objektu a měření (monitoring) - před, v průběhu a po provádění výkopových prací a zakládání přístavby vč. vyhotovení protokolů a zpráv</t>
  </si>
  <si>
    <t>012203000</t>
  </si>
  <si>
    <t>Geologický a geotechnický dohled vč. posudků a zpráv</t>
  </si>
  <si>
    <t>012203100</t>
  </si>
  <si>
    <t>Vytyčení stáv. inženýrských sítí a ochranných pásem vč. zajištění jejich ochrany</t>
  </si>
  <si>
    <t>012203200</t>
  </si>
  <si>
    <t>Geodetické vytyčení navrhované stavby a inženýrských sítí a přeložek</t>
  </si>
  <si>
    <t>012303000</t>
  </si>
  <si>
    <t>Geodetické zaměření stavby a inženýrských sítí po výstavbě vč. předání digitálních podkladů pro zanesení do KN</t>
  </si>
  <si>
    <t>013254000</t>
  </si>
  <si>
    <t>Dokumentace skutečného provedení stavby - kolaudační, měření protokoly, revize, zkoušky a ostatní doklady</t>
  </si>
  <si>
    <t>013284000</t>
  </si>
  <si>
    <t>Fotodokumentace zakrývaných konstrukcí (digitálně na CD)</t>
  </si>
  <si>
    <t>013294000</t>
  </si>
  <si>
    <t>Dílenská a výrobní dokuemntace vč. projednání a tisku</t>
  </si>
  <si>
    <t>091003R03</t>
  </si>
  <si>
    <t>Ověřovací průzkum stavu konstrukcí, které nebylo možné provést za provozu objektu a které budou prováděny během stavebních prací při jejich odkrytí</t>
  </si>
  <si>
    <t>VRN3</t>
  </si>
  <si>
    <t>Zařízení staveniště</t>
  </si>
  <si>
    <t>030001000</t>
  </si>
  <si>
    <t>035002000</t>
  </si>
  <si>
    <t>Zřízení krátkodobých a dlouhodobých záborů vč. projednání</t>
  </si>
  <si>
    <t>035103001</t>
  </si>
  <si>
    <t>Poplatek nájemného za zábory vč. uvedení ploch do původního stavu</t>
  </si>
  <si>
    <t>035103002</t>
  </si>
  <si>
    <t>Náklady na provizorní opatření - protiprašné, protiotřesové opatření, odhlučnění stavby, úklidy (1-3x/den dle postupu výstavby), ochrana stáv. ploch, konstrukcí a zařízení, provizorní zapojení inž. sítí a rozvoů, vymezení dopravních tras</t>
  </si>
  <si>
    <t>VRN4</t>
  </si>
  <si>
    <t>Inženýrská činnost</t>
  </si>
  <si>
    <t>042503000</t>
  </si>
  <si>
    <t>Zajištění BOZP a PO vč. vypracování plánu na staveništi</t>
  </si>
  <si>
    <t>042603000</t>
  </si>
  <si>
    <t>Plán zkoušek</t>
  </si>
  <si>
    <t>045002000</t>
  </si>
  <si>
    <t>Kompletační a koordinační činnost</t>
  </si>
  <si>
    <t>045003000</t>
  </si>
  <si>
    <t>Zajištění DIO, DIR vč. zřízení, provozu a odstranění DZ</t>
  </si>
  <si>
    <t>045004000</t>
  </si>
  <si>
    <t>Vzorkování materiálů a konstrukcí dle PD</t>
  </si>
  <si>
    <t>VRN6</t>
  </si>
  <si>
    <t>Územní vlivy</t>
  </si>
  <si>
    <t>061002000</t>
  </si>
  <si>
    <t>Zimní opatření</t>
  </si>
  <si>
    <t>062002000</t>
  </si>
  <si>
    <t>Ztížené dopravní podmínky - intravilán (omezení hmotností a délkové přepravní kapacity), omezení v rámci areálu</t>
  </si>
  <si>
    <t>VRN7</t>
  </si>
  <si>
    <t>Provozní vlivy</t>
  </si>
  <si>
    <t>071002000</t>
  </si>
  <si>
    <t>Provoz investora, třetích osob - náklady na omezení stavby pracovní doby, rušné a prašné práce, vibrace</t>
  </si>
  <si>
    <t>VRN9</t>
  </si>
  <si>
    <t>Ostatní náklady</t>
  </si>
  <si>
    <t>090002000</t>
  </si>
  <si>
    <t>Zaškolení obsluhy, návody na obsluhu a údržbu, servisní knížky, manuály a uvedení do provozu vč. nákladů s tím spojených</t>
  </si>
  <si>
    <t>090003000</t>
  </si>
  <si>
    <t>Zkoušky, zaregulování, meření, revize a komplexní zkoušky vč. výstupních protokolů, atestů, certifikátů dle platné legislativy, požadavků výrobce a požadavků výplývajících z PD a DOSS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</si>
</sst>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IMPORT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Z2022156 - ZŠ Beroun - Tělocvična (zadání)_otevřený_doplněný bez.obch.názvů_1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10. 7. 2023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ROUND(SUM(AG95:AG104),2)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ROUND(SUM(AS95:AS104),2)</f>
        <v>0</v>
      </c>
      <c r="AT94" s="115">
        <f>ROUND(SUM(AV94:AW94),2)</f>
        <v>0</v>
      </c>
      <c r="AU94" s="116">
        <f>ROUND(SUM(AU95:AU104),5)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ROUND(SUM(AZ95:AZ104),2)</f>
        <v>0</v>
      </c>
      <c r="BA94" s="115">
        <f>ROUND(SUM(BA95:BA104),2)</f>
        <v>0</v>
      </c>
      <c r="BB94" s="115">
        <f>ROUND(SUM(BB95:BB104),2)</f>
        <v>0</v>
      </c>
      <c r="BC94" s="115">
        <f>ROUND(SUM(BC95:BC104),2)</f>
        <v>0</v>
      </c>
      <c r="BD94" s="117">
        <f>ROUND(SUM(BD95:BD104),2)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14</v>
      </c>
      <c r="BW94" s="118" t="s">
        <v>5</v>
      </c>
      <c r="BX94" s="118" t="s">
        <v>75</v>
      </c>
      <c r="CL94" s="118" t="s">
        <v>1</v>
      </c>
    </row>
    <row r="95" spans="1:91" s="7" customFormat="1" ht="16.5" customHeight="1">
      <c r="A95" s="120" t="s">
        <v>76</v>
      </c>
      <c r="B95" s="121"/>
      <c r="C95" s="122"/>
      <c r="D95" s="123" t="s">
        <v>77</v>
      </c>
      <c r="E95" s="123"/>
      <c r="F95" s="123"/>
      <c r="G95" s="123"/>
      <c r="H95" s="123"/>
      <c r="I95" s="124"/>
      <c r="J95" s="123" t="s">
        <v>78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'D.1.1 - ASŘ'!J30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79</v>
      </c>
      <c r="AR95" s="127"/>
      <c r="AS95" s="128">
        <v>0</v>
      </c>
      <c r="AT95" s="129">
        <f>ROUND(SUM(AV95:AW95),2)</f>
        <v>0</v>
      </c>
      <c r="AU95" s="130">
        <f>'D.1.1 - ASŘ'!P143</f>
        <v>0</v>
      </c>
      <c r="AV95" s="129">
        <f>'D.1.1 - ASŘ'!J33</f>
        <v>0</v>
      </c>
      <c r="AW95" s="129">
        <f>'D.1.1 - ASŘ'!J34</f>
        <v>0</v>
      </c>
      <c r="AX95" s="129">
        <f>'D.1.1 - ASŘ'!J35</f>
        <v>0</v>
      </c>
      <c r="AY95" s="129">
        <f>'D.1.1 - ASŘ'!J36</f>
        <v>0</v>
      </c>
      <c r="AZ95" s="129">
        <f>'D.1.1 - ASŘ'!F33</f>
        <v>0</v>
      </c>
      <c r="BA95" s="129">
        <f>'D.1.1 - ASŘ'!F34</f>
        <v>0</v>
      </c>
      <c r="BB95" s="129">
        <f>'D.1.1 - ASŘ'!F35</f>
        <v>0</v>
      </c>
      <c r="BC95" s="129">
        <f>'D.1.1 - ASŘ'!F36</f>
        <v>0</v>
      </c>
      <c r="BD95" s="131">
        <f>'D.1.1 - ASŘ'!F37</f>
        <v>0</v>
      </c>
      <c r="BE95" s="7"/>
      <c r="BT95" s="132" t="s">
        <v>80</v>
      </c>
      <c r="BV95" s="132" t="s">
        <v>14</v>
      </c>
      <c r="BW95" s="132" t="s">
        <v>81</v>
      </c>
      <c r="BX95" s="132" t="s">
        <v>5</v>
      </c>
      <c r="CL95" s="132" t="s">
        <v>1</v>
      </c>
      <c r="CM95" s="132" t="s">
        <v>82</v>
      </c>
    </row>
    <row r="96" spans="1:91" s="7" customFormat="1" ht="16.5" customHeight="1">
      <c r="A96" s="120" t="s">
        <v>76</v>
      </c>
      <c r="B96" s="121"/>
      <c r="C96" s="122"/>
      <c r="D96" s="123" t="s">
        <v>83</v>
      </c>
      <c r="E96" s="123"/>
      <c r="F96" s="123"/>
      <c r="G96" s="123"/>
      <c r="H96" s="123"/>
      <c r="I96" s="124"/>
      <c r="J96" s="123" t="s">
        <v>84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'D.1.2 - SKŘ'!J30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79</v>
      </c>
      <c r="AR96" s="127"/>
      <c r="AS96" s="128">
        <v>0</v>
      </c>
      <c r="AT96" s="129">
        <f>ROUND(SUM(AV96:AW96),2)</f>
        <v>0</v>
      </c>
      <c r="AU96" s="130">
        <f>'D.1.2 - SKŘ'!P128</f>
        <v>0</v>
      </c>
      <c r="AV96" s="129">
        <f>'D.1.2 - SKŘ'!J33</f>
        <v>0</v>
      </c>
      <c r="AW96" s="129">
        <f>'D.1.2 - SKŘ'!J34</f>
        <v>0</v>
      </c>
      <c r="AX96" s="129">
        <f>'D.1.2 - SKŘ'!J35</f>
        <v>0</v>
      </c>
      <c r="AY96" s="129">
        <f>'D.1.2 - SKŘ'!J36</f>
        <v>0</v>
      </c>
      <c r="AZ96" s="129">
        <f>'D.1.2 - SKŘ'!F33</f>
        <v>0</v>
      </c>
      <c r="BA96" s="129">
        <f>'D.1.2 - SKŘ'!F34</f>
        <v>0</v>
      </c>
      <c r="BB96" s="129">
        <f>'D.1.2 - SKŘ'!F35</f>
        <v>0</v>
      </c>
      <c r="BC96" s="129">
        <f>'D.1.2 - SKŘ'!F36</f>
        <v>0</v>
      </c>
      <c r="BD96" s="131">
        <f>'D.1.2 - SKŘ'!F37</f>
        <v>0</v>
      </c>
      <c r="BE96" s="7"/>
      <c r="BT96" s="132" t="s">
        <v>80</v>
      </c>
      <c r="BV96" s="132" t="s">
        <v>14</v>
      </c>
      <c r="BW96" s="132" t="s">
        <v>85</v>
      </c>
      <c r="BX96" s="132" t="s">
        <v>5</v>
      </c>
      <c r="CL96" s="132" t="s">
        <v>1</v>
      </c>
      <c r="CM96" s="132" t="s">
        <v>82</v>
      </c>
    </row>
    <row r="97" spans="1:91" s="7" customFormat="1" ht="24.75" customHeight="1">
      <c r="A97" s="120" t="s">
        <v>76</v>
      </c>
      <c r="B97" s="121"/>
      <c r="C97" s="122"/>
      <c r="D97" s="123" t="s">
        <v>86</v>
      </c>
      <c r="E97" s="123"/>
      <c r="F97" s="123"/>
      <c r="G97" s="123"/>
      <c r="H97" s="123"/>
      <c r="I97" s="124"/>
      <c r="J97" s="123" t="s">
        <v>87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'D.1.4.01a - Vodovod'!J30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79</v>
      </c>
      <c r="AR97" s="127"/>
      <c r="AS97" s="128">
        <v>0</v>
      </c>
      <c r="AT97" s="129">
        <f>ROUND(SUM(AV97:AW97),2)</f>
        <v>0</v>
      </c>
      <c r="AU97" s="130">
        <f>'D.1.4.01a - Vodovod'!P123</f>
        <v>0</v>
      </c>
      <c r="AV97" s="129">
        <f>'D.1.4.01a - Vodovod'!J33</f>
        <v>0</v>
      </c>
      <c r="AW97" s="129">
        <f>'D.1.4.01a - Vodovod'!J34</f>
        <v>0</v>
      </c>
      <c r="AX97" s="129">
        <f>'D.1.4.01a - Vodovod'!J35</f>
        <v>0</v>
      </c>
      <c r="AY97" s="129">
        <f>'D.1.4.01a - Vodovod'!J36</f>
        <v>0</v>
      </c>
      <c r="AZ97" s="129">
        <f>'D.1.4.01a - Vodovod'!F33</f>
        <v>0</v>
      </c>
      <c r="BA97" s="129">
        <f>'D.1.4.01a - Vodovod'!F34</f>
        <v>0</v>
      </c>
      <c r="BB97" s="129">
        <f>'D.1.4.01a - Vodovod'!F35</f>
        <v>0</v>
      </c>
      <c r="BC97" s="129">
        <f>'D.1.4.01a - Vodovod'!F36</f>
        <v>0</v>
      </c>
      <c r="BD97" s="131">
        <f>'D.1.4.01a - Vodovod'!F37</f>
        <v>0</v>
      </c>
      <c r="BE97" s="7"/>
      <c r="BT97" s="132" t="s">
        <v>80</v>
      </c>
      <c r="BV97" s="132" t="s">
        <v>14</v>
      </c>
      <c r="BW97" s="132" t="s">
        <v>88</v>
      </c>
      <c r="BX97" s="132" t="s">
        <v>5</v>
      </c>
      <c r="CL97" s="132" t="s">
        <v>1</v>
      </c>
      <c r="CM97" s="132" t="s">
        <v>82</v>
      </c>
    </row>
    <row r="98" spans="1:91" s="7" customFormat="1" ht="24.75" customHeight="1">
      <c r="A98" s="120" t="s">
        <v>76</v>
      </c>
      <c r="B98" s="121"/>
      <c r="C98" s="122"/>
      <c r="D98" s="123" t="s">
        <v>89</v>
      </c>
      <c r="E98" s="123"/>
      <c r="F98" s="123"/>
      <c r="G98" s="123"/>
      <c r="H98" s="123"/>
      <c r="I98" s="124"/>
      <c r="J98" s="123" t="s">
        <v>90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'D.1.4.01b - Kanalizace'!J30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79</v>
      </c>
      <c r="AR98" s="127"/>
      <c r="AS98" s="128">
        <v>0</v>
      </c>
      <c r="AT98" s="129">
        <f>ROUND(SUM(AV98:AW98),2)</f>
        <v>0</v>
      </c>
      <c r="AU98" s="130">
        <f>'D.1.4.01b - Kanalizace'!P124</f>
        <v>0</v>
      </c>
      <c r="AV98" s="129">
        <f>'D.1.4.01b - Kanalizace'!J33</f>
        <v>0</v>
      </c>
      <c r="AW98" s="129">
        <f>'D.1.4.01b - Kanalizace'!J34</f>
        <v>0</v>
      </c>
      <c r="AX98" s="129">
        <f>'D.1.4.01b - Kanalizace'!J35</f>
        <v>0</v>
      </c>
      <c r="AY98" s="129">
        <f>'D.1.4.01b - Kanalizace'!J36</f>
        <v>0</v>
      </c>
      <c r="AZ98" s="129">
        <f>'D.1.4.01b - Kanalizace'!F33</f>
        <v>0</v>
      </c>
      <c r="BA98" s="129">
        <f>'D.1.4.01b - Kanalizace'!F34</f>
        <v>0</v>
      </c>
      <c r="BB98" s="129">
        <f>'D.1.4.01b - Kanalizace'!F35</f>
        <v>0</v>
      </c>
      <c r="BC98" s="129">
        <f>'D.1.4.01b - Kanalizace'!F36</f>
        <v>0</v>
      </c>
      <c r="BD98" s="131">
        <f>'D.1.4.01b - Kanalizace'!F37</f>
        <v>0</v>
      </c>
      <c r="BE98" s="7"/>
      <c r="BT98" s="132" t="s">
        <v>80</v>
      </c>
      <c r="BV98" s="132" t="s">
        <v>14</v>
      </c>
      <c r="BW98" s="132" t="s">
        <v>91</v>
      </c>
      <c r="BX98" s="132" t="s">
        <v>5</v>
      </c>
      <c r="CL98" s="132" t="s">
        <v>1</v>
      </c>
      <c r="CM98" s="132" t="s">
        <v>82</v>
      </c>
    </row>
    <row r="99" spans="1:91" s="7" customFormat="1" ht="16.5" customHeight="1">
      <c r="A99" s="120" t="s">
        <v>76</v>
      </c>
      <c r="B99" s="121"/>
      <c r="C99" s="122"/>
      <c r="D99" s="123" t="s">
        <v>92</v>
      </c>
      <c r="E99" s="123"/>
      <c r="F99" s="123"/>
      <c r="G99" s="123"/>
      <c r="H99" s="123"/>
      <c r="I99" s="124"/>
      <c r="J99" s="123" t="s">
        <v>93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'D.1.4.03 - VZT'!J30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79</v>
      </c>
      <c r="AR99" s="127"/>
      <c r="AS99" s="128">
        <v>0</v>
      </c>
      <c r="AT99" s="129">
        <f>ROUND(SUM(AV99:AW99),2)</f>
        <v>0</v>
      </c>
      <c r="AU99" s="130">
        <f>'D.1.4.03 - VZT'!P124</f>
        <v>0</v>
      </c>
      <c r="AV99" s="129">
        <f>'D.1.4.03 - VZT'!J33</f>
        <v>0</v>
      </c>
      <c r="AW99" s="129">
        <f>'D.1.4.03 - VZT'!J34</f>
        <v>0</v>
      </c>
      <c r="AX99" s="129">
        <f>'D.1.4.03 - VZT'!J35</f>
        <v>0</v>
      </c>
      <c r="AY99" s="129">
        <f>'D.1.4.03 - VZT'!J36</f>
        <v>0</v>
      </c>
      <c r="AZ99" s="129">
        <f>'D.1.4.03 - VZT'!F33</f>
        <v>0</v>
      </c>
      <c r="BA99" s="129">
        <f>'D.1.4.03 - VZT'!F34</f>
        <v>0</v>
      </c>
      <c r="BB99" s="129">
        <f>'D.1.4.03 - VZT'!F35</f>
        <v>0</v>
      </c>
      <c r="BC99" s="129">
        <f>'D.1.4.03 - VZT'!F36</f>
        <v>0</v>
      </c>
      <c r="BD99" s="131">
        <f>'D.1.4.03 - VZT'!F37</f>
        <v>0</v>
      </c>
      <c r="BE99" s="7"/>
      <c r="BT99" s="132" t="s">
        <v>80</v>
      </c>
      <c r="BV99" s="132" t="s">
        <v>14</v>
      </c>
      <c r="BW99" s="132" t="s">
        <v>94</v>
      </c>
      <c r="BX99" s="132" t="s">
        <v>5</v>
      </c>
      <c r="CL99" s="132" t="s">
        <v>1</v>
      </c>
      <c r="CM99" s="132" t="s">
        <v>82</v>
      </c>
    </row>
    <row r="100" spans="1:91" s="7" customFormat="1" ht="16.5" customHeight="1">
      <c r="A100" s="120" t="s">
        <v>76</v>
      </c>
      <c r="B100" s="121"/>
      <c r="C100" s="122"/>
      <c r="D100" s="123" t="s">
        <v>95</v>
      </c>
      <c r="E100" s="123"/>
      <c r="F100" s="123"/>
      <c r="G100" s="123"/>
      <c r="H100" s="123"/>
      <c r="I100" s="124"/>
      <c r="J100" s="123" t="s">
        <v>96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'D.1.4.04 - ÚT, Chlad'!J30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79</v>
      </c>
      <c r="AR100" s="127"/>
      <c r="AS100" s="128">
        <v>0</v>
      </c>
      <c r="AT100" s="129">
        <f>ROUND(SUM(AV100:AW100),2)</f>
        <v>0</v>
      </c>
      <c r="AU100" s="130">
        <f>'D.1.4.04 - ÚT, Chlad'!P119</f>
        <v>0</v>
      </c>
      <c r="AV100" s="129">
        <f>'D.1.4.04 - ÚT, Chlad'!J33</f>
        <v>0</v>
      </c>
      <c r="AW100" s="129">
        <f>'D.1.4.04 - ÚT, Chlad'!J34</f>
        <v>0</v>
      </c>
      <c r="AX100" s="129">
        <f>'D.1.4.04 - ÚT, Chlad'!J35</f>
        <v>0</v>
      </c>
      <c r="AY100" s="129">
        <f>'D.1.4.04 - ÚT, Chlad'!J36</f>
        <v>0</v>
      </c>
      <c r="AZ100" s="129">
        <f>'D.1.4.04 - ÚT, Chlad'!F33</f>
        <v>0</v>
      </c>
      <c r="BA100" s="129">
        <f>'D.1.4.04 - ÚT, Chlad'!F34</f>
        <v>0</v>
      </c>
      <c r="BB100" s="129">
        <f>'D.1.4.04 - ÚT, Chlad'!F35</f>
        <v>0</v>
      </c>
      <c r="BC100" s="129">
        <f>'D.1.4.04 - ÚT, Chlad'!F36</f>
        <v>0</v>
      </c>
      <c r="BD100" s="131">
        <f>'D.1.4.04 - ÚT, Chlad'!F37</f>
        <v>0</v>
      </c>
      <c r="BE100" s="7"/>
      <c r="BT100" s="132" t="s">
        <v>80</v>
      </c>
      <c r="BV100" s="132" t="s">
        <v>14</v>
      </c>
      <c r="BW100" s="132" t="s">
        <v>97</v>
      </c>
      <c r="BX100" s="132" t="s">
        <v>5</v>
      </c>
      <c r="CL100" s="132" t="s">
        <v>1</v>
      </c>
      <c r="CM100" s="132" t="s">
        <v>82</v>
      </c>
    </row>
    <row r="101" spans="1:91" s="7" customFormat="1" ht="16.5" customHeight="1">
      <c r="A101" s="120" t="s">
        <v>76</v>
      </c>
      <c r="B101" s="121"/>
      <c r="C101" s="122"/>
      <c r="D101" s="123" t="s">
        <v>98</v>
      </c>
      <c r="E101" s="123"/>
      <c r="F101" s="123"/>
      <c r="G101" s="123"/>
      <c r="H101" s="123"/>
      <c r="I101" s="124"/>
      <c r="J101" s="123" t="s">
        <v>99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'D.1.4.5 - MaR'!J30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79</v>
      </c>
      <c r="AR101" s="127"/>
      <c r="AS101" s="128">
        <v>0</v>
      </c>
      <c r="AT101" s="129">
        <f>ROUND(SUM(AV101:AW101),2)</f>
        <v>0</v>
      </c>
      <c r="AU101" s="130">
        <f>'D.1.4.5 - MaR'!P127</f>
        <v>0</v>
      </c>
      <c r="AV101" s="129">
        <f>'D.1.4.5 - MaR'!J33</f>
        <v>0</v>
      </c>
      <c r="AW101" s="129">
        <f>'D.1.4.5 - MaR'!J34</f>
        <v>0</v>
      </c>
      <c r="AX101" s="129">
        <f>'D.1.4.5 - MaR'!J35</f>
        <v>0</v>
      </c>
      <c r="AY101" s="129">
        <f>'D.1.4.5 - MaR'!J36</f>
        <v>0</v>
      </c>
      <c r="AZ101" s="129">
        <f>'D.1.4.5 - MaR'!F33</f>
        <v>0</v>
      </c>
      <c r="BA101" s="129">
        <f>'D.1.4.5 - MaR'!F34</f>
        <v>0</v>
      </c>
      <c r="BB101" s="129">
        <f>'D.1.4.5 - MaR'!F35</f>
        <v>0</v>
      </c>
      <c r="BC101" s="129">
        <f>'D.1.4.5 - MaR'!F36</f>
        <v>0</v>
      </c>
      <c r="BD101" s="131">
        <f>'D.1.4.5 - MaR'!F37</f>
        <v>0</v>
      </c>
      <c r="BE101" s="7"/>
      <c r="BT101" s="132" t="s">
        <v>80</v>
      </c>
      <c r="BV101" s="132" t="s">
        <v>14</v>
      </c>
      <c r="BW101" s="132" t="s">
        <v>100</v>
      </c>
      <c r="BX101" s="132" t="s">
        <v>5</v>
      </c>
      <c r="CL101" s="132" t="s">
        <v>1</v>
      </c>
      <c r="CM101" s="132" t="s">
        <v>82</v>
      </c>
    </row>
    <row r="102" spans="1:91" s="7" customFormat="1" ht="16.5" customHeight="1">
      <c r="A102" s="120" t="s">
        <v>76</v>
      </c>
      <c r="B102" s="121"/>
      <c r="C102" s="122"/>
      <c r="D102" s="123" t="s">
        <v>101</v>
      </c>
      <c r="E102" s="123"/>
      <c r="F102" s="123"/>
      <c r="G102" s="123"/>
      <c r="H102" s="123"/>
      <c r="I102" s="124"/>
      <c r="J102" s="123" t="s">
        <v>102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'D.1.4.6 - ESIL'!J30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79</v>
      </c>
      <c r="AR102" s="127"/>
      <c r="AS102" s="128">
        <v>0</v>
      </c>
      <c r="AT102" s="129">
        <f>ROUND(SUM(AV102:AW102),2)</f>
        <v>0</v>
      </c>
      <c r="AU102" s="130">
        <f>'D.1.4.6 - ESIL'!P129</f>
        <v>0</v>
      </c>
      <c r="AV102" s="129">
        <f>'D.1.4.6 - ESIL'!J33</f>
        <v>0</v>
      </c>
      <c r="AW102" s="129">
        <f>'D.1.4.6 - ESIL'!J34</f>
        <v>0</v>
      </c>
      <c r="AX102" s="129">
        <f>'D.1.4.6 - ESIL'!J35</f>
        <v>0</v>
      </c>
      <c r="AY102" s="129">
        <f>'D.1.4.6 - ESIL'!J36</f>
        <v>0</v>
      </c>
      <c r="AZ102" s="129">
        <f>'D.1.4.6 - ESIL'!F33</f>
        <v>0</v>
      </c>
      <c r="BA102" s="129">
        <f>'D.1.4.6 - ESIL'!F34</f>
        <v>0</v>
      </c>
      <c r="BB102" s="129">
        <f>'D.1.4.6 - ESIL'!F35</f>
        <v>0</v>
      </c>
      <c r="BC102" s="129">
        <f>'D.1.4.6 - ESIL'!F36</f>
        <v>0</v>
      </c>
      <c r="BD102" s="131">
        <f>'D.1.4.6 - ESIL'!F37</f>
        <v>0</v>
      </c>
      <c r="BE102" s="7"/>
      <c r="BT102" s="132" t="s">
        <v>80</v>
      </c>
      <c r="BV102" s="132" t="s">
        <v>14</v>
      </c>
      <c r="BW102" s="132" t="s">
        <v>103</v>
      </c>
      <c r="BX102" s="132" t="s">
        <v>5</v>
      </c>
      <c r="CL102" s="132" t="s">
        <v>1</v>
      </c>
      <c r="CM102" s="132" t="s">
        <v>82</v>
      </c>
    </row>
    <row r="103" spans="1:91" s="7" customFormat="1" ht="24.75" customHeight="1">
      <c r="A103" s="120" t="s">
        <v>76</v>
      </c>
      <c r="B103" s="121"/>
      <c r="C103" s="122"/>
      <c r="D103" s="123" t="s">
        <v>104</v>
      </c>
      <c r="E103" s="123"/>
      <c r="F103" s="123"/>
      <c r="G103" s="123"/>
      <c r="H103" s="123"/>
      <c r="I103" s="124"/>
      <c r="J103" s="123" t="s">
        <v>105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'D.1.4.6.1 - Hromosvod a u...'!J30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79</v>
      </c>
      <c r="AR103" s="127"/>
      <c r="AS103" s="128">
        <v>0</v>
      </c>
      <c r="AT103" s="129">
        <f>ROUND(SUM(AV103:AW103),2)</f>
        <v>0</v>
      </c>
      <c r="AU103" s="130">
        <f>'D.1.4.6.1 - Hromosvod a u...'!P120</f>
        <v>0</v>
      </c>
      <c r="AV103" s="129">
        <f>'D.1.4.6.1 - Hromosvod a u...'!J33</f>
        <v>0</v>
      </c>
      <c r="AW103" s="129">
        <f>'D.1.4.6.1 - Hromosvod a u...'!J34</f>
        <v>0</v>
      </c>
      <c r="AX103" s="129">
        <f>'D.1.4.6.1 - Hromosvod a u...'!J35</f>
        <v>0</v>
      </c>
      <c r="AY103" s="129">
        <f>'D.1.4.6.1 - Hromosvod a u...'!J36</f>
        <v>0</v>
      </c>
      <c r="AZ103" s="129">
        <f>'D.1.4.6.1 - Hromosvod a u...'!F33</f>
        <v>0</v>
      </c>
      <c r="BA103" s="129">
        <f>'D.1.4.6.1 - Hromosvod a u...'!F34</f>
        <v>0</v>
      </c>
      <c r="BB103" s="129">
        <f>'D.1.4.6.1 - Hromosvod a u...'!F35</f>
        <v>0</v>
      </c>
      <c r="BC103" s="129">
        <f>'D.1.4.6.1 - Hromosvod a u...'!F36</f>
        <v>0</v>
      </c>
      <c r="BD103" s="131">
        <f>'D.1.4.6.1 - Hromosvod a u...'!F37</f>
        <v>0</v>
      </c>
      <c r="BE103" s="7"/>
      <c r="BT103" s="132" t="s">
        <v>80</v>
      </c>
      <c r="BV103" s="132" t="s">
        <v>14</v>
      </c>
      <c r="BW103" s="132" t="s">
        <v>106</v>
      </c>
      <c r="BX103" s="132" t="s">
        <v>5</v>
      </c>
      <c r="CL103" s="132" t="s">
        <v>1</v>
      </c>
      <c r="CM103" s="132" t="s">
        <v>82</v>
      </c>
    </row>
    <row r="104" spans="1:91" s="7" customFormat="1" ht="16.5" customHeight="1">
      <c r="A104" s="120" t="s">
        <v>76</v>
      </c>
      <c r="B104" s="121"/>
      <c r="C104" s="122"/>
      <c r="D104" s="123" t="s">
        <v>107</v>
      </c>
      <c r="E104" s="123"/>
      <c r="F104" s="123"/>
      <c r="G104" s="123"/>
      <c r="H104" s="123"/>
      <c r="I104" s="124"/>
      <c r="J104" s="123" t="s">
        <v>108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'VON - Vedlejší a ostatní 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79</v>
      </c>
      <c r="AR104" s="127"/>
      <c r="AS104" s="133">
        <v>0</v>
      </c>
      <c r="AT104" s="134">
        <f>ROUND(SUM(AV104:AW104),2)</f>
        <v>0</v>
      </c>
      <c r="AU104" s="135">
        <f>'VON - Vedlejší a ostatní ...'!P123</f>
        <v>0</v>
      </c>
      <c r="AV104" s="134">
        <f>'VON - Vedlejší a ostatní ...'!J33</f>
        <v>0</v>
      </c>
      <c r="AW104" s="134">
        <f>'VON - Vedlejší a ostatní ...'!J34</f>
        <v>0</v>
      </c>
      <c r="AX104" s="134">
        <f>'VON - Vedlejší a ostatní ...'!J35</f>
        <v>0</v>
      </c>
      <c r="AY104" s="134">
        <f>'VON - Vedlejší a ostatní ...'!J36</f>
        <v>0</v>
      </c>
      <c r="AZ104" s="134">
        <f>'VON - Vedlejší a ostatní ...'!F33</f>
        <v>0</v>
      </c>
      <c r="BA104" s="134">
        <f>'VON - Vedlejší a ostatní ...'!F34</f>
        <v>0</v>
      </c>
      <c r="BB104" s="134">
        <f>'VON - Vedlejší a ostatní ...'!F35</f>
        <v>0</v>
      </c>
      <c r="BC104" s="134">
        <f>'VON - Vedlejší a ostatní ...'!F36</f>
        <v>0</v>
      </c>
      <c r="BD104" s="136">
        <f>'VON - Vedlejší a ostatní ...'!F37</f>
        <v>0</v>
      </c>
      <c r="BE104" s="7"/>
      <c r="BT104" s="132" t="s">
        <v>80</v>
      </c>
      <c r="BV104" s="132" t="s">
        <v>14</v>
      </c>
      <c r="BW104" s="132" t="s">
        <v>109</v>
      </c>
      <c r="BX104" s="132" t="s">
        <v>5</v>
      </c>
      <c r="CL104" s="132" t="s">
        <v>1</v>
      </c>
      <c r="CM104" s="132" t="s">
        <v>82</v>
      </c>
    </row>
    <row r="105" spans="1:57" s="2" customFormat="1" ht="30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45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</sheetData>
  <sheetProtection password="CC35" sheet="1" objects="1" scenarios="1" formatColumns="0" formatRows="0"/>
  <mergeCells count="78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94:AP94"/>
  </mergeCells>
  <hyperlinks>
    <hyperlink ref="A95" location="'D.1.1 - ASŘ'!C2" display="/"/>
    <hyperlink ref="A96" location="'D.1.2 - SKŘ'!C2" display="/"/>
    <hyperlink ref="A97" location="'D.1.4.01a - Vodovod'!C2" display="/"/>
    <hyperlink ref="A98" location="'D.1.4.01b - Kanalizace'!C2" display="/"/>
    <hyperlink ref="A99" location="'D.1.4.03 - VZT'!C2" display="/"/>
    <hyperlink ref="A100" location="'D.1.4.04 - ÚT, Chlad'!C2" display="/"/>
    <hyperlink ref="A101" location="'D.1.4.5 - MaR'!C2" display="/"/>
    <hyperlink ref="A102" location="'D.1.4.6 - ESIL'!C2" display="/"/>
    <hyperlink ref="A103" location="'D.1.4.6.1 - Hromosvod a u...'!C2" display="/"/>
    <hyperlink ref="A104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2533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ROUND((SUM(BE120:BE140)),2)</f>
        <v>0</v>
      </c>
      <c r="G33" s="39"/>
      <c r="H33" s="39"/>
      <c r="I33" s="156">
        <v>0.21</v>
      </c>
      <c r="J33" s="155">
        <f>ROUND(((SUM(BE120:BE140))*I33),2)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ROUND((SUM(BF120:BF140)),2)</f>
        <v>0</v>
      </c>
      <c r="G34" s="39"/>
      <c r="H34" s="39"/>
      <c r="I34" s="156">
        <v>0.15</v>
      </c>
      <c r="J34" s="155">
        <f>ROUND(((SUM(BF120:BF140))*I34),2)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ROUND((SUM(BG120:BG140)),2)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ROUND((SUM(BH120:BH140)),2)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ROUND((SUM(BI120:BI140)),2)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D.1.4.6.1 - Hromosvod a u...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2534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2535</v>
      </c>
      <c r="E98" s="183"/>
      <c r="F98" s="183"/>
      <c r="G98" s="183"/>
      <c r="H98" s="183"/>
      <c r="I98" s="183"/>
      <c r="J98" s="184">
        <f>J123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2536</v>
      </c>
      <c r="E99" s="183"/>
      <c r="F99" s="183"/>
      <c r="G99" s="183"/>
      <c r="H99" s="183"/>
      <c r="I99" s="183"/>
      <c r="J99" s="184">
        <f>J129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2537</v>
      </c>
      <c r="E100" s="183"/>
      <c r="F100" s="183"/>
      <c r="G100" s="183"/>
      <c r="H100" s="183"/>
      <c r="I100" s="183"/>
      <c r="J100" s="184">
        <f>J137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145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75" t="str">
        <f>E7</f>
        <v>Z2022156 - ZŠ Beroun - Tělocvična (zadání)_otevřený_doplněný bez.obch.názvů_1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111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D.1.4.6.1 - Hromosvod a u...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 xml:space="preserve"> </v>
      </c>
      <c r="G114" s="41"/>
      <c r="H114" s="41"/>
      <c r="I114" s="33" t="s">
        <v>22</v>
      </c>
      <c r="J114" s="80" t="str">
        <f>IF(J12="","",J12)</f>
        <v>10. 7. 2023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29</v>
      </c>
      <c r="J116" s="37" t="str">
        <f>E21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27</v>
      </c>
      <c r="D117" s="41"/>
      <c r="E117" s="41"/>
      <c r="F117" s="28" t="str">
        <f>IF(E18="","",E18)</f>
        <v>Vyplň údaj</v>
      </c>
      <c r="G117" s="41"/>
      <c r="H117" s="41"/>
      <c r="I117" s="33" t="s">
        <v>31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146</v>
      </c>
      <c r="D119" s="195" t="s">
        <v>58</v>
      </c>
      <c r="E119" s="195" t="s">
        <v>54</v>
      </c>
      <c r="F119" s="195" t="s">
        <v>55</v>
      </c>
      <c r="G119" s="195" t="s">
        <v>147</v>
      </c>
      <c r="H119" s="195" t="s">
        <v>148</v>
      </c>
      <c r="I119" s="195" t="s">
        <v>149</v>
      </c>
      <c r="J119" s="196" t="s">
        <v>115</v>
      </c>
      <c r="K119" s="197" t="s">
        <v>150</v>
      </c>
      <c r="L119" s="198"/>
      <c r="M119" s="101" t="s">
        <v>1</v>
      </c>
      <c r="N119" s="102" t="s">
        <v>37</v>
      </c>
      <c r="O119" s="102" t="s">
        <v>151</v>
      </c>
      <c r="P119" s="102" t="s">
        <v>152</v>
      </c>
      <c r="Q119" s="102" t="s">
        <v>153</v>
      </c>
      <c r="R119" s="102" t="s">
        <v>154</v>
      </c>
      <c r="S119" s="102" t="s">
        <v>155</v>
      </c>
      <c r="T119" s="103" t="s">
        <v>156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157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P121+P123+P129+P137</f>
        <v>0</v>
      </c>
      <c r="Q120" s="105"/>
      <c r="R120" s="201">
        <f>R121+R123+R129+R137</f>
        <v>0</v>
      </c>
      <c r="S120" s="105"/>
      <c r="T120" s="202">
        <f>T121+T123+T129+T137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72</v>
      </c>
      <c r="AU120" s="18" t="s">
        <v>117</v>
      </c>
      <c r="BK120" s="203">
        <f>BK121+BK123+BK129+BK137</f>
        <v>0</v>
      </c>
    </row>
    <row r="121" spans="1:63" s="12" customFormat="1" ht="25.9" customHeight="1">
      <c r="A121" s="12"/>
      <c r="B121" s="204"/>
      <c r="C121" s="205"/>
      <c r="D121" s="206" t="s">
        <v>72</v>
      </c>
      <c r="E121" s="207" t="s">
        <v>80</v>
      </c>
      <c r="F121" s="207" t="s">
        <v>2422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</f>
        <v>0</v>
      </c>
      <c r="Q121" s="212"/>
      <c r="R121" s="213">
        <f>R122</f>
        <v>0</v>
      </c>
      <c r="S121" s="212"/>
      <c r="T121" s="214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80</v>
      </c>
      <c r="AT121" s="216" t="s">
        <v>72</v>
      </c>
      <c r="AU121" s="216" t="s">
        <v>73</v>
      </c>
      <c r="AY121" s="215" t="s">
        <v>160</v>
      </c>
      <c r="BK121" s="217">
        <f>BK122</f>
        <v>0</v>
      </c>
    </row>
    <row r="122" spans="1:65" s="2" customFormat="1" ht="16.5" customHeight="1">
      <c r="A122" s="39"/>
      <c r="B122" s="40"/>
      <c r="C122" s="220" t="s">
        <v>80</v>
      </c>
      <c r="D122" s="220" t="s">
        <v>162</v>
      </c>
      <c r="E122" s="221" t="s">
        <v>2538</v>
      </c>
      <c r="F122" s="222" t="s">
        <v>2539</v>
      </c>
      <c r="G122" s="223" t="s">
        <v>307</v>
      </c>
      <c r="H122" s="224">
        <v>22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38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166</v>
      </c>
      <c r="AT122" s="232" t="s">
        <v>162</v>
      </c>
      <c r="AU122" s="232" t="s">
        <v>80</v>
      </c>
      <c r="AY122" s="18" t="s">
        <v>160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80</v>
      </c>
      <c r="BK122" s="233">
        <f>ROUND(I122*H122,2)</f>
        <v>0</v>
      </c>
      <c r="BL122" s="18" t="s">
        <v>166</v>
      </c>
      <c r="BM122" s="232" t="s">
        <v>82</v>
      </c>
    </row>
    <row r="123" spans="1:63" s="12" customFormat="1" ht="25.9" customHeight="1">
      <c r="A123" s="12"/>
      <c r="B123" s="204"/>
      <c r="C123" s="205"/>
      <c r="D123" s="206" t="s">
        <v>72</v>
      </c>
      <c r="E123" s="207" t="s">
        <v>82</v>
      </c>
      <c r="F123" s="207" t="s">
        <v>2540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SUM(P124:P128)</f>
        <v>0</v>
      </c>
      <c r="Q123" s="212"/>
      <c r="R123" s="213">
        <f>SUM(R124:R128)</f>
        <v>0</v>
      </c>
      <c r="S123" s="212"/>
      <c r="T123" s="214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80</v>
      </c>
      <c r="AT123" s="216" t="s">
        <v>72</v>
      </c>
      <c r="AU123" s="216" t="s">
        <v>73</v>
      </c>
      <c r="AY123" s="215" t="s">
        <v>160</v>
      </c>
      <c r="BK123" s="217">
        <f>SUM(BK124:BK128)</f>
        <v>0</v>
      </c>
    </row>
    <row r="124" spans="1:65" s="2" customFormat="1" ht="16.5" customHeight="1">
      <c r="A124" s="39"/>
      <c r="B124" s="40"/>
      <c r="C124" s="220" t="s">
        <v>82</v>
      </c>
      <c r="D124" s="220" t="s">
        <v>162</v>
      </c>
      <c r="E124" s="221" t="s">
        <v>2541</v>
      </c>
      <c r="F124" s="222" t="s">
        <v>2542</v>
      </c>
      <c r="G124" s="223" t="s">
        <v>1310</v>
      </c>
      <c r="H124" s="224">
        <v>55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166</v>
      </c>
      <c r="AT124" s="232" t="s">
        <v>162</v>
      </c>
      <c r="AU124" s="232" t="s">
        <v>80</v>
      </c>
      <c r="AY124" s="18" t="s">
        <v>160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80</v>
      </c>
      <c r="BK124" s="233">
        <f>ROUND(I124*H124,2)</f>
        <v>0</v>
      </c>
      <c r="BL124" s="18" t="s">
        <v>166</v>
      </c>
      <c r="BM124" s="232" t="s">
        <v>166</v>
      </c>
    </row>
    <row r="125" spans="1:65" s="2" customFormat="1" ht="16.5" customHeight="1">
      <c r="A125" s="39"/>
      <c r="B125" s="40"/>
      <c r="C125" s="220" t="s">
        <v>176</v>
      </c>
      <c r="D125" s="220" t="s">
        <v>162</v>
      </c>
      <c r="E125" s="221" t="s">
        <v>2543</v>
      </c>
      <c r="F125" s="222" t="s">
        <v>2544</v>
      </c>
      <c r="G125" s="223" t="s">
        <v>737</v>
      </c>
      <c r="H125" s="224">
        <v>40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166</v>
      </c>
      <c r="AT125" s="232" t="s">
        <v>162</v>
      </c>
      <c r="AU125" s="232" t="s">
        <v>80</v>
      </c>
      <c r="AY125" s="18" t="s">
        <v>160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80</v>
      </c>
      <c r="BK125" s="233">
        <f>ROUND(I125*H125,2)</f>
        <v>0</v>
      </c>
      <c r="BL125" s="18" t="s">
        <v>166</v>
      </c>
      <c r="BM125" s="232" t="s">
        <v>179</v>
      </c>
    </row>
    <row r="126" spans="1:65" s="2" customFormat="1" ht="16.5" customHeight="1">
      <c r="A126" s="39"/>
      <c r="B126" s="40"/>
      <c r="C126" s="220" t="s">
        <v>166</v>
      </c>
      <c r="D126" s="220" t="s">
        <v>162</v>
      </c>
      <c r="E126" s="221" t="s">
        <v>2545</v>
      </c>
      <c r="F126" s="222" t="s">
        <v>2546</v>
      </c>
      <c r="G126" s="223" t="s">
        <v>737</v>
      </c>
      <c r="H126" s="224">
        <v>130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166</v>
      </c>
      <c r="AT126" s="232" t="s">
        <v>162</v>
      </c>
      <c r="AU126" s="232" t="s">
        <v>80</v>
      </c>
      <c r="AY126" s="18" t="s">
        <v>160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80</v>
      </c>
      <c r="BK126" s="233">
        <f>ROUND(I126*H126,2)</f>
        <v>0</v>
      </c>
      <c r="BL126" s="18" t="s">
        <v>166</v>
      </c>
      <c r="BM126" s="232" t="s">
        <v>182</v>
      </c>
    </row>
    <row r="127" spans="1:65" s="2" customFormat="1" ht="16.5" customHeight="1">
      <c r="A127" s="39"/>
      <c r="B127" s="40"/>
      <c r="C127" s="220" t="s">
        <v>183</v>
      </c>
      <c r="D127" s="220" t="s">
        <v>162</v>
      </c>
      <c r="E127" s="221" t="s">
        <v>2547</v>
      </c>
      <c r="F127" s="222" t="s">
        <v>2548</v>
      </c>
      <c r="G127" s="223" t="s">
        <v>737</v>
      </c>
      <c r="H127" s="224">
        <v>39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166</v>
      </c>
      <c r="AT127" s="232" t="s">
        <v>162</v>
      </c>
      <c r="AU127" s="232" t="s">
        <v>80</v>
      </c>
      <c r="AY127" s="18" t="s">
        <v>160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166</v>
      </c>
      <c r="BM127" s="232" t="s">
        <v>186</v>
      </c>
    </row>
    <row r="128" spans="1:65" s="2" customFormat="1" ht="16.5" customHeight="1">
      <c r="A128" s="39"/>
      <c r="B128" s="40"/>
      <c r="C128" s="220" t="s">
        <v>179</v>
      </c>
      <c r="D128" s="220" t="s">
        <v>162</v>
      </c>
      <c r="E128" s="221" t="s">
        <v>2549</v>
      </c>
      <c r="F128" s="222" t="s">
        <v>2550</v>
      </c>
      <c r="G128" s="223" t="s">
        <v>737</v>
      </c>
      <c r="H128" s="224">
        <v>11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166</v>
      </c>
      <c r="AT128" s="232" t="s">
        <v>162</v>
      </c>
      <c r="AU128" s="232" t="s">
        <v>80</v>
      </c>
      <c r="AY128" s="18" t="s">
        <v>160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166</v>
      </c>
      <c r="BM128" s="232" t="s">
        <v>189</v>
      </c>
    </row>
    <row r="129" spans="1:63" s="12" customFormat="1" ht="25.9" customHeight="1">
      <c r="A129" s="12"/>
      <c r="B129" s="204"/>
      <c r="C129" s="205"/>
      <c r="D129" s="206" t="s">
        <v>72</v>
      </c>
      <c r="E129" s="207" t="s">
        <v>176</v>
      </c>
      <c r="F129" s="207" t="s">
        <v>2551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SUM(P130:P136)</f>
        <v>0</v>
      </c>
      <c r="Q129" s="212"/>
      <c r="R129" s="213">
        <f>SUM(R130:R136)</f>
        <v>0</v>
      </c>
      <c r="S129" s="212"/>
      <c r="T129" s="214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80</v>
      </c>
      <c r="AT129" s="216" t="s">
        <v>72</v>
      </c>
      <c r="AU129" s="216" t="s">
        <v>73</v>
      </c>
      <c r="AY129" s="215" t="s">
        <v>160</v>
      </c>
      <c r="BK129" s="217">
        <f>SUM(BK130:BK136)</f>
        <v>0</v>
      </c>
    </row>
    <row r="130" spans="1:65" s="2" customFormat="1" ht="16.5" customHeight="1">
      <c r="A130" s="39"/>
      <c r="B130" s="40"/>
      <c r="C130" s="220" t="s">
        <v>191</v>
      </c>
      <c r="D130" s="220" t="s">
        <v>162</v>
      </c>
      <c r="E130" s="221" t="s">
        <v>2552</v>
      </c>
      <c r="F130" s="222" t="s">
        <v>2553</v>
      </c>
      <c r="G130" s="223" t="s">
        <v>1310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166</v>
      </c>
      <c r="AT130" s="232" t="s">
        <v>162</v>
      </c>
      <c r="AU130" s="232" t="s">
        <v>80</v>
      </c>
      <c r="AY130" s="18" t="s">
        <v>160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166</v>
      </c>
      <c r="BM130" s="232" t="s">
        <v>194</v>
      </c>
    </row>
    <row r="131" spans="1:65" s="2" customFormat="1" ht="16.5" customHeight="1">
      <c r="A131" s="39"/>
      <c r="B131" s="40"/>
      <c r="C131" s="220" t="s">
        <v>182</v>
      </c>
      <c r="D131" s="220" t="s">
        <v>162</v>
      </c>
      <c r="E131" s="221" t="s">
        <v>2554</v>
      </c>
      <c r="F131" s="222" t="s">
        <v>2555</v>
      </c>
      <c r="G131" s="223" t="s">
        <v>1310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166</v>
      </c>
      <c r="AT131" s="232" t="s">
        <v>162</v>
      </c>
      <c r="AU131" s="232" t="s">
        <v>80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166</v>
      </c>
      <c r="BM131" s="232" t="s">
        <v>197</v>
      </c>
    </row>
    <row r="132" spans="1:65" s="2" customFormat="1" ht="16.5" customHeight="1">
      <c r="A132" s="39"/>
      <c r="B132" s="40"/>
      <c r="C132" s="220" t="s">
        <v>199</v>
      </c>
      <c r="D132" s="220" t="s">
        <v>162</v>
      </c>
      <c r="E132" s="221" t="s">
        <v>2556</v>
      </c>
      <c r="F132" s="222" t="s">
        <v>2557</v>
      </c>
      <c r="G132" s="223" t="s">
        <v>737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166</v>
      </c>
      <c r="AT132" s="232" t="s">
        <v>162</v>
      </c>
      <c r="AU132" s="232" t="s">
        <v>80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166</v>
      </c>
      <c r="BM132" s="232" t="s">
        <v>202</v>
      </c>
    </row>
    <row r="133" spans="1:65" s="2" customFormat="1" ht="16.5" customHeight="1">
      <c r="A133" s="39"/>
      <c r="B133" s="40"/>
      <c r="C133" s="220" t="s">
        <v>186</v>
      </c>
      <c r="D133" s="220" t="s">
        <v>162</v>
      </c>
      <c r="E133" s="221" t="s">
        <v>2558</v>
      </c>
      <c r="F133" s="222" t="s">
        <v>2559</v>
      </c>
      <c r="G133" s="223" t="s">
        <v>737</v>
      </c>
      <c r="H133" s="224">
        <v>9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166</v>
      </c>
      <c r="AT133" s="232" t="s">
        <v>162</v>
      </c>
      <c r="AU133" s="232" t="s">
        <v>80</v>
      </c>
      <c r="AY133" s="18" t="s">
        <v>160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166</v>
      </c>
      <c r="BM133" s="232" t="s">
        <v>205</v>
      </c>
    </row>
    <row r="134" spans="1:65" s="2" customFormat="1" ht="16.5" customHeight="1">
      <c r="A134" s="39"/>
      <c r="B134" s="40"/>
      <c r="C134" s="220" t="s">
        <v>206</v>
      </c>
      <c r="D134" s="220" t="s">
        <v>162</v>
      </c>
      <c r="E134" s="221" t="s">
        <v>2560</v>
      </c>
      <c r="F134" s="222" t="s">
        <v>2561</v>
      </c>
      <c r="G134" s="223" t="s">
        <v>737</v>
      </c>
      <c r="H134" s="224">
        <v>5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166</v>
      </c>
      <c r="AT134" s="232" t="s">
        <v>162</v>
      </c>
      <c r="AU134" s="232" t="s">
        <v>80</v>
      </c>
      <c r="AY134" s="18" t="s">
        <v>160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166</v>
      </c>
      <c r="BM134" s="232" t="s">
        <v>209</v>
      </c>
    </row>
    <row r="135" spans="1:65" s="2" customFormat="1" ht="16.5" customHeight="1">
      <c r="A135" s="39"/>
      <c r="B135" s="40"/>
      <c r="C135" s="220" t="s">
        <v>189</v>
      </c>
      <c r="D135" s="220" t="s">
        <v>162</v>
      </c>
      <c r="E135" s="221" t="s">
        <v>2562</v>
      </c>
      <c r="F135" s="222" t="s">
        <v>2563</v>
      </c>
      <c r="G135" s="223" t="s">
        <v>737</v>
      </c>
      <c r="H135" s="224">
        <v>5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166</v>
      </c>
      <c r="AT135" s="232" t="s">
        <v>162</v>
      </c>
      <c r="AU135" s="232" t="s">
        <v>80</v>
      </c>
      <c r="AY135" s="18" t="s">
        <v>160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166</v>
      </c>
      <c r="BM135" s="232" t="s">
        <v>215</v>
      </c>
    </row>
    <row r="136" spans="1:65" s="2" customFormat="1" ht="16.5" customHeight="1">
      <c r="A136" s="39"/>
      <c r="B136" s="40"/>
      <c r="C136" s="220" t="s">
        <v>216</v>
      </c>
      <c r="D136" s="220" t="s">
        <v>162</v>
      </c>
      <c r="E136" s="221" t="s">
        <v>2564</v>
      </c>
      <c r="F136" s="222" t="s">
        <v>2565</v>
      </c>
      <c r="G136" s="223" t="s">
        <v>307</v>
      </c>
      <c r="H136" s="224">
        <v>68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166</v>
      </c>
      <c r="AT136" s="232" t="s">
        <v>162</v>
      </c>
      <c r="AU136" s="232" t="s">
        <v>80</v>
      </c>
      <c r="AY136" s="18" t="s">
        <v>160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166</v>
      </c>
      <c r="BM136" s="232" t="s">
        <v>219</v>
      </c>
    </row>
    <row r="137" spans="1:63" s="12" customFormat="1" ht="25.9" customHeight="1">
      <c r="A137" s="12"/>
      <c r="B137" s="204"/>
      <c r="C137" s="205"/>
      <c r="D137" s="206" t="s">
        <v>72</v>
      </c>
      <c r="E137" s="207" t="s">
        <v>166</v>
      </c>
      <c r="F137" s="207" t="s">
        <v>2566</v>
      </c>
      <c r="G137" s="205"/>
      <c r="H137" s="205"/>
      <c r="I137" s="208"/>
      <c r="J137" s="209">
        <f>BK137</f>
        <v>0</v>
      </c>
      <c r="K137" s="205"/>
      <c r="L137" s="210"/>
      <c r="M137" s="211"/>
      <c r="N137" s="212"/>
      <c r="O137" s="212"/>
      <c r="P137" s="213">
        <f>SUM(P138:P140)</f>
        <v>0</v>
      </c>
      <c r="Q137" s="212"/>
      <c r="R137" s="213">
        <f>SUM(R138:R140)</f>
        <v>0</v>
      </c>
      <c r="S137" s="212"/>
      <c r="T137" s="214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80</v>
      </c>
      <c r="AT137" s="216" t="s">
        <v>72</v>
      </c>
      <c r="AU137" s="216" t="s">
        <v>73</v>
      </c>
      <c r="AY137" s="215" t="s">
        <v>160</v>
      </c>
      <c r="BK137" s="217">
        <f>SUM(BK138:BK140)</f>
        <v>0</v>
      </c>
    </row>
    <row r="138" spans="1:65" s="2" customFormat="1" ht="16.5" customHeight="1">
      <c r="A138" s="39"/>
      <c r="B138" s="40"/>
      <c r="C138" s="220" t="s">
        <v>194</v>
      </c>
      <c r="D138" s="220" t="s">
        <v>162</v>
      </c>
      <c r="E138" s="221" t="s">
        <v>2567</v>
      </c>
      <c r="F138" s="222" t="s">
        <v>2568</v>
      </c>
      <c r="G138" s="223" t="s">
        <v>737</v>
      </c>
      <c r="H138" s="224">
        <v>10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80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223</v>
      </c>
    </row>
    <row r="139" spans="1:65" s="2" customFormat="1" ht="16.5" customHeight="1">
      <c r="A139" s="39"/>
      <c r="B139" s="40"/>
      <c r="C139" s="220" t="s">
        <v>8</v>
      </c>
      <c r="D139" s="220" t="s">
        <v>162</v>
      </c>
      <c r="E139" s="221" t="s">
        <v>2569</v>
      </c>
      <c r="F139" s="222" t="s">
        <v>2570</v>
      </c>
      <c r="G139" s="223" t="s">
        <v>737</v>
      </c>
      <c r="H139" s="224">
        <v>10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166</v>
      </c>
      <c r="AT139" s="232" t="s">
        <v>162</v>
      </c>
      <c r="AU139" s="232" t="s">
        <v>80</v>
      </c>
      <c r="AY139" s="18" t="s">
        <v>160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166</v>
      </c>
      <c r="BM139" s="232" t="s">
        <v>229</v>
      </c>
    </row>
    <row r="140" spans="1:65" s="2" customFormat="1" ht="16.5" customHeight="1">
      <c r="A140" s="39"/>
      <c r="B140" s="40"/>
      <c r="C140" s="220" t="s">
        <v>197</v>
      </c>
      <c r="D140" s="220" t="s">
        <v>162</v>
      </c>
      <c r="E140" s="221" t="s">
        <v>2547</v>
      </c>
      <c r="F140" s="222" t="s">
        <v>2548</v>
      </c>
      <c r="G140" s="223" t="s">
        <v>737</v>
      </c>
      <c r="H140" s="224">
        <v>30</v>
      </c>
      <c r="I140" s="225"/>
      <c r="J140" s="226">
        <f>ROUND(I140*H140,2)</f>
        <v>0</v>
      </c>
      <c r="K140" s="227"/>
      <c r="L140" s="45"/>
      <c r="M140" s="294" t="s">
        <v>1</v>
      </c>
      <c r="N140" s="295" t="s">
        <v>38</v>
      </c>
      <c r="O140" s="296"/>
      <c r="P140" s="297">
        <f>O140*H140</f>
        <v>0</v>
      </c>
      <c r="Q140" s="297">
        <v>0</v>
      </c>
      <c r="R140" s="297">
        <f>Q140*H140</f>
        <v>0</v>
      </c>
      <c r="S140" s="297">
        <v>0</v>
      </c>
      <c r="T140" s="298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166</v>
      </c>
      <c r="AT140" s="232" t="s">
        <v>162</v>
      </c>
      <c r="AU140" s="232" t="s">
        <v>80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234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35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2571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ROUND((SUM(BE123:BE153)),2)</f>
        <v>0</v>
      </c>
      <c r="G33" s="39"/>
      <c r="H33" s="39"/>
      <c r="I33" s="156">
        <v>0.21</v>
      </c>
      <c r="J33" s="155">
        <f>ROUND(((SUM(BE123:BE153))*I33),2)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ROUND((SUM(BF123:BF153)),2)</f>
        <v>0</v>
      </c>
      <c r="G34" s="39"/>
      <c r="H34" s="39"/>
      <c r="I34" s="156">
        <v>0.15</v>
      </c>
      <c r="J34" s="155">
        <f>ROUND(((SUM(BF123:BF153))*I34),2)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ROUND((SUM(BG123:BG153)),2)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ROUND((SUM(BH123:BH153)),2)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ROUND((SUM(BI123:BI153)),2)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VON - Vedlejší a ostatní 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2572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2573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2574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2575</v>
      </c>
      <c r="E100" s="189"/>
      <c r="F100" s="189"/>
      <c r="G100" s="189"/>
      <c r="H100" s="189"/>
      <c r="I100" s="189"/>
      <c r="J100" s="190">
        <f>J140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2576</v>
      </c>
      <c r="E101" s="189"/>
      <c r="F101" s="189"/>
      <c r="G101" s="189"/>
      <c r="H101" s="189"/>
      <c r="I101" s="189"/>
      <c r="J101" s="190">
        <f>J146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2577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2578</v>
      </c>
      <c r="E103" s="189"/>
      <c r="F103" s="189"/>
      <c r="G103" s="189"/>
      <c r="H103" s="189"/>
      <c r="I103" s="189"/>
      <c r="J103" s="190">
        <f>J151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145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75" t="str">
        <f>E7</f>
        <v>Z2022156 - ZŠ Beroun - Tělocvična (zadání)_otevřený_doplněný bez.obch.názvů_1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VON - Vedlejší a ostatní ...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10. 7. 2023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 xml:space="preserve"> </v>
      </c>
      <c r="G119" s="41"/>
      <c r="H119" s="41"/>
      <c r="I119" s="33" t="s">
        <v>29</v>
      </c>
      <c r="J119" s="37" t="str">
        <f>E21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31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146</v>
      </c>
      <c r="D122" s="195" t="s">
        <v>58</v>
      </c>
      <c r="E122" s="195" t="s">
        <v>54</v>
      </c>
      <c r="F122" s="195" t="s">
        <v>55</v>
      </c>
      <c r="G122" s="195" t="s">
        <v>147</v>
      </c>
      <c r="H122" s="195" t="s">
        <v>148</v>
      </c>
      <c r="I122" s="195" t="s">
        <v>149</v>
      </c>
      <c r="J122" s="196" t="s">
        <v>115</v>
      </c>
      <c r="K122" s="197" t="s">
        <v>150</v>
      </c>
      <c r="L122" s="198"/>
      <c r="M122" s="101" t="s">
        <v>1</v>
      </c>
      <c r="N122" s="102" t="s">
        <v>37</v>
      </c>
      <c r="O122" s="102" t="s">
        <v>151</v>
      </c>
      <c r="P122" s="102" t="s">
        <v>152</v>
      </c>
      <c r="Q122" s="102" t="s">
        <v>153</v>
      </c>
      <c r="R122" s="102" t="s">
        <v>154</v>
      </c>
      <c r="S122" s="102" t="s">
        <v>155</v>
      </c>
      <c r="T122" s="103" t="s">
        <v>156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157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0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72</v>
      </c>
      <c r="AU123" s="18" t="s">
        <v>117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72</v>
      </c>
      <c r="E124" s="207" t="s">
        <v>2579</v>
      </c>
      <c r="F124" s="207" t="s">
        <v>2580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P125+P135+P140+P146+P149+P151</f>
        <v>0</v>
      </c>
      <c r="Q124" s="212"/>
      <c r="R124" s="213">
        <f>R125+R135+R140+R146+R149+R151</f>
        <v>0</v>
      </c>
      <c r="S124" s="212"/>
      <c r="T124" s="214">
        <f>T125+T135+T140+T146+T149+T151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183</v>
      </c>
      <c r="AT124" s="216" t="s">
        <v>72</v>
      </c>
      <c r="AU124" s="216" t="s">
        <v>73</v>
      </c>
      <c r="AY124" s="215" t="s">
        <v>160</v>
      </c>
      <c r="BK124" s="217">
        <f>BK125+BK135+BK140+BK146+BK149+BK151</f>
        <v>0</v>
      </c>
    </row>
    <row r="125" spans="1:63" s="12" customFormat="1" ht="22.8" customHeight="1">
      <c r="A125" s="12"/>
      <c r="B125" s="204"/>
      <c r="C125" s="205"/>
      <c r="D125" s="206" t="s">
        <v>72</v>
      </c>
      <c r="E125" s="218" t="s">
        <v>2581</v>
      </c>
      <c r="F125" s="218" t="s">
        <v>2582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SUM(P126:P134)</f>
        <v>0</v>
      </c>
      <c r="Q125" s="212"/>
      <c r="R125" s="213">
        <f>SUM(R126:R134)</f>
        <v>0</v>
      </c>
      <c r="S125" s="212"/>
      <c r="T125" s="214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183</v>
      </c>
      <c r="AT125" s="216" t="s">
        <v>72</v>
      </c>
      <c r="AU125" s="216" t="s">
        <v>80</v>
      </c>
      <c r="AY125" s="215" t="s">
        <v>160</v>
      </c>
      <c r="BK125" s="217">
        <f>SUM(BK126:BK134)</f>
        <v>0</v>
      </c>
    </row>
    <row r="126" spans="1:65" s="2" customFormat="1" ht="44.25" customHeight="1">
      <c r="A126" s="39"/>
      <c r="B126" s="40"/>
      <c r="C126" s="220" t="s">
        <v>80</v>
      </c>
      <c r="D126" s="220" t="s">
        <v>162</v>
      </c>
      <c r="E126" s="221" t="s">
        <v>2583</v>
      </c>
      <c r="F126" s="222" t="s">
        <v>2584</v>
      </c>
      <c r="G126" s="223" t="s">
        <v>1548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166</v>
      </c>
      <c r="AT126" s="232" t="s">
        <v>162</v>
      </c>
      <c r="AU126" s="232" t="s">
        <v>82</v>
      </c>
      <c r="AY126" s="18" t="s">
        <v>160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80</v>
      </c>
      <c r="BK126" s="233">
        <f>ROUND(I126*H126,2)</f>
        <v>0</v>
      </c>
      <c r="BL126" s="18" t="s">
        <v>166</v>
      </c>
      <c r="BM126" s="232" t="s">
        <v>82</v>
      </c>
    </row>
    <row r="127" spans="1:65" s="2" customFormat="1" ht="21.75" customHeight="1">
      <c r="A127" s="39"/>
      <c r="B127" s="40"/>
      <c r="C127" s="220" t="s">
        <v>82</v>
      </c>
      <c r="D127" s="220" t="s">
        <v>162</v>
      </c>
      <c r="E127" s="221" t="s">
        <v>2585</v>
      </c>
      <c r="F127" s="222" t="s">
        <v>2586</v>
      </c>
      <c r="G127" s="223" t="s">
        <v>1548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166</v>
      </c>
      <c r="AT127" s="232" t="s">
        <v>162</v>
      </c>
      <c r="AU127" s="232" t="s">
        <v>82</v>
      </c>
      <c r="AY127" s="18" t="s">
        <v>160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166</v>
      </c>
      <c r="BM127" s="232" t="s">
        <v>166</v>
      </c>
    </row>
    <row r="128" spans="1:65" s="2" customFormat="1" ht="24.15" customHeight="1">
      <c r="A128" s="39"/>
      <c r="B128" s="40"/>
      <c r="C128" s="220" t="s">
        <v>176</v>
      </c>
      <c r="D128" s="220" t="s">
        <v>162</v>
      </c>
      <c r="E128" s="221" t="s">
        <v>2587</v>
      </c>
      <c r="F128" s="222" t="s">
        <v>2588</v>
      </c>
      <c r="G128" s="223" t="s">
        <v>1548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166</v>
      </c>
      <c r="AT128" s="232" t="s">
        <v>162</v>
      </c>
      <c r="AU128" s="232" t="s">
        <v>82</v>
      </c>
      <c r="AY128" s="18" t="s">
        <v>160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166</v>
      </c>
      <c r="BM128" s="232" t="s">
        <v>179</v>
      </c>
    </row>
    <row r="129" spans="1:65" s="2" customFormat="1" ht="24.15" customHeight="1">
      <c r="A129" s="39"/>
      <c r="B129" s="40"/>
      <c r="C129" s="220" t="s">
        <v>166</v>
      </c>
      <c r="D129" s="220" t="s">
        <v>162</v>
      </c>
      <c r="E129" s="221" t="s">
        <v>2589</v>
      </c>
      <c r="F129" s="222" t="s">
        <v>2590</v>
      </c>
      <c r="G129" s="223" t="s">
        <v>1548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166</v>
      </c>
      <c r="AT129" s="232" t="s">
        <v>162</v>
      </c>
      <c r="AU129" s="232" t="s">
        <v>82</v>
      </c>
      <c r="AY129" s="18" t="s">
        <v>160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166</v>
      </c>
      <c r="BM129" s="232" t="s">
        <v>182</v>
      </c>
    </row>
    <row r="130" spans="1:65" s="2" customFormat="1" ht="37.8" customHeight="1">
      <c r="A130" s="39"/>
      <c r="B130" s="40"/>
      <c r="C130" s="220" t="s">
        <v>183</v>
      </c>
      <c r="D130" s="220" t="s">
        <v>162</v>
      </c>
      <c r="E130" s="221" t="s">
        <v>2591</v>
      </c>
      <c r="F130" s="222" t="s">
        <v>2592</v>
      </c>
      <c r="G130" s="223" t="s">
        <v>1548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166</v>
      </c>
      <c r="AT130" s="232" t="s">
        <v>162</v>
      </c>
      <c r="AU130" s="232" t="s">
        <v>82</v>
      </c>
      <c r="AY130" s="18" t="s">
        <v>160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166</v>
      </c>
      <c r="BM130" s="232" t="s">
        <v>186</v>
      </c>
    </row>
    <row r="131" spans="1:65" s="2" customFormat="1" ht="37.8" customHeight="1">
      <c r="A131" s="39"/>
      <c r="B131" s="40"/>
      <c r="C131" s="220" t="s">
        <v>179</v>
      </c>
      <c r="D131" s="220" t="s">
        <v>162</v>
      </c>
      <c r="E131" s="221" t="s">
        <v>2593</v>
      </c>
      <c r="F131" s="222" t="s">
        <v>2594</v>
      </c>
      <c r="G131" s="223" t="s">
        <v>1548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166</v>
      </c>
      <c r="AT131" s="232" t="s">
        <v>162</v>
      </c>
      <c r="AU131" s="232" t="s">
        <v>82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166</v>
      </c>
      <c r="BM131" s="232" t="s">
        <v>189</v>
      </c>
    </row>
    <row r="132" spans="1:65" s="2" customFormat="1" ht="24.15" customHeight="1">
      <c r="A132" s="39"/>
      <c r="B132" s="40"/>
      <c r="C132" s="220" t="s">
        <v>191</v>
      </c>
      <c r="D132" s="220" t="s">
        <v>162</v>
      </c>
      <c r="E132" s="221" t="s">
        <v>2595</v>
      </c>
      <c r="F132" s="222" t="s">
        <v>2596</v>
      </c>
      <c r="G132" s="223" t="s">
        <v>1548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166</v>
      </c>
      <c r="AT132" s="232" t="s">
        <v>162</v>
      </c>
      <c r="AU132" s="232" t="s">
        <v>82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166</v>
      </c>
      <c r="BM132" s="232" t="s">
        <v>194</v>
      </c>
    </row>
    <row r="133" spans="1:65" s="2" customFormat="1" ht="21.75" customHeight="1">
      <c r="A133" s="39"/>
      <c r="B133" s="40"/>
      <c r="C133" s="220" t="s">
        <v>182</v>
      </c>
      <c r="D133" s="220" t="s">
        <v>162</v>
      </c>
      <c r="E133" s="221" t="s">
        <v>2597</v>
      </c>
      <c r="F133" s="222" t="s">
        <v>2598</v>
      </c>
      <c r="G133" s="223" t="s">
        <v>1548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166</v>
      </c>
      <c r="AT133" s="232" t="s">
        <v>162</v>
      </c>
      <c r="AU133" s="232" t="s">
        <v>82</v>
      </c>
      <c r="AY133" s="18" t="s">
        <v>160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166</v>
      </c>
      <c r="BM133" s="232" t="s">
        <v>197</v>
      </c>
    </row>
    <row r="134" spans="1:65" s="2" customFormat="1" ht="44.25" customHeight="1">
      <c r="A134" s="39"/>
      <c r="B134" s="40"/>
      <c r="C134" s="220" t="s">
        <v>199</v>
      </c>
      <c r="D134" s="220" t="s">
        <v>162</v>
      </c>
      <c r="E134" s="221" t="s">
        <v>2599</v>
      </c>
      <c r="F134" s="222" t="s">
        <v>2600</v>
      </c>
      <c r="G134" s="223" t="s">
        <v>1548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166</v>
      </c>
      <c r="AT134" s="232" t="s">
        <v>162</v>
      </c>
      <c r="AU134" s="232" t="s">
        <v>82</v>
      </c>
      <c r="AY134" s="18" t="s">
        <v>160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166</v>
      </c>
      <c r="BM134" s="232" t="s">
        <v>202</v>
      </c>
    </row>
    <row r="135" spans="1:63" s="12" customFormat="1" ht="22.8" customHeight="1">
      <c r="A135" s="12"/>
      <c r="B135" s="204"/>
      <c r="C135" s="205"/>
      <c r="D135" s="206" t="s">
        <v>72</v>
      </c>
      <c r="E135" s="218" t="s">
        <v>2601</v>
      </c>
      <c r="F135" s="218" t="s">
        <v>2602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SUM(P136:P139)</f>
        <v>0</v>
      </c>
      <c r="Q135" s="212"/>
      <c r="R135" s="213">
        <f>SUM(R136:R139)</f>
        <v>0</v>
      </c>
      <c r="S135" s="212"/>
      <c r="T135" s="21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183</v>
      </c>
      <c r="AT135" s="216" t="s">
        <v>72</v>
      </c>
      <c r="AU135" s="216" t="s">
        <v>80</v>
      </c>
      <c r="AY135" s="215" t="s">
        <v>160</v>
      </c>
      <c r="BK135" s="217">
        <f>SUM(BK136:BK139)</f>
        <v>0</v>
      </c>
    </row>
    <row r="136" spans="1:65" s="2" customFormat="1" ht="16.5" customHeight="1">
      <c r="A136" s="39"/>
      <c r="B136" s="40"/>
      <c r="C136" s="220" t="s">
        <v>186</v>
      </c>
      <c r="D136" s="220" t="s">
        <v>162</v>
      </c>
      <c r="E136" s="221" t="s">
        <v>2603</v>
      </c>
      <c r="F136" s="222" t="s">
        <v>2602</v>
      </c>
      <c r="G136" s="223" t="s">
        <v>1548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166</v>
      </c>
      <c r="AT136" s="232" t="s">
        <v>162</v>
      </c>
      <c r="AU136" s="232" t="s">
        <v>82</v>
      </c>
      <c r="AY136" s="18" t="s">
        <v>160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166</v>
      </c>
      <c r="BM136" s="232" t="s">
        <v>205</v>
      </c>
    </row>
    <row r="137" spans="1:65" s="2" customFormat="1" ht="24.15" customHeight="1">
      <c r="A137" s="39"/>
      <c r="B137" s="40"/>
      <c r="C137" s="220" t="s">
        <v>206</v>
      </c>
      <c r="D137" s="220" t="s">
        <v>162</v>
      </c>
      <c r="E137" s="221" t="s">
        <v>2604</v>
      </c>
      <c r="F137" s="222" t="s">
        <v>2605</v>
      </c>
      <c r="G137" s="223" t="s">
        <v>1548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166</v>
      </c>
      <c r="AT137" s="232" t="s">
        <v>162</v>
      </c>
      <c r="AU137" s="232" t="s">
        <v>82</v>
      </c>
      <c r="AY137" s="18" t="s">
        <v>160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166</v>
      </c>
      <c r="BM137" s="232" t="s">
        <v>209</v>
      </c>
    </row>
    <row r="138" spans="1:65" s="2" customFormat="1" ht="24.15" customHeight="1">
      <c r="A138" s="39"/>
      <c r="B138" s="40"/>
      <c r="C138" s="220" t="s">
        <v>189</v>
      </c>
      <c r="D138" s="220" t="s">
        <v>162</v>
      </c>
      <c r="E138" s="221" t="s">
        <v>2606</v>
      </c>
      <c r="F138" s="222" t="s">
        <v>2607</v>
      </c>
      <c r="G138" s="223" t="s">
        <v>1548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82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215</v>
      </c>
    </row>
    <row r="139" spans="1:65" s="2" customFormat="1" ht="62.7" customHeight="1">
      <c r="A139" s="39"/>
      <c r="B139" s="40"/>
      <c r="C139" s="220" t="s">
        <v>216</v>
      </c>
      <c r="D139" s="220" t="s">
        <v>162</v>
      </c>
      <c r="E139" s="221" t="s">
        <v>2608</v>
      </c>
      <c r="F139" s="222" t="s">
        <v>2609</v>
      </c>
      <c r="G139" s="223" t="s">
        <v>1548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166</v>
      </c>
      <c r="AT139" s="232" t="s">
        <v>162</v>
      </c>
      <c r="AU139" s="232" t="s">
        <v>82</v>
      </c>
      <c r="AY139" s="18" t="s">
        <v>160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166</v>
      </c>
      <c r="BM139" s="232" t="s">
        <v>219</v>
      </c>
    </row>
    <row r="140" spans="1:63" s="12" customFormat="1" ht="22.8" customHeight="1">
      <c r="A140" s="12"/>
      <c r="B140" s="204"/>
      <c r="C140" s="205"/>
      <c r="D140" s="206" t="s">
        <v>72</v>
      </c>
      <c r="E140" s="218" t="s">
        <v>2610</v>
      </c>
      <c r="F140" s="218" t="s">
        <v>2611</v>
      </c>
      <c r="G140" s="205"/>
      <c r="H140" s="205"/>
      <c r="I140" s="208"/>
      <c r="J140" s="219">
        <f>BK140</f>
        <v>0</v>
      </c>
      <c r="K140" s="205"/>
      <c r="L140" s="210"/>
      <c r="M140" s="211"/>
      <c r="N140" s="212"/>
      <c r="O140" s="212"/>
      <c r="P140" s="213">
        <f>SUM(P141:P145)</f>
        <v>0</v>
      </c>
      <c r="Q140" s="212"/>
      <c r="R140" s="213">
        <f>SUM(R141:R145)</f>
        <v>0</v>
      </c>
      <c r="S140" s="212"/>
      <c r="T140" s="214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5" t="s">
        <v>183</v>
      </c>
      <c r="AT140" s="216" t="s">
        <v>72</v>
      </c>
      <c r="AU140" s="216" t="s">
        <v>80</v>
      </c>
      <c r="AY140" s="215" t="s">
        <v>160</v>
      </c>
      <c r="BK140" s="217">
        <f>SUM(BK141:BK145)</f>
        <v>0</v>
      </c>
    </row>
    <row r="141" spans="1:65" s="2" customFormat="1" ht="21.75" customHeight="1">
      <c r="A141" s="39"/>
      <c r="B141" s="40"/>
      <c r="C141" s="220" t="s">
        <v>8</v>
      </c>
      <c r="D141" s="220" t="s">
        <v>162</v>
      </c>
      <c r="E141" s="221" t="s">
        <v>2612</v>
      </c>
      <c r="F141" s="222" t="s">
        <v>2613</v>
      </c>
      <c r="G141" s="223" t="s">
        <v>1548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166</v>
      </c>
      <c r="AT141" s="232" t="s">
        <v>162</v>
      </c>
      <c r="AU141" s="232" t="s">
        <v>82</v>
      </c>
      <c r="AY141" s="18" t="s">
        <v>160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166</v>
      </c>
      <c r="BM141" s="232" t="s">
        <v>223</v>
      </c>
    </row>
    <row r="142" spans="1:65" s="2" customFormat="1" ht="16.5" customHeight="1">
      <c r="A142" s="39"/>
      <c r="B142" s="40"/>
      <c r="C142" s="220" t="s">
        <v>197</v>
      </c>
      <c r="D142" s="220" t="s">
        <v>162</v>
      </c>
      <c r="E142" s="221" t="s">
        <v>2614</v>
      </c>
      <c r="F142" s="222" t="s">
        <v>2615</v>
      </c>
      <c r="G142" s="223" t="s">
        <v>1548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166</v>
      </c>
      <c r="AT142" s="232" t="s">
        <v>162</v>
      </c>
      <c r="AU142" s="232" t="s">
        <v>82</v>
      </c>
      <c r="AY142" s="18" t="s">
        <v>160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166</v>
      </c>
      <c r="BM142" s="232" t="s">
        <v>229</v>
      </c>
    </row>
    <row r="143" spans="1:65" s="2" customFormat="1" ht="16.5" customHeight="1">
      <c r="A143" s="39"/>
      <c r="B143" s="40"/>
      <c r="C143" s="220" t="s">
        <v>237</v>
      </c>
      <c r="D143" s="220" t="s">
        <v>162</v>
      </c>
      <c r="E143" s="221" t="s">
        <v>2616</v>
      </c>
      <c r="F143" s="222" t="s">
        <v>2617</v>
      </c>
      <c r="G143" s="223" t="s">
        <v>1548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166</v>
      </c>
      <c r="AT143" s="232" t="s">
        <v>162</v>
      </c>
      <c r="AU143" s="232" t="s">
        <v>82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234</v>
      </c>
    </row>
    <row r="144" spans="1:65" s="2" customFormat="1" ht="21.75" customHeight="1">
      <c r="A144" s="39"/>
      <c r="B144" s="40"/>
      <c r="C144" s="220" t="s">
        <v>202</v>
      </c>
      <c r="D144" s="220" t="s">
        <v>162</v>
      </c>
      <c r="E144" s="221" t="s">
        <v>2618</v>
      </c>
      <c r="F144" s="222" t="s">
        <v>2619</v>
      </c>
      <c r="G144" s="223" t="s">
        <v>1548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166</v>
      </c>
      <c r="AT144" s="232" t="s">
        <v>162</v>
      </c>
      <c r="AU144" s="232" t="s">
        <v>82</v>
      </c>
      <c r="AY144" s="18" t="s">
        <v>160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166</v>
      </c>
      <c r="BM144" s="232" t="s">
        <v>240</v>
      </c>
    </row>
    <row r="145" spans="1:65" s="2" customFormat="1" ht="16.5" customHeight="1">
      <c r="A145" s="39"/>
      <c r="B145" s="40"/>
      <c r="C145" s="220" t="s">
        <v>246</v>
      </c>
      <c r="D145" s="220" t="s">
        <v>162</v>
      </c>
      <c r="E145" s="221" t="s">
        <v>2620</v>
      </c>
      <c r="F145" s="222" t="s">
        <v>2621</v>
      </c>
      <c r="G145" s="223" t="s">
        <v>1548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166</v>
      </c>
      <c r="AT145" s="232" t="s">
        <v>162</v>
      </c>
      <c r="AU145" s="232" t="s">
        <v>82</v>
      </c>
      <c r="AY145" s="18" t="s">
        <v>160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166</v>
      </c>
      <c r="BM145" s="232" t="s">
        <v>243</v>
      </c>
    </row>
    <row r="146" spans="1:63" s="12" customFormat="1" ht="22.8" customHeight="1">
      <c r="A146" s="12"/>
      <c r="B146" s="204"/>
      <c r="C146" s="205"/>
      <c r="D146" s="206" t="s">
        <v>72</v>
      </c>
      <c r="E146" s="218" t="s">
        <v>2622</v>
      </c>
      <c r="F146" s="218" t="s">
        <v>2623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SUM(P147:P148)</f>
        <v>0</v>
      </c>
      <c r="Q146" s="212"/>
      <c r="R146" s="213">
        <f>SUM(R147:R148)</f>
        <v>0</v>
      </c>
      <c r="S146" s="212"/>
      <c r="T146" s="21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183</v>
      </c>
      <c r="AT146" s="216" t="s">
        <v>72</v>
      </c>
      <c r="AU146" s="216" t="s">
        <v>80</v>
      </c>
      <c r="AY146" s="215" t="s">
        <v>160</v>
      </c>
      <c r="BK146" s="217">
        <f>SUM(BK147:BK148)</f>
        <v>0</v>
      </c>
    </row>
    <row r="147" spans="1:65" s="2" customFormat="1" ht="16.5" customHeight="1">
      <c r="A147" s="39"/>
      <c r="B147" s="40"/>
      <c r="C147" s="220" t="s">
        <v>205</v>
      </c>
      <c r="D147" s="220" t="s">
        <v>162</v>
      </c>
      <c r="E147" s="221" t="s">
        <v>2624</v>
      </c>
      <c r="F147" s="222" t="s">
        <v>2625</v>
      </c>
      <c r="G147" s="223" t="s">
        <v>1548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166</v>
      </c>
      <c r="AT147" s="232" t="s">
        <v>162</v>
      </c>
      <c r="AU147" s="232" t="s">
        <v>82</v>
      </c>
      <c r="AY147" s="18" t="s">
        <v>160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166</v>
      </c>
      <c r="BM147" s="232" t="s">
        <v>249</v>
      </c>
    </row>
    <row r="148" spans="1:65" s="2" customFormat="1" ht="37.8" customHeight="1">
      <c r="A148" s="39"/>
      <c r="B148" s="40"/>
      <c r="C148" s="220" t="s">
        <v>7</v>
      </c>
      <c r="D148" s="220" t="s">
        <v>162</v>
      </c>
      <c r="E148" s="221" t="s">
        <v>2626</v>
      </c>
      <c r="F148" s="222" t="s">
        <v>2627</v>
      </c>
      <c r="G148" s="223" t="s">
        <v>1548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166</v>
      </c>
      <c r="AT148" s="232" t="s">
        <v>162</v>
      </c>
      <c r="AU148" s="232" t="s">
        <v>82</v>
      </c>
      <c r="AY148" s="18" t="s">
        <v>160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166</v>
      </c>
      <c r="BM148" s="232" t="s">
        <v>253</v>
      </c>
    </row>
    <row r="149" spans="1:63" s="12" customFormat="1" ht="22.8" customHeight="1">
      <c r="A149" s="12"/>
      <c r="B149" s="204"/>
      <c r="C149" s="205"/>
      <c r="D149" s="206" t="s">
        <v>72</v>
      </c>
      <c r="E149" s="218" t="s">
        <v>2628</v>
      </c>
      <c r="F149" s="218" t="s">
        <v>2629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P150</f>
        <v>0</v>
      </c>
      <c r="Q149" s="212"/>
      <c r="R149" s="213">
        <f>R150</f>
        <v>0</v>
      </c>
      <c r="S149" s="212"/>
      <c r="T149" s="214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183</v>
      </c>
      <c r="AT149" s="216" t="s">
        <v>72</v>
      </c>
      <c r="AU149" s="216" t="s">
        <v>80</v>
      </c>
      <c r="AY149" s="215" t="s">
        <v>160</v>
      </c>
      <c r="BK149" s="217">
        <f>BK150</f>
        <v>0</v>
      </c>
    </row>
    <row r="150" spans="1:65" s="2" customFormat="1" ht="33" customHeight="1">
      <c r="A150" s="39"/>
      <c r="B150" s="40"/>
      <c r="C150" s="220" t="s">
        <v>209</v>
      </c>
      <c r="D150" s="220" t="s">
        <v>162</v>
      </c>
      <c r="E150" s="221" t="s">
        <v>2630</v>
      </c>
      <c r="F150" s="222" t="s">
        <v>2631</v>
      </c>
      <c r="G150" s="223" t="s">
        <v>1548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166</v>
      </c>
      <c r="AT150" s="232" t="s">
        <v>162</v>
      </c>
      <c r="AU150" s="232" t="s">
        <v>82</v>
      </c>
      <c r="AY150" s="18" t="s">
        <v>160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166</v>
      </c>
      <c r="BM150" s="232" t="s">
        <v>257</v>
      </c>
    </row>
    <row r="151" spans="1:63" s="12" customFormat="1" ht="22.8" customHeight="1">
      <c r="A151" s="12"/>
      <c r="B151" s="204"/>
      <c r="C151" s="205"/>
      <c r="D151" s="206" t="s">
        <v>72</v>
      </c>
      <c r="E151" s="218" t="s">
        <v>2632</v>
      </c>
      <c r="F151" s="218" t="s">
        <v>2633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SUM(P152:P153)</f>
        <v>0</v>
      </c>
      <c r="Q151" s="212"/>
      <c r="R151" s="213">
        <f>SUM(R152:R153)</f>
        <v>0</v>
      </c>
      <c r="S151" s="212"/>
      <c r="T151" s="214">
        <f>SUM(T152:T153)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183</v>
      </c>
      <c r="AT151" s="216" t="s">
        <v>72</v>
      </c>
      <c r="AU151" s="216" t="s">
        <v>80</v>
      </c>
      <c r="AY151" s="215" t="s">
        <v>160</v>
      </c>
      <c r="BK151" s="217">
        <f>SUM(BK152:BK153)</f>
        <v>0</v>
      </c>
    </row>
    <row r="152" spans="1:65" s="2" customFormat="1" ht="37.8" customHeight="1">
      <c r="A152" s="39"/>
      <c r="B152" s="40"/>
      <c r="C152" s="220" t="s">
        <v>279</v>
      </c>
      <c r="D152" s="220" t="s">
        <v>162</v>
      </c>
      <c r="E152" s="221" t="s">
        <v>2634</v>
      </c>
      <c r="F152" s="222" t="s">
        <v>2635</v>
      </c>
      <c r="G152" s="223" t="s">
        <v>1548</v>
      </c>
      <c r="H152" s="224">
        <v>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166</v>
      </c>
      <c r="AT152" s="232" t="s">
        <v>162</v>
      </c>
      <c r="AU152" s="232" t="s">
        <v>82</v>
      </c>
      <c r="AY152" s="18" t="s">
        <v>160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166</v>
      </c>
      <c r="BM152" s="232" t="s">
        <v>261</v>
      </c>
    </row>
    <row r="153" spans="1:65" s="2" customFormat="1" ht="49.05" customHeight="1">
      <c r="A153" s="39"/>
      <c r="B153" s="40"/>
      <c r="C153" s="220" t="s">
        <v>215</v>
      </c>
      <c r="D153" s="220" t="s">
        <v>162</v>
      </c>
      <c r="E153" s="221" t="s">
        <v>2636</v>
      </c>
      <c r="F153" s="222" t="s">
        <v>2637</v>
      </c>
      <c r="G153" s="223" t="s">
        <v>1548</v>
      </c>
      <c r="H153" s="224">
        <v>1</v>
      </c>
      <c r="I153" s="225"/>
      <c r="J153" s="226">
        <f>ROUND(I153*H153,2)</f>
        <v>0</v>
      </c>
      <c r="K153" s="227"/>
      <c r="L153" s="45"/>
      <c r="M153" s="294" t="s">
        <v>1</v>
      </c>
      <c r="N153" s="295" t="s">
        <v>38</v>
      </c>
      <c r="O153" s="296"/>
      <c r="P153" s="297">
        <f>O153*H153</f>
        <v>0</v>
      </c>
      <c r="Q153" s="297">
        <v>0</v>
      </c>
      <c r="R153" s="297">
        <f>Q153*H153</f>
        <v>0</v>
      </c>
      <c r="S153" s="297">
        <v>0</v>
      </c>
      <c r="T153" s="29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166</v>
      </c>
      <c r="AT153" s="232" t="s">
        <v>162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283</v>
      </c>
    </row>
    <row r="154" spans="1:31" s="2" customFormat="1" ht="6.95" customHeight="1">
      <c r="A154" s="39"/>
      <c r="B154" s="67"/>
      <c r="C154" s="68"/>
      <c r="D154" s="68"/>
      <c r="E154" s="68"/>
      <c r="F154" s="68"/>
      <c r="G154" s="68"/>
      <c r="H154" s="68"/>
      <c r="I154" s="68"/>
      <c r="J154" s="68"/>
      <c r="K154" s="68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122:K15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ROUND(J143,2)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ROUND((SUM(BE143:BE1117)),2)</f>
        <v>0</v>
      </c>
      <c r="G33" s="39"/>
      <c r="H33" s="39"/>
      <c r="I33" s="156">
        <v>0.21</v>
      </c>
      <c r="J33" s="155">
        <f>ROUND(((SUM(BE143:BE1117))*I33),2)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ROUND((SUM(BF143:BF1117)),2)</f>
        <v>0</v>
      </c>
      <c r="G34" s="39"/>
      <c r="H34" s="39"/>
      <c r="I34" s="156">
        <v>0.15</v>
      </c>
      <c r="J34" s="155">
        <f>ROUND(((SUM(BF143:BF1117))*I34),2)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ROUND((SUM(BG143:BG1117)),2)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ROUND((SUM(BH143:BH1117)),2)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ROUND((SUM(BI143:BI1117)),2)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D.1.1 - ASŘ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J144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J145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120</v>
      </c>
      <c r="E99" s="189"/>
      <c r="F99" s="189"/>
      <c r="G99" s="189"/>
      <c r="H99" s="189"/>
      <c r="I99" s="189"/>
      <c r="J99" s="190">
        <f>J183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121</v>
      </c>
      <c r="E100" s="189"/>
      <c r="F100" s="189"/>
      <c r="G100" s="189"/>
      <c r="H100" s="189"/>
      <c r="I100" s="189"/>
      <c r="J100" s="190">
        <f>J188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122</v>
      </c>
      <c r="E101" s="189"/>
      <c r="F101" s="189"/>
      <c r="G101" s="189"/>
      <c r="H101" s="189"/>
      <c r="I101" s="189"/>
      <c r="J101" s="190">
        <f>J310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123</v>
      </c>
      <c r="E102" s="189"/>
      <c r="F102" s="189"/>
      <c r="G102" s="189"/>
      <c r="H102" s="189"/>
      <c r="I102" s="189"/>
      <c r="J102" s="190">
        <f>J323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124</v>
      </c>
      <c r="E103" s="189"/>
      <c r="F103" s="189"/>
      <c r="G103" s="189"/>
      <c r="H103" s="189"/>
      <c r="I103" s="189"/>
      <c r="J103" s="190">
        <f>J329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125</v>
      </c>
      <c r="E104" s="189"/>
      <c r="F104" s="189"/>
      <c r="G104" s="189"/>
      <c r="H104" s="189"/>
      <c r="I104" s="189"/>
      <c r="J104" s="190">
        <f>J465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126</v>
      </c>
      <c r="E105" s="189"/>
      <c r="F105" s="189"/>
      <c r="G105" s="189"/>
      <c r="H105" s="189"/>
      <c r="I105" s="189"/>
      <c r="J105" s="190">
        <f>J572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127</v>
      </c>
      <c r="E106" s="189"/>
      <c r="F106" s="189"/>
      <c r="G106" s="189"/>
      <c r="H106" s="189"/>
      <c r="I106" s="189"/>
      <c r="J106" s="190">
        <f>J579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128</v>
      </c>
      <c r="E107" s="183"/>
      <c r="F107" s="183"/>
      <c r="G107" s="183"/>
      <c r="H107" s="183"/>
      <c r="I107" s="183"/>
      <c r="J107" s="184">
        <f>J581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129</v>
      </c>
      <c r="E108" s="189"/>
      <c r="F108" s="189"/>
      <c r="G108" s="189"/>
      <c r="H108" s="189"/>
      <c r="I108" s="189"/>
      <c r="J108" s="190">
        <f>J582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130</v>
      </c>
      <c r="E109" s="189"/>
      <c r="F109" s="189"/>
      <c r="G109" s="189"/>
      <c r="H109" s="189"/>
      <c r="I109" s="189"/>
      <c r="J109" s="190">
        <f>J624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131</v>
      </c>
      <c r="E110" s="189"/>
      <c r="F110" s="189"/>
      <c r="G110" s="189"/>
      <c r="H110" s="189"/>
      <c r="I110" s="189"/>
      <c r="J110" s="190">
        <f>J748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132</v>
      </c>
      <c r="E111" s="189"/>
      <c r="F111" s="189"/>
      <c r="G111" s="189"/>
      <c r="H111" s="189"/>
      <c r="I111" s="189"/>
      <c r="J111" s="190">
        <f>J873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133</v>
      </c>
      <c r="E112" s="189"/>
      <c r="F112" s="189"/>
      <c r="G112" s="189"/>
      <c r="H112" s="189"/>
      <c r="I112" s="189"/>
      <c r="J112" s="190">
        <f>J926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134</v>
      </c>
      <c r="E113" s="189"/>
      <c r="F113" s="189"/>
      <c r="G113" s="189"/>
      <c r="H113" s="189"/>
      <c r="I113" s="189"/>
      <c r="J113" s="190">
        <f>J950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135</v>
      </c>
      <c r="E114" s="189"/>
      <c r="F114" s="189"/>
      <c r="G114" s="189"/>
      <c r="H114" s="189"/>
      <c r="I114" s="189"/>
      <c r="J114" s="190">
        <f>J974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136</v>
      </c>
      <c r="E115" s="189"/>
      <c r="F115" s="189"/>
      <c r="G115" s="189"/>
      <c r="H115" s="189"/>
      <c r="I115" s="189"/>
      <c r="J115" s="190">
        <f>J998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6"/>
      <c r="C116" s="187"/>
      <c r="D116" s="188" t="s">
        <v>137</v>
      </c>
      <c r="E116" s="189"/>
      <c r="F116" s="189"/>
      <c r="G116" s="189"/>
      <c r="H116" s="189"/>
      <c r="I116" s="189"/>
      <c r="J116" s="190">
        <f>J1027</f>
        <v>0</v>
      </c>
      <c r="K116" s="187"/>
      <c r="L116" s="19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6"/>
      <c r="C117" s="187"/>
      <c r="D117" s="188" t="s">
        <v>138</v>
      </c>
      <c r="E117" s="189"/>
      <c r="F117" s="189"/>
      <c r="G117" s="189"/>
      <c r="H117" s="189"/>
      <c r="I117" s="189"/>
      <c r="J117" s="190">
        <f>J1063</f>
        <v>0</v>
      </c>
      <c r="K117" s="187"/>
      <c r="L117" s="19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6"/>
      <c r="C118" s="187"/>
      <c r="D118" s="188" t="s">
        <v>139</v>
      </c>
      <c r="E118" s="189"/>
      <c r="F118" s="189"/>
      <c r="G118" s="189"/>
      <c r="H118" s="189"/>
      <c r="I118" s="189"/>
      <c r="J118" s="190">
        <f>J1067</f>
        <v>0</v>
      </c>
      <c r="K118" s="187"/>
      <c r="L118" s="19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6"/>
      <c r="C119" s="187"/>
      <c r="D119" s="188" t="s">
        <v>140</v>
      </c>
      <c r="E119" s="189"/>
      <c r="F119" s="189"/>
      <c r="G119" s="189"/>
      <c r="H119" s="189"/>
      <c r="I119" s="189"/>
      <c r="J119" s="190">
        <f>J1092</f>
        <v>0</v>
      </c>
      <c r="K119" s="187"/>
      <c r="L119" s="19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6"/>
      <c r="C120" s="187"/>
      <c r="D120" s="188" t="s">
        <v>141</v>
      </c>
      <c r="E120" s="189"/>
      <c r="F120" s="189"/>
      <c r="G120" s="189"/>
      <c r="H120" s="189"/>
      <c r="I120" s="189"/>
      <c r="J120" s="190">
        <f>J1097</f>
        <v>0</v>
      </c>
      <c r="K120" s="187"/>
      <c r="L120" s="19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9" customFormat="1" ht="24.95" customHeight="1">
      <c r="A121" s="9"/>
      <c r="B121" s="180"/>
      <c r="C121" s="181"/>
      <c r="D121" s="182" t="s">
        <v>142</v>
      </c>
      <c r="E121" s="183"/>
      <c r="F121" s="183"/>
      <c r="G121" s="183"/>
      <c r="H121" s="183"/>
      <c r="I121" s="183"/>
      <c r="J121" s="184">
        <f>J1108</f>
        <v>0</v>
      </c>
      <c r="K121" s="181"/>
      <c r="L121" s="185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s="10" customFormat="1" ht="19.9" customHeight="1">
      <c r="A122" s="10"/>
      <c r="B122" s="186"/>
      <c r="C122" s="187"/>
      <c r="D122" s="188" t="s">
        <v>143</v>
      </c>
      <c r="E122" s="189"/>
      <c r="F122" s="189"/>
      <c r="G122" s="189"/>
      <c r="H122" s="189"/>
      <c r="I122" s="189"/>
      <c r="J122" s="190">
        <f>J1109</f>
        <v>0</v>
      </c>
      <c r="K122" s="187"/>
      <c r="L122" s="19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9" customFormat="1" ht="24.95" customHeight="1">
      <c r="A123" s="9"/>
      <c r="B123" s="180"/>
      <c r="C123" s="181"/>
      <c r="D123" s="182" t="s">
        <v>144</v>
      </c>
      <c r="E123" s="183"/>
      <c r="F123" s="183"/>
      <c r="G123" s="183"/>
      <c r="H123" s="183"/>
      <c r="I123" s="183"/>
      <c r="J123" s="184">
        <f>J1111</f>
        <v>0</v>
      </c>
      <c r="K123" s="181"/>
      <c r="L123" s="185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s="2" customFormat="1" ht="21.8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145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26.25" customHeight="1">
      <c r="A133" s="39"/>
      <c r="B133" s="40"/>
      <c r="C133" s="41"/>
      <c r="D133" s="41"/>
      <c r="E133" s="175" t="str">
        <f>E7</f>
        <v>Z2022156 - ZŠ Beroun - Tělocvična (zadání)_otevřený_doplněný bez.obch.názvů_1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111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D.1.1 - ASŘ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10. 7. 2023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24</v>
      </c>
      <c r="D139" s="41"/>
      <c r="E139" s="41"/>
      <c r="F139" s="28" t="str">
        <f>E15</f>
        <v xml:space="preserve"> </v>
      </c>
      <c r="G139" s="41"/>
      <c r="H139" s="41"/>
      <c r="I139" s="33" t="s">
        <v>29</v>
      </c>
      <c r="J139" s="37" t="str">
        <f>E21</f>
        <v xml:space="preserve"> 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27</v>
      </c>
      <c r="D140" s="41"/>
      <c r="E140" s="41"/>
      <c r="F140" s="28" t="str">
        <f>IF(E18="","",E18)</f>
        <v>Vyplň údaj</v>
      </c>
      <c r="G140" s="41"/>
      <c r="H140" s="41"/>
      <c r="I140" s="33" t="s">
        <v>31</v>
      </c>
      <c r="J140" s="37" t="str">
        <f>E24</f>
        <v xml:space="preserve"> 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192"/>
      <c r="B142" s="193"/>
      <c r="C142" s="194" t="s">
        <v>146</v>
      </c>
      <c r="D142" s="195" t="s">
        <v>58</v>
      </c>
      <c r="E142" s="195" t="s">
        <v>54</v>
      </c>
      <c r="F142" s="195" t="s">
        <v>55</v>
      </c>
      <c r="G142" s="195" t="s">
        <v>147</v>
      </c>
      <c r="H142" s="195" t="s">
        <v>148</v>
      </c>
      <c r="I142" s="195" t="s">
        <v>149</v>
      </c>
      <c r="J142" s="196" t="s">
        <v>115</v>
      </c>
      <c r="K142" s="197" t="s">
        <v>150</v>
      </c>
      <c r="L142" s="198"/>
      <c r="M142" s="101" t="s">
        <v>1</v>
      </c>
      <c r="N142" s="102" t="s">
        <v>37</v>
      </c>
      <c r="O142" s="102" t="s">
        <v>151</v>
      </c>
      <c r="P142" s="102" t="s">
        <v>152</v>
      </c>
      <c r="Q142" s="102" t="s">
        <v>153</v>
      </c>
      <c r="R142" s="102" t="s">
        <v>154</v>
      </c>
      <c r="S142" s="102" t="s">
        <v>155</v>
      </c>
      <c r="T142" s="103" t="s">
        <v>156</v>
      </c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</row>
    <row r="143" spans="1:63" s="2" customFormat="1" ht="22.8" customHeight="1">
      <c r="A143" s="39"/>
      <c r="B143" s="40"/>
      <c r="C143" s="108" t="s">
        <v>157</v>
      </c>
      <c r="D143" s="41"/>
      <c r="E143" s="41"/>
      <c r="F143" s="41"/>
      <c r="G143" s="41"/>
      <c r="H143" s="41"/>
      <c r="I143" s="41"/>
      <c r="J143" s="199">
        <f>BK143</f>
        <v>0</v>
      </c>
      <c r="K143" s="41"/>
      <c r="L143" s="45"/>
      <c r="M143" s="104"/>
      <c r="N143" s="200"/>
      <c r="O143" s="105"/>
      <c r="P143" s="201">
        <f>P144+P581+P1108+P1111</f>
        <v>0</v>
      </c>
      <c r="Q143" s="105"/>
      <c r="R143" s="201">
        <f>R144+R581+R1108+R1111</f>
        <v>0</v>
      </c>
      <c r="S143" s="105"/>
      <c r="T143" s="202">
        <f>T144+T581+T1108+T1111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72</v>
      </c>
      <c r="AU143" s="18" t="s">
        <v>117</v>
      </c>
      <c r="BK143" s="203">
        <f>BK144+BK581+BK1108+BK1111</f>
        <v>0</v>
      </c>
    </row>
    <row r="144" spans="1:63" s="12" customFormat="1" ht="25.9" customHeight="1">
      <c r="A144" s="12"/>
      <c r="B144" s="204"/>
      <c r="C144" s="205"/>
      <c r="D144" s="206" t="s">
        <v>72</v>
      </c>
      <c r="E144" s="207" t="s">
        <v>158</v>
      </c>
      <c r="F144" s="207" t="s">
        <v>159</v>
      </c>
      <c r="G144" s="205"/>
      <c r="H144" s="205"/>
      <c r="I144" s="208"/>
      <c r="J144" s="209">
        <f>BK144</f>
        <v>0</v>
      </c>
      <c r="K144" s="205"/>
      <c r="L144" s="210"/>
      <c r="M144" s="211"/>
      <c r="N144" s="212"/>
      <c r="O144" s="212"/>
      <c r="P144" s="213">
        <f>P145+P183+P188+P310+P323+P329+P465+P572+P579</f>
        <v>0</v>
      </c>
      <c r="Q144" s="212"/>
      <c r="R144" s="213">
        <f>R145+R183+R188+R310+R323+R329+R465+R572+R579</f>
        <v>0</v>
      </c>
      <c r="S144" s="212"/>
      <c r="T144" s="214">
        <f>T145+T183+T188+T310+T323+T329+T465+T572+T579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80</v>
      </c>
      <c r="AT144" s="216" t="s">
        <v>72</v>
      </c>
      <c r="AU144" s="216" t="s">
        <v>73</v>
      </c>
      <c r="AY144" s="215" t="s">
        <v>160</v>
      </c>
      <c r="BK144" s="217">
        <f>BK145+BK183+BK188+BK310+BK323+BK329+BK465+BK572+BK579</f>
        <v>0</v>
      </c>
    </row>
    <row r="145" spans="1:63" s="12" customFormat="1" ht="22.8" customHeight="1">
      <c r="A145" s="12"/>
      <c r="B145" s="204"/>
      <c r="C145" s="205"/>
      <c r="D145" s="206" t="s">
        <v>72</v>
      </c>
      <c r="E145" s="218" t="s">
        <v>80</v>
      </c>
      <c r="F145" s="218" t="s">
        <v>161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SUM(P146:P182)</f>
        <v>0</v>
      </c>
      <c r="Q145" s="212"/>
      <c r="R145" s="213">
        <f>SUM(R146:R182)</f>
        <v>0</v>
      </c>
      <c r="S145" s="212"/>
      <c r="T145" s="214">
        <f>SUM(T146:T182)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80</v>
      </c>
      <c r="AT145" s="216" t="s">
        <v>72</v>
      </c>
      <c r="AU145" s="216" t="s">
        <v>80</v>
      </c>
      <c r="AY145" s="215" t="s">
        <v>160</v>
      </c>
      <c r="BK145" s="217">
        <f>SUM(BK146:BK182)</f>
        <v>0</v>
      </c>
    </row>
    <row r="146" spans="1:65" s="2" customFormat="1" ht="24.15" customHeight="1">
      <c r="A146" s="39"/>
      <c r="B146" s="40"/>
      <c r="C146" s="220" t="s">
        <v>80</v>
      </c>
      <c r="D146" s="220" t="s">
        <v>162</v>
      </c>
      <c r="E146" s="221" t="s">
        <v>163</v>
      </c>
      <c r="F146" s="222" t="s">
        <v>164</v>
      </c>
      <c r="G146" s="223" t="s">
        <v>165</v>
      </c>
      <c r="H146" s="224">
        <v>697.59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166</v>
      </c>
      <c r="AT146" s="232" t="s">
        <v>162</v>
      </c>
      <c r="AU146" s="232" t="s">
        <v>82</v>
      </c>
      <c r="AY146" s="18" t="s">
        <v>160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166</v>
      </c>
      <c r="BM146" s="232" t="s">
        <v>82</v>
      </c>
    </row>
    <row r="147" spans="1:47" s="2" customFormat="1" ht="12">
      <c r="A147" s="39"/>
      <c r="B147" s="40"/>
      <c r="C147" s="41"/>
      <c r="D147" s="234" t="s">
        <v>167</v>
      </c>
      <c r="E147" s="41"/>
      <c r="F147" s="235" t="s">
        <v>168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167</v>
      </c>
      <c r="AU147" s="18" t="s">
        <v>82</v>
      </c>
    </row>
    <row r="148" spans="1:51" s="13" customFormat="1" ht="12">
      <c r="A148" s="13"/>
      <c r="B148" s="239"/>
      <c r="C148" s="240"/>
      <c r="D148" s="234" t="s">
        <v>169</v>
      </c>
      <c r="E148" s="241" t="s">
        <v>1</v>
      </c>
      <c r="F148" s="242" t="s">
        <v>170</v>
      </c>
      <c r="G148" s="240"/>
      <c r="H148" s="241" t="s">
        <v>1</v>
      </c>
      <c r="I148" s="243"/>
      <c r="J148" s="240"/>
      <c r="K148" s="240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169</v>
      </c>
      <c r="AU148" s="248" t="s">
        <v>82</v>
      </c>
      <c r="AV148" s="13" t="s">
        <v>80</v>
      </c>
      <c r="AW148" s="13" t="s">
        <v>30</v>
      </c>
      <c r="AX148" s="13" t="s">
        <v>73</v>
      </c>
      <c r="AY148" s="248" t="s">
        <v>160</v>
      </c>
    </row>
    <row r="149" spans="1:51" s="14" customFormat="1" ht="12">
      <c r="A149" s="14"/>
      <c r="B149" s="249"/>
      <c r="C149" s="250"/>
      <c r="D149" s="234" t="s">
        <v>169</v>
      </c>
      <c r="E149" s="251" t="s">
        <v>1</v>
      </c>
      <c r="F149" s="252" t="s">
        <v>171</v>
      </c>
      <c r="G149" s="250"/>
      <c r="H149" s="253">
        <v>697.59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169</v>
      </c>
      <c r="AU149" s="259" t="s">
        <v>82</v>
      </c>
      <c r="AV149" s="14" t="s">
        <v>82</v>
      </c>
      <c r="AW149" s="14" t="s">
        <v>30</v>
      </c>
      <c r="AX149" s="14" t="s">
        <v>73</v>
      </c>
      <c r="AY149" s="259" t="s">
        <v>160</v>
      </c>
    </row>
    <row r="150" spans="1:51" s="15" customFormat="1" ht="12">
      <c r="A150" s="15"/>
      <c r="B150" s="260"/>
      <c r="C150" s="261"/>
      <c r="D150" s="234" t="s">
        <v>169</v>
      </c>
      <c r="E150" s="262" t="s">
        <v>1</v>
      </c>
      <c r="F150" s="263" t="s">
        <v>172</v>
      </c>
      <c r="G150" s="261"/>
      <c r="H150" s="264">
        <v>697.59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0" t="s">
        <v>169</v>
      </c>
      <c r="AU150" s="270" t="s">
        <v>82</v>
      </c>
      <c r="AV150" s="15" t="s">
        <v>166</v>
      </c>
      <c r="AW150" s="15" t="s">
        <v>30</v>
      </c>
      <c r="AX150" s="15" t="s">
        <v>80</v>
      </c>
      <c r="AY150" s="270" t="s">
        <v>160</v>
      </c>
    </row>
    <row r="151" spans="1:65" s="2" customFormat="1" ht="24.15" customHeight="1">
      <c r="A151" s="39"/>
      <c r="B151" s="40"/>
      <c r="C151" s="220" t="s">
        <v>82</v>
      </c>
      <c r="D151" s="220" t="s">
        <v>162</v>
      </c>
      <c r="E151" s="221" t="s">
        <v>173</v>
      </c>
      <c r="F151" s="222" t="s">
        <v>174</v>
      </c>
      <c r="G151" s="223" t="s">
        <v>175</v>
      </c>
      <c r="H151" s="224">
        <v>152.782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166</v>
      </c>
      <c r="AT151" s="232" t="s">
        <v>162</v>
      </c>
      <c r="AU151" s="232" t="s">
        <v>82</v>
      </c>
      <c r="AY151" s="18" t="s">
        <v>160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166</v>
      </c>
      <c r="BM151" s="232" t="s">
        <v>166</v>
      </c>
    </row>
    <row r="152" spans="1:65" s="2" customFormat="1" ht="33" customHeight="1">
      <c r="A152" s="39"/>
      <c r="B152" s="40"/>
      <c r="C152" s="220" t="s">
        <v>176</v>
      </c>
      <c r="D152" s="220" t="s">
        <v>162</v>
      </c>
      <c r="E152" s="221" t="s">
        <v>177</v>
      </c>
      <c r="F152" s="222" t="s">
        <v>178</v>
      </c>
      <c r="G152" s="223" t="s">
        <v>175</v>
      </c>
      <c r="H152" s="224">
        <v>346.272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166</v>
      </c>
      <c r="AT152" s="232" t="s">
        <v>162</v>
      </c>
      <c r="AU152" s="232" t="s">
        <v>82</v>
      </c>
      <c r="AY152" s="18" t="s">
        <v>160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166</v>
      </c>
      <c r="BM152" s="232" t="s">
        <v>179</v>
      </c>
    </row>
    <row r="153" spans="1:65" s="2" customFormat="1" ht="37.8" customHeight="1">
      <c r="A153" s="39"/>
      <c r="B153" s="40"/>
      <c r="C153" s="220" t="s">
        <v>166</v>
      </c>
      <c r="D153" s="220" t="s">
        <v>162</v>
      </c>
      <c r="E153" s="221" t="s">
        <v>180</v>
      </c>
      <c r="F153" s="222" t="s">
        <v>181</v>
      </c>
      <c r="G153" s="223" t="s">
        <v>175</v>
      </c>
      <c r="H153" s="224">
        <v>2.486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166</v>
      </c>
      <c r="AT153" s="232" t="s">
        <v>162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182</v>
      </c>
    </row>
    <row r="154" spans="1:65" s="2" customFormat="1" ht="33" customHeight="1">
      <c r="A154" s="39"/>
      <c r="B154" s="40"/>
      <c r="C154" s="220" t="s">
        <v>183</v>
      </c>
      <c r="D154" s="220" t="s">
        <v>162</v>
      </c>
      <c r="E154" s="221" t="s">
        <v>184</v>
      </c>
      <c r="F154" s="222" t="s">
        <v>185</v>
      </c>
      <c r="G154" s="223" t="s">
        <v>175</v>
      </c>
      <c r="H154" s="224">
        <v>2.486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166</v>
      </c>
      <c r="AT154" s="232" t="s">
        <v>162</v>
      </c>
      <c r="AU154" s="232" t="s">
        <v>82</v>
      </c>
      <c r="AY154" s="18" t="s">
        <v>160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166</v>
      </c>
      <c r="BM154" s="232" t="s">
        <v>186</v>
      </c>
    </row>
    <row r="155" spans="1:65" s="2" customFormat="1" ht="24.15" customHeight="1">
      <c r="A155" s="39"/>
      <c r="B155" s="40"/>
      <c r="C155" s="220" t="s">
        <v>179</v>
      </c>
      <c r="D155" s="220" t="s">
        <v>162</v>
      </c>
      <c r="E155" s="221" t="s">
        <v>187</v>
      </c>
      <c r="F155" s="222" t="s">
        <v>188</v>
      </c>
      <c r="G155" s="223" t="s">
        <v>165</v>
      </c>
      <c r="H155" s="224">
        <v>13.2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166</v>
      </c>
      <c r="AT155" s="232" t="s">
        <v>162</v>
      </c>
      <c r="AU155" s="232" t="s">
        <v>82</v>
      </c>
      <c r="AY155" s="18" t="s">
        <v>160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166</v>
      </c>
      <c r="BM155" s="232" t="s">
        <v>189</v>
      </c>
    </row>
    <row r="156" spans="1:51" s="14" customFormat="1" ht="12">
      <c r="A156" s="14"/>
      <c r="B156" s="249"/>
      <c r="C156" s="250"/>
      <c r="D156" s="234" t="s">
        <v>169</v>
      </c>
      <c r="E156" s="251" t="s">
        <v>1</v>
      </c>
      <c r="F156" s="252" t="s">
        <v>190</v>
      </c>
      <c r="G156" s="250"/>
      <c r="H156" s="253">
        <v>13.2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169</v>
      </c>
      <c r="AU156" s="259" t="s">
        <v>82</v>
      </c>
      <c r="AV156" s="14" t="s">
        <v>82</v>
      </c>
      <c r="AW156" s="14" t="s">
        <v>30</v>
      </c>
      <c r="AX156" s="14" t="s">
        <v>73</v>
      </c>
      <c r="AY156" s="259" t="s">
        <v>160</v>
      </c>
    </row>
    <row r="157" spans="1:51" s="15" customFormat="1" ht="12">
      <c r="A157" s="15"/>
      <c r="B157" s="260"/>
      <c r="C157" s="261"/>
      <c r="D157" s="234" t="s">
        <v>169</v>
      </c>
      <c r="E157" s="262" t="s">
        <v>1</v>
      </c>
      <c r="F157" s="263" t="s">
        <v>172</v>
      </c>
      <c r="G157" s="261"/>
      <c r="H157" s="264">
        <v>13.2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0" t="s">
        <v>169</v>
      </c>
      <c r="AU157" s="270" t="s">
        <v>82</v>
      </c>
      <c r="AV157" s="15" t="s">
        <v>166</v>
      </c>
      <c r="AW157" s="15" t="s">
        <v>30</v>
      </c>
      <c r="AX157" s="15" t="s">
        <v>80</v>
      </c>
      <c r="AY157" s="270" t="s">
        <v>160</v>
      </c>
    </row>
    <row r="158" spans="1:65" s="2" customFormat="1" ht="24.15" customHeight="1">
      <c r="A158" s="39"/>
      <c r="B158" s="40"/>
      <c r="C158" s="220" t="s">
        <v>191</v>
      </c>
      <c r="D158" s="220" t="s">
        <v>162</v>
      </c>
      <c r="E158" s="221" t="s">
        <v>192</v>
      </c>
      <c r="F158" s="222" t="s">
        <v>193</v>
      </c>
      <c r="G158" s="223" t="s">
        <v>165</v>
      </c>
      <c r="H158" s="224">
        <v>13.2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166</v>
      </c>
      <c r="AT158" s="232" t="s">
        <v>162</v>
      </c>
      <c r="AU158" s="232" t="s">
        <v>82</v>
      </c>
      <c r="AY158" s="18" t="s">
        <v>160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166</v>
      </c>
      <c r="BM158" s="232" t="s">
        <v>194</v>
      </c>
    </row>
    <row r="159" spans="1:65" s="2" customFormat="1" ht="33" customHeight="1">
      <c r="A159" s="39"/>
      <c r="B159" s="40"/>
      <c r="C159" s="220" t="s">
        <v>182</v>
      </c>
      <c r="D159" s="220" t="s">
        <v>162</v>
      </c>
      <c r="E159" s="221" t="s">
        <v>195</v>
      </c>
      <c r="F159" s="222" t="s">
        <v>196</v>
      </c>
      <c r="G159" s="223" t="s">
        <v>175</v>
      </c>
      <c r="H159" s="224">
        <v>4.95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166</v>
      </c>
      <c r="AT159" s="232" t="s">
        <v>162</v>
      </c>
      <c r="AU159" s="232" t="s">
        <v>82</v>
      </c>
      <c r="AY159" s="18" t="s">
        <v>160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166</v>
      </c>
      <c r="BM159" s="232" t="s">
        <v>197</v>
      </c>
    </row>
    <row r="160" spans="1:51" s="14" customFormat="1" ht="12">
      <c r="A160" s="14"/>
      <c r="B160" s="249"/>
      <c r="C160" s="250"/>
      <c r="D160" s="234" t="s">
        <v>169</v>
      </c>
      <c r="E160" s="251" t="s">
        <v>1</v>
      </c>
      <c r="F160" s="252" t="s">
        <v>198</v>
      </c>
      <c r="G160" s="250"/>
      <c r="H160" s="253">
        <v>4.95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169</v>
      </c>
      <c r="AU160" s="259" t="s">
        <v>82</v>
      </c>
      <c r="AV160" s="14" t="s">
        <v>82</v>
      </c>
      <c r="AW160" s="14" t="s">
        <v>30</v>
      </c>
      <c r="AX160" s="14" t="s">
        <v>73</v>
      </c>
      <c r="AY160" s="259" t="s">
        <v>160</v>
      </c>
    </row>
    <row r="161" spans="1:51" s="15" customFormat="1" ht="12">
      <c r="A161" s="15"/>
      <c r="B161" s="260"/>
      <c r="C161" s="261"/>
      <c r="D161" s="234" t="s">
        <v>169</v>
      </c>
      <c r="E161" s="262" t="s">
        <v>1</v>
      </c>
      <c r="F161" s="263" t="s">
        <v>172</v>
      </c>
      <c r="G161" s="261"/>
      <c r="H161" s="264">
        <v>4.95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0" t="s">
        <v>169</v>
      </c>
      <c r="AU161" s="270" t="s">
        <v>82</v>
      </c>
      <c r="AV161" s="15" t="s">
        <v>166</v>
      </c>
      <c r="AW161" s="15" t="s">
        <v>30</v>
      </c>
      <c r="AX161" s="15" t="s">
        <v>80</v>
      </c>
      <c r="AY161" s="270" t="s">
        <v>160</v>
      </c>
    </row>
    <row r="162" spans="1:65" s="2" customFormat="1" ht="33" customHeight="1">
      <c r="A162" s="39"/>
      <c r="B162" s="40"/>
      <c r="C162" s="220" t="s">
        <v>199</v>
      </c>
      <c r="D162" s="220" t="s">
        <v>162</v>
      </c>
      <c r="E162" s="221" t="s">
        <v>200</v>
      </c>
      <c r="F162" s="222" t="s">
        <v>201</v>
      </c>
      <c r="G162" s="223" t="s">
        <v>175</v>
      </c>
      <c r="H162" s="224">
        <v>4.95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166</v>
      </c>
      <c r="AT162" s="232" t="s">
        <v>162</v>
      </c>
      <c r="AU162" s="232" t="s">
        <v>82</v>
      </c>
      <c r="AY162" s="18" t="s">
        <v>160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166</v>
      </c>
      <c r="BM162" s="232" t="s">
        <v>202</v>
      </c>
    </row>
    <row r="163" spans="1:65" s="2" customFormat="1" ht="37.8" customHeight="1">
      <c r="A163" s="39"/>
      <c r="B163" s="40"/>
      <c r="C163" s="220" t="s">
        <v>186</v>
      </c>
      <c r="D163" s="220" t="s">
        <v>162</v>
      </c>
      <c r="E163" s="221" t="s">
        <v>203</v>
      </c>
      <c r="F163" s="222" t="s">
        <v>204</v>
      </c>
      <c r="G163" s="223" t="s">
        <v>175</v>
      </c>
      <c r="H163" s="224">
        <v>504.026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166</v>
      </c>
      <c r="AT163" s="232" t="s">
        <v>162</v>
      </c>
      <c r="AU163" s="232" t="s">
        <v>82</v>
      </c>
      <c r="AY163" s="18" t="s">
        <v>160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166</v>
      </c>
      <c r="BM163" s="232" t="s">
        <v>205</v>
      </c>
    </row>
    <row r="164" spans="1:65" s="2" customFormat="1" ht="37.8" customHeight="1">
      <c r="A164" s="39"/>
      <c r="B164" s="40"/>
      <c r="C164" s="220" t="s">
        <v>206</v>
      </c>
      <c r="D164" s="220" t="s">
        <v>162</v>
      </c>
      <c r="E164" s="221" t="s">
        <v>207</v>
      </c>
      <c r="F164" s="222" t="s">
        <v>208</v>
      </c>
      <c r="G164" s="223" t="s">
        <v>175</v>
      </c>
      <c r="H164" s="224">
        <v>12096.624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166</v>
      </c>
      <c r="AT164" s="232" t="s">
        <v>162</v>
      </c>
      <c r="AU164" s="232" t="s">
        <v>82</v>
      </c>
      <c r="AY164" s="18" t="s">
        <v>160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80</v>
      </c>
      <c r="BK164" s="233">
        <f>ROUND(I164*H164,2)</f>
        <v>0</v>
      </c>
      <c r="BL164" s="18" t="s">
        <v>166</v>
      </c>
      <c r="BM164" s="232" t="s">
        <v>209</v>
      </c>
    </row>
    <row r="165" spans="1:51" s="13" customFormat="1" ht="12">
      <c r="A165" s="13"/>
      <c r="B165" s="239"/>
      <c r="C165" s="240"/>
      <c r="D165" s="234" t="s">
        <v>169</v>
      </c>
      <c r="E165" s="241" t="s">
        <v>1</v>
      </c>
      <c r="F165" s="242" t="s">
        <v>210</v>
      </c>
      <c r="G165" s="240"/>
      <c r="H165" s="241" t="s">
        <v>1</v>
      </c>
      <c r="I165" s="243"/>
      <c r="J165" s="240"/>
      <c r="K165" s="240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169</v>
      </c>
      <c r="AU165" s="248" t="s">
        <v>82</v>
      </c>
      <c r="AV165" s="13" t="s">
        <v>80</v>
      </c>
      <c r="AW165" s="13" t="s">
        <v>30</v>
      </c>
      <c r="AX165" s="13" t="s">
        <v>73</v>
      </c>
      <c r="AY165" s="248" t="s">
        <v>160</v>
      </c>
    </row>
    <row r="166" spans="1:51" s="14" customFormat="1" ht="12">
      <c r="A166" s="14"/>
      <c r="B166" s="249"/>
      <c r="C166" s="250"/>
      <c r="D166" s="234" t="s">
        <v>169</v>
      </c>
      <c r="E166" s="251" t="s">
        <v>1</v>
      </c>
      <c r="F166" s="252" t="s">
        <v>211</v>
      </c>
      <c r="G166" s="250"/>
      <c r="H166" s="253">
        <v>12096.624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169</v>
      </c>
      <c r="AU166" s="259" t="s">
        <v>82</v>
      </c>
      <c r="AV166" s="14" t="s">
        <v>82</v>
      </c>
      <c r="AW166" s="14" t="s">
        <v>30</v>
      </c>
      <c r="AX166" s="14" t="s">
        <v>73</v>
      </c>
      <c r="AY166" s="259" t="s">
        <v>160</v>
      </c>
    </row>
    <row r="167" spans="1:51" s="15" customFormat="1" ht="12">
      <c r="A167" s="15"/>
      <c r="B167" s="260"/>
      <c r="C167" s="261"/>
      <c r="D167" s="234" t="s">
        <v>169</v>
      </c>
      <c r="E167" s="262" t="s">
        <v>1</v>
      </c>
      <c r="F167" s="263" t="s">
        <v>172</v>
      </c>
      <c r="G167" s="261"/>
      <c r="H167" s="264">
        <v>12096.624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0" t="s">
        <v>169</v>
      </c>
      <c r="AU167" s="270" t="s">
        <v>82</v>
      </c>
      <c r="AV167" s="15" t="s">
        <v>166</v>
      </c>
      <c r="AW167" s="15" t="s">
        <v>30</v>
      </c>
      <c r="AX167" s="15" t="s">
        <v>80</v>
      </c>
      <c r="AY167" s="270" t="s">
        <v>160</v>
      </c>
    </row>
    <row r="168" spans="1:65" s="2" customFormat="1" ht="33" customHeight="1">
      <c r="A168" s="39"/>
      <c r="B168" s="40"/>
      <c r="C168" s="220" t="s">
        <v>189</v>
      </c>
      <c r="D168" s="220" t="s">
        <v>162</v>
      </c>
      <c r="E168" s="221" t="s">
        <v>212</v>
      </c>
      <c r="F168" s="222" t="s">
        <v>213</v>
      </c>
      <c r="G168" s="223" t="s">
        <v>214</v>
      </c>
      <c r="H168" s="224">
        <v>932.448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166</v>
      </c>
      <c r="AT168" s="232" t="s">
        <v>162</v>
      </c>
      <c r="AU168" s="232" t="s">
        <v>82</v>
      </c>
      <c r="AY168" s="18" t="s">
        <v>160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166</v>
      </c>
      <c r="BM168" s="232" t="s">
        <v>215</v>
      </c>
    </row>
    <row r="169" spans="1:65" s="2" customFormat="1" ht="24.15" customHeight="1">
      <c r="A169" s="39"/>
      <c r="B169" s="40"/>
      <c r="C169" s="220" t="s">
        <v>216</v>
      </c>
      <c r="D169" s="220" t="s">
        <v>162</v>
      </c>
      <c r="E169" s="221" t="s">
        <v>217</v>
      </c>
      <c r="F169" s="222" t="s">
        <v>218</v>
      </c>
      <c r="G169" s="223" t="s">
        <v>175</v>
      </c>
      <c r="H169" s="224">
        <v>2.95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166</v>
      </c>
      <c r="AT169" s="232" t="s">
        <v>162</v>
      </c>
      <c r="AU169" s="232" t="s">
        <v>82</v>
      </c>
      <c r="AY169" s="18" t="s">
        <v>160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166</v>
      </c>
      <c r="BM169" s="232" t="s">
        <v>219</v>
      </c>
    </row>
    <row r="170" spans="1:51" s="14" customFormat="1" ht="12">
      <c r="A170" s="14"/>
      <c r="B170" s="249"/>
      <c r="C170" s="250"/>
      <c r="D170" s="234" t="s">
        <v>169</v>
      </c>
      <c r="E170" s="251" t="s">
        <v>1</v>
      </c>
      <c r="F170" s="252" t="s">
        <v>220</v>
      </c>
      <c r="G170" s="250"/>
      <c r="H170" s="253">
        <v>2.95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169</v>
      </c>
      <c r="AU170" s="259" t="s">
        <v>82</v>
      </c>
      <c r="AV170" s="14" t="s">
        <v>82</v>
      </c>
      <c r="AW170" s="14" t="s">
        <v>30</v>
      </c>
      <c r="AX170" s="14" t="s">
        <v>73</v>
      </c>
      <c r="AY170" s="259" t="s">
        <v>160</v>
      </c>
    </row>
    <row r="171" spans="1:51" s="15" customFormat="1" ht="12">
      <c r="A171" s="15"/>
      <c r="B171" s="260"/>
      <c r="C171" s="261"/>
      <c r="D171" s="234" t="s">
        <v>169</v>
      </c>
      <c r="E171" s="262" t="s">
        <v>1</v>
      </c>
      <c r="F171" s="263" t="s">
        <v>172</v>
      </c>
      <c r="G171" s="261"/>
      <c r="H171" s="264">
        <v>2.95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0" t="s">
        <v>169</v>
      </c>
      <c r="AU171" s="270" t="s">
        <v>82</v>
      </c>
      <c r="AV171" s="15" t="s">
        <v>166</v>
      </c>
      <c r="AW171" s="15" t="s">
        <v>30</v>
      </c>
      <c r="AX171" s="15" t="s">
        <v>80</v>
      </c>
      <c r="AY171" s="270" t="s">
        <v>160</v>
      </c>
    </row>
    <row r="172" spans="1:65" s="2" customFormat="1" ht="33" customHeight="1">
      <c r="A172" s="39"/>
      <c r="B172" s="40"/>
      <c r="C172" s="220" t="s">
        <v>194</v>
      </c>
      <c r="D172" s="220" t="s">
        <v>162</v>
      </c>
      <c r="E172" s="221" t="s">
        <v>221</v>
      </c>
      <c r="F172" s="222" t="s">
        <v>222</v>
      </c>
      <c r="G172" s="223" t="s">
        <v>175</v>
      </c>
      <c r="H172" s="224">
        <v>181.36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166</v>
      </c>
      <c r="AT172" s="232" t="s">
        <v>162</v>
      </c>
      <c r="AU172" s="232" t="s">
        <v>82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223</v>
      </c>
    </row>
    <row r="173" spans="1:47" s="2" customFormat="1" ht="12">
      <c r="A173" s="39"/>
      <c r="B173" s="40"/>
      <c r="C173" s="41"/>
      <c r="D173" s="234" t="s">
        <v>167</v>
      </c>
      <c r="E173" s="41"/>
      <c r="F173" s="235" t="s">
        <v>224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167</v>
      </c>
      <c r="AU173" s="18" t="s">
        <v>82</v>
      </c>
    </row>
    <row r="174" spans="1:51" s="14" customFormat="1" ht="12">
      <c r="A174" s="14"/>
      <c r="B174" s="249"/>
      <c r="C174" s="250"/>
      <c r="D174" s="234" t="s">
        <v>169</v>
      </c>
      <c r="E174" s="251" t="s">
        <v>1</v>
      </c>
      <c r="F174" s="252" t="s">
        <v>225</v>
      </c>
      <c r="G174" s="250"/>
      <c r="H174" s="253">
        <v>181.36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169</v>
      </c>
      <c r="AU174" s="259" t="s">
        <v>82</v>
      </c>
      <c r="AV174" s="14" t="s">
        <v>82</v>
      </c>
      <c r="AW174" s="14" t="s">
        <v>30</v>
      </c>
      <c r="AX174" s="14" t="s">
        <v>73</v>
      </c>
      <c r="AY174" s="259" t="s">
        <v>160</v>
      </c>
    </row>
    <row r="175" spans="1:51" s="15" customFormat="1" ht="12">
      <c r="A175" s="15"/>
      <c r="B175" s="260"/>
      <c r="C175" s="261"/>
      <c r="D175" s="234" t="s">
        <v>169</v>
      </c>
      <c r="E175" s="262" t="s">
        <v>1</v>
      </c>
      <c r="F175" s="263" t="s">
        <v>172</v>
      </c>
      <c r="G175" s="261"/>
      <c r="H175" s="264">
        <v>181.36</v>
      </c>
      <c r="I175" s="265"/>
      <c r="J175" s="261"/>
      <c r="K175" s="261"/>
      <c r="L175" s="266"/>
      <c r="M175" s="267"/>
      <c r="N175" s="268"/>
      <c r="O175" s="268"/>
      <c r="P175" s="268"/>
      <c r="Q175" s="268"/>
      <c r="R175" s="268"/>
      <c r="S175" s="268"/>
      <c r="T175" s="26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0" t="s">
        <v>169</v>
      </c>
      <c r="AU175" s="270" t="s">
        <v>82</v>
      </c>
      <c r="AV175" s="15" t="s">
        <v>166</v>
      </c>
      <c r="AW175" s="15" t="s">
        <v>30</v>
      </c>
      <c r="AX175" s="15" t="s">
        <v>80</v>
      </c>
      <c r="AY175" s="270" t="s">
        <v>160</v>
      </c>
    </row>
    <row r="176" spans="1:65" s="2" customFormat="1" ht="24.15" customHeight="1">
      <c r="A176" s="39"/>
      <c r="B176" s="40"/>
      <c r="C176" s="271" t="s">
        <v>8</v>
      </c>
      <c r="D176" s="271" t="s">
        <v>226</v>
      </c>
      <c r="E176" s="272" t="s">
        <v>227</v>
      </c>
      <c r="F176" s="273" t="s">
        <v>228</v>
      </c>
      <c r="G176" s="274" t="s">
        <v>214</v>
      </c>
      <c r="H176" s="275">
        <v>387.051</v>
      </c>
      <c r="I176" s="276"/>
      <c r="J176" s="277">
        <f>ROUND(I176*H176,2)</f>
        <v>0</v>
      </c>
      <c r="K176" s="278"/>
      <c r="L176" s="279"/>
      <c r="M176" s="280" t="s">
        <v>1</v>
      </c>
      <c r="N176" s="281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182</v>
      </c>
      <c r="AT176" s="232" t="s">
        <v>226</v>
      </c>
      <c r="AU176" s="232" t="s">
        <v>82</v>
      </c>
      <c r="AY176" s="18" t="s">
        <v>160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166</v>
      </c>
      <c r="BM176" s="232" t="s">
        <v>229</v>
      </c>
    </row>
    <row r="177" spans="1:47" s="2" customFormat="1" ht="12">
      <c r="A177" s="39"/>
      <c r="B177" s="40"/>
      <c r="C177" s="41"/>
      <c r="D177" s="234" t="s">
        <v>167</v>
      </c>
      <c r="E177" s="41"/>
      <c r="F177" s="235" t="s">
        <v>230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167</v>
      </c>
      <c r="AU177" s="18" t="s">
        <v>82</v>
      </c>
    </row>
    <row r="178" spans="1:51" s="14" customFormat="1" ht="12">
      <c r="A178" s="14"/>
      <c r="B178" s="249"/>
      <c r="C178" s="250"/>
      <c r="D178" s="234" t="s">
        <v>169</v>
      </c>
      <c r="E178" s="251" t="s">
        <v>1</v>
      </c>
      <c r="F178" s="252" t="s">
        <v>231</v>
      </c>
      <c r="G178" s="250"/>
      <c r="H178" s="253">
        <v>387.051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169</v>
      </c>
      <c r="AU178" s="259" t="s">
        <v>82</v>
      </c>
      <c r="AV178" s="14" t="s">
        <v>82</v>
      </c>
      <c r="AW178" s="14" t="s">
        <v>30</v>
      </c>
      <c r="AX178" s="14" t="s">
        <v>73</v>
      </c>
      <c r="AY178" s="259" t="s">
        <v>160</v>
      </c>
    </row>
    <row r="179" spans="1:51" s="15" customFormat="1" ht="12">
      <c r="A179" s="15"/>
      <c r="B179" s="260"/>
      <c r="C179" s="261"/>
      <c r="D179" s="234" t="s">
        <v>169</v>
      </c>
      <c r="E179" s="262" t="s">
        <v>1</v>
      </c>
      <c r="F179" s="263" t="s">
        <v>172</v>
      </c>
      <c r="G179" s="261"/>
      <c r="H179" s="264">
        <v>387.051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0" t="s">
        <v>169</v>
      </c>
      <c r="AU179" s="270" t="s">
        <v>82</v>
      </c>
      <c r="AV179" s="15" t="s">
        <v>166</v>
      </c>
      <c r="AW179" s="15" t="s">
        <v>30</v>
      </c>
      <c r="AX179" s="15" t="s">
        <v>80</v>
      </c>
      <c r="AY179" s="270" t="s">
        <v>160</v>
      </c>
    </row>
    <row r="180" spans="1:65" s="2" customFormat="1" ht="24.15" customHeight="1">
      <c r="A180" s="39"/>
      <c r="B180" s="40"/>
      <c r="C180" s="220" t="s">
        <v>197</v>
      </c>
      <c r="D180" s="220" t="s">
        <v>162</v>
      </c>
      <c r="E180" s="221" t="s">
        <v>232</v>
      </c>
      <c r="F180" s="222" t="s">
        <v>233</v>
      </c>
      <c r="G180" s="223" t="s">
        <v>165</v>
      </c>
      <c r="H180" s="224">
        <v>250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82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234</v>
      </c>
    </row>
    <row r="181" spans="1:51" s="14" customFormat="1" ht="12">
      <c r="A181" s="14"/>
      <c r="B181" s="249"/>
      <c r="C181" s="250"/>
      <c r="D181" s="234" t="s">
        <v>169</v>
      </c>
      <c r="E181" s="251" t="s">
        <v>1</v>
      </c>
      <c r="F181" s="252" t="s">
        <v>235</v>
      </c>
      <c r="G181" s="250"/>
      <c r="H181" s="253">
        <v>250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169</v>
      </c>
      <c r="AU181" s="259" t="s">
        <v>82</v>
      </c>
      <c r="AV181" s="14" t="s">
        <v>82</v>
      </c>
      <c r="AW181" s="14" t="s">
        <v>30</v>
      </c>
      <c r="AX181" s="14" t="s">
        <v>73</v>
      </c>
      <c r="AY181" s="259" t="s">
        <v>160</v>
      </c>
    </row>
    <row r="182" spans="1:51" s="15" customFormat="1" ht="12">
      <c r="A182" s="15"/>
      <c r="B182" s="260"/>
      <c r="C182" s="261"/>
      <c r="D182" s="234" t="s">
        <v>169</v>
      </c>
      <c r="E182" s="262" t="s">
        <v>1</v>
      </c>
      <c r="F182" s="263" t="s">
        <v>172</v>
      </c>
      <c r="G182" s="261"/>
      <c r="H182" s="264">
        <v>250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169</v>
      </c>
      <c r="AU182" s="270" t="s">
        <v>82</v>
      </c>
      <c r="AV182" s="15" t="s">
        <v>166</v>
      </c>
      <c r="AW182" s="15" t="s">
        <v>30</v>
      </c>
      <c r="AX182" s="15" t="s">
        <v>80</v>
      </c>
      <c r="AY182" s="270" t="s">
        <v>160</v>
      </c>
    </row>
    <row r="183" spans="1:63" s="12" customFormat="1" ht="22.8" customHeight="1">
      <c r="A183" s="12"/>
      <c r="B183" s="204"/>
      <c r="C183" s="205"/>
      <c r="D183" s="206" t="s">
        <v>72</v>
      </c>
      <c r="E183" s="218" t="s">
        <v>82</v>
      </c>
      <c r="F183" s="218" t="s">
        <v>236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SUM(P184:P187)</f>
        <v>0</v>
      </c>
      <c r="Q183" s="212"/>
      <c r="R183" s="213">
        <f>SUM(R184:R187)</f>
        <v>0</v>
      </c>
      <c r="S183" s="212"/>
      <c r="T183" s="214">
        <f>SUM(T184:T187)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80</v>
      </c>
      <c r="AT183" s="216" t="s">
        <v>72</v>
      </c>
      <c r="AU183" s="216" t="s">
        <v>80</v>
      </c>
      <c r="AY183" s="215" t="s">
        <v>160</v>
      </c>
      <c r="BK183" s="217">
        <f>SUM(BK184:BK187)</f>
        <v>0</v>
      </c>
    </row>
    <row r="184" spans="1:65" s="2" customFormat="1" ht="24.15" customHeight="1">
      <c r="A184" s="39"/>
      <c r="B184" s="40"/>
      <c r="C184" s="220" t="s">
        <v>237</v>
      </c>
      <c r="D184" s="220" t="s">
        <v>162</v>
      </c>
      <c r="E184" s="221" t="s">
        <v>238</v>
      </c>
      <c r="F184" s="222" t="s">
        <v>239</v>
      </c>
      <c r="G184" s="223" t="s">
        <v>175</v>
      </c>
      <c r="H184" s="224">
        <v>1.13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166</v>
      </c>
      <c r="AT184" s="232" t="s">
        <v>162</v>
      </c>
      <c r="AU184" s="232" t="s">
        <v>82</v>
      </c>
      <c r="AY184" s="18" t="s">
        <v>160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80</v>
      </c>
      <c r="BK184" s="233">
        <f>ROUND(I184*H184,2)</f>
        <v>0</v>
      </c>
      <c r="BL184" s="18" t="s">
        <v>166</v>
      </c>
      <c r="BM184" s="232" t="s">
        <v>240</v>
      </c>
    </row>
    <row r="185" spans="1:65" s="2" customFormat="1" ht="16.5" customHeight="1">
      <c r="A185" s="39"/>
      <c r="B185" s="40"/>
      <c r="C185" s="220" t="s">
        <v>202</v>
      </c>
      <c r="D185" s="220" t="s">
        <v>162</v>
      </c>
      <c r="E185" s="221" t="s">
        <v>241</v>
      </c>
      <c r="F185" s="222" t="s">
        <v>242</v>
      </c>
      <c r="G185" s="223" t="s">
        <v>175</v>
      </c>
      <c r="H185" s="224">
        <v>0.9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166</v>
      </c>
      <c r="AT185" s="232" t="s">
        <v>162</v>
      </c>
      <c r="AU185" s="232" t="s">
        <v>82</v>
      </c>
      <c r="AY185" s="18" t="s">
        <v>160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166</v>
      </c>
      <c r="BM185" s="232" t="s">
        <v>243</v>
      </c>
    </row>
    <row r="186" spans="1:51" s="14" customFormat="1" ht="12">
      <c r="A186" s="14"/>
      <c r="B186" s="249"/>
      <c r="C186" s="250"/>
      <c r="D186" s="234" t="s">
        <v>169</v>
      </c>
      <c r="E186" s="251" t="s">
        <v>1</v>
      </c>
      <c r="F186" s="252" t="s">
        <v>244</v>
      </c>
      <c r="G186" s="250"/>
      <c r="H186" s="253">
        <v>0.9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169</v>
      </c>
      <c r="AU186" s="259" t="s">
        <v>82</v>
      </c>
      <c r="AV186" s="14" t="s">
        <v>82</v>
      </c>
      <c r="AW186" s="14" t="s">
        <v>30</v>
      </c>
      <c r="AX186" s="14" t="s">
        <v>73</v>
      </c>
      <c r="AY186" s="259" t="s">
        <v>160</v>
      </c>
    </row>
    <row r="187" spans="1:51" s="15" customFormat="1" ht="12">
      <c r="A187" s="15"/>
      <c r="B187" s="260"/>
      <c r="C187" s="261"/>
      <c r="D187" s="234" t="s">
        <v>169</v>
      </c>
      <c r="E187" s="262" t="s">
        <v>1</v>
      </c>
      <c r="F187" s="263" t="s">
        <v>172</v>
      </c>
      <c r="G187" s="261"/>
      <c r="H187" s="264">
        <v>0.9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0" t="s">
        <v>169</v>
      </c>
      <c r="AU187" s="270" t="s">
        <v>82</v>
      </c>
      <c r="AV187" s="15" t="s">
        <v>166</v>
      </c>
      <c r="AW187" s="15" t="s">
        <v>30</v>
      </c>
      <c r="AX187" s="15" t="s">
        <v>80</v>
      </c>
      <c r="AY187" s="270" t="s">
        <v>160</v>
      </c>
    </row>
    <row r="188" spans="1:63" s="12" customFormat="1" ht="22.8" customHeight="1">
      <c r="A188" s="12"/>
      <c r="B188" s="204"/>
      <c r="C188" s="205"/>
      <c r="D188" s="206" t="s">
        <v>72</v>
      </c>
      <c r="E188" s="218" t="s">
        <v>176</v>
      </c>
      <c r="F188" s="218" t="s">
        <v>245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SUM(P189:P309)</f>
        <v>0</v>
      </c>
      <c r="Q188" s="212"/>
      <c r="R188" s="213">
        <f>SUM(R189:R309)</f>
        <v>0</v>
      </c>
      <c r="S188" s="212"/>
      <c r="T188" s="214">
        <f>SUM(T189:T309)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80</v>
      </c>
      <c r="AT188" s="216" t="s">
        <v>72</v>
      </c>
      <c r="AU188" s="216" t="s">
        <v>80</v>
      </c>
      <c r="AY188" s="215" t="s">
        <v>160</v>
      </c>
      <c r="BK188" s="217">
        <f>SUM(BK189:BK309)</f>
        <v>0</v>
      </c>
    </row>
    <row r="189" spans="1:65" s="2" customFormat="1" ht="33" customHeight="1">
      <c r="A189" s="39"/>
      <c r="B189" s="40"/>
      <c r="C189" s="220" t="s">
        <v>246</v>
      </c>
      <c r="D189" s="220" t="s">
        <v>162</v>
      </c>
      <c r="E189" s="221" t="s">
        <v>247</v>
      </c>
      <c r="F189" s="222" t="s">
        <v>248</v>
      </c>
      <c r="G189" s="223" t="s">
        <v>165</v>
      </c>
      <c r="H189" s="224">
        <v>36.48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166</v>
      </c>
      <c r="AT189" s="232" t="s">
        <v>162</v>
      </c>
      <c r="AU189" s="232" t="s">
        <v>82</v>
      </c>
      <c r="AY189" s="18" t="s">
        <v>160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166</v>
      </c>
      <c r="BM189" s="232" t="s">
        <v>249</v>
      </c>
    </row>
    <row r="190" spans="1:51" s="14" customFormat="1" ht="12">
      <c r="A190" s="14"/>
      <c r="B190" s="249"/>
      <c r="C190" s="250"/>
      <c r="D190" s="234" t="s">
        <v>169</v>
      </c>
      <c r="E190" s="251" t="s">
        <v>1</v>
      </c>
      <c r="F190" s="252" t="s">
        <v>250</v>
      </c>
      <c r="G190" s="250"/>
      <c r="H190" s="253">
        <v>36.48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169</v>
      </c>
      <c r="AU190" s="259" t="s">
        <v>82</v>
      </c>
      <c r="AV190" s="14" t="s">
        <v>82</v>
      </c>
      <c r="AW190" s="14" t="s">
        <v>30</v>
      </c>
      <c r="AX190" s="14" t="s">
        <v>73</v>
      </c>
      <c r="AY190" s="259" t="s">
        <v>160</v>
      </c>
    </row>
    <row r="191" spans="1:51" s="15" customFormat="1" ht="12">
      <c r="A191" s="15"/>
      <c r="B191" s="260"/>
      <c r="C191" s="261"/>
      <c r="D191" s="234" t="s">
        <v>169</v>
      </c>
      <c r="E191" s="262" t="s">
        <v>1</v>
      </c>
      <c r="F191" s="263" t="s">
        <v>172</v>
      </c>
      <c r="G191" s="261"/>
      <c r="H191" s="264">
        <v>36.48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0" t="s">
        <v>169</v>
      </c>
      <c r="AU191" s="270" t="s">
        <v>82</v>
      </c>
      <c r="AV191" s="15" t="s">
        <v>166</v>
      </c>
      <c r="AW191" s="15" t="s">
        <v>30</v>
      </c>
      <c r="AX191" s="15" t="s">
        <v>80</v>
      </c>
      <c r="AY191" s="270" t="s">
        <v>160</v>
      </c>
    </row>
    <row r="192" spans="1:65" s="2" customFormat="1" ht="33" customHeight="1">
      <c r="A192" s="39"/>
      <c r="B192" s="40"/>
      <c r="C192" s="220" t="s">
        <v>205</v>
      </c>
      <c r="D192" s="220" t="s">
        <v>162</v>
      </c>
      <c r="E192" s="221" t="s">
        <v>251</v>
      </c>
      <c r="F192" s="222" t="s">
        <v>252</v>
      </c>
      <c r="G192" s="223" t="s">
        <v>165</v>
      </c>
      <c r="H192" s="224">
        <v>16.24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166</v>
      </c>
      <c r="AT192" s="232" t="s">
        <v>162</v>
      </c>
      <c r="AU192" s="232" t="s">
        <v>82</v>
      </c>
      <c r="AY192" s="18" t="s">
        <v>160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80</v>
      </c>
      <c r="BK192" s="233">
        <f>ROUND(I192*H192,2)</f>
        <v>0</v>
      </c>
      <c r="BL192" s="18" t="s">
        <v>166</v>
      </c>
      <c r="BM192" s="232" t="s">
        <v>253</v>
      </c>
    </row>
    <row r="193" spans="1:51" s="14" customFormat="1" ht="12">
      <c r="A193" s="14"/>
      <c r="B193" s="249"/>
      <c r="C193" s="250"/>
      <c r="D193" s="234" t="s">
        <v>169</v>
      </c>
      <c r="E193" s="251" t="s">
        <v>1</v>
      </c>
      <c r="F193" s="252" t="s">
        <v>254</v>
      </c>
      <c r="G193" s="250"/>
      <c r="H193" s="253">
        <v>16.24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169</v>
      </c>
      <c r="AU193" s="259" t="s">
        <v>82</v>
      </c>
      <c r="AV193" s="14" t="s">
        <v>82</v>
      </c>
      <c r="AW193" s="14" t="s">
        <v>30</v>
      </c>
      <c r="AX193" s="14" t="s">
        <v>73</v>
      </c>
      <c r="AY193" s="259" t="s">
        <v>160</v>
      </c>
    </row>
    <row r="194" spans="1:51" s="15" customFormat="1" ht="12">
      <c r="A194" s="15"/>
      <c r="B194" s="260"/>
      <c r="C194" s="261"/>
      <c r="D194" s="234" t="s">
        <v>169</v>
      </c>
      <c r="E194" s="262" t="s">
        <v>1</v>
      </c>
      <c r="F194" s="263" t="s">
        <v>172</v>
      </c>
      <c r="G194" s="261"/>
      <c r="H194" s="264">
        <v>16.24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0" t="s">
        <v>169</v>
      </c>
      <c r="AU194" s="270" t="s">
        <v>82</v>
      </c>
      <c r="AV194" s="15" t="s">
        <v>166</v>
      </c>
      <c r="AW194" s="15" t="s">
        <v>30</v>
      </c>
      <c r="AX194" s="15" t="s">
        <v>80</v>
      </c>
      <c r="AY194" s="270" t="s">
        <v>160</v>
      </c>
    </row>
    <row r="195" spans="1:65" s="2" customFormat="1" ht="33" customHeight="1">
      <c r="A195" s="39"/>
      <c r="B195" s="40"/>
      <c r="C195" s="220" t="s">
        <v>7</v>
      </c>
      <c r="D195" s="220" t="s">
        <v>162</v>
      </c>
      <c r="E195" s="221" t="s">
        <v>255</v>
      </c>
      <c r="F195" s="222" t="s">
        <v>256</v>
      </c>
      <c r="G195" s="223" t="s">
        <v>165</v>
      </c>
      <c r="H195" s="224">
        <v>4.48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166</v>
      </c>
      <c r="AT195" s="232" t="s">
        <v>162</v>
      </c>
      <c r="AU195" s="232" t="s">
        <v>82</v>
      </c>
      <c r="AY195" s="18" t="s">
        <v>160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80</v>
      </c>
      <c r="BK195" s="233">
        <f>ROUND(I195*H195,2)</f>
        <v>0</v>
      </c>
      <c r="BL195" s="18" t="s">
        <v>166</v>
      </c>
      <c r="BM195" s="232" t="s">
        <v>257</v>
      </c>
    </row>
    <row r="196" spans="1:51" s="14" customFormat="1" ht="12">
      <c r="A196" s="14"/>
      <c r="B196" s="249"/>
      <c r="C196" s="250"/>
      <c r="D196" s="234" t="s">
        <v>169</v>
      </c>
      <c r="E196" s="251" t="s">
        <v>1</v>
      </c>
      <c r="F196" s="252" t="s">
        <v>258</v>
      </c>
      <c r="G196" s="250"/>
      <c r="H196" s="253">
        <v>4.48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9" t="s">
        <v>169</v>
      </c>
      <c r="AU196" s="259" t="s">
        <v>82</v>
      </c>
      <c r="AV196" s="14" t="s">
        <v>82</v>
      </c>
      <c r="AW196" s="14" t="s">
        <v>30</v>
      </c>
      <c r="AX196" s="14" t="s">
        <v>73</v>
      </c>
      <c r="AY196" s="259" t="s">
        <v>160</v>
      </c>
    </row>
    <row r="197" spans="1:51" s="15" customFormat="1" ht="12">
      <c r="A197" s="15"/>
      <c r="B197" s="260"/>
      <c r="C197" s="261"/>
      <c r="D197" s="234" t="s">
        <v>169</v>
      </c>
      <c r="E197" s="262" t="s">
        <v>1</v>
      </c>
      <c r="F197" s="263" t="s">
        <v>172</v>
      </c>
      <c r="G197" s="261"/>
      <c r="H197" s="264">
        <v>4.48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0" t="s">
        <v>169</v>
      </c>
      <c r="AU197" s="270" t="s">
        <v>82</v>
      </c>
      <c r="AV197" s="15" t="s">
        <v>166</v>
      </c>
      <c r="AW197" s="15" t="s">
        <v>30</v>
      </c>
      <c r="AX197" s="15" t="s">
        <v>80</v>
      </c>
      <c r="AY197" s="270" t="s">
        <v>160</v>
      </c>
    </row>
    <row r="198" spans="1:65" s="2" customFormat="1" ht="44.25" customHeight="1">
      <c r="A198" s="39"/>
      <c r="B198" s="40"/>
      <c r="C198" s="220" t="s">
        <v>209</v>
      </c>
      <c r="D198" s="220" t="s">
        <v>162</v>
      </c>
      <c r="E198" s="221" t="s">
        <v>259</v>
      </c>
      <c r="F198" s="222" t="s">
        <v>260</v>
      </c>
      <c r="G198" s="223" t="s">
        <v>165</v>
      </c>
      <c r="H198" s="224">
        <v>383.821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38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166</v>
      </c>
      <c r="AT198" s="232" t="s">
        <v>162</v>
      </c>
      <c r="AU198" s="232" t="s">
        <v>82</v>
      </c>
      <c r="AY198" s="18" t="s">
        <v>160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80</v>
      </c>
      <c r="BK198" s="233">
        <f>ROUND(I198*H198,2)</f>
        <v>0</v>
      </c>
      <c r="BL198" s="18" t="s">
        <v>166</v>
      </c>
      <c r="BM198" s="232" t="s">
        <v>261</v>
      </c>
    </row>
    <row r="199" spans="1:51" s="14" customFormat="1" ht="12">
      <c r="A199" s="14"/>
      <c r="B199" s="249"/>
      <c r="C199" s="250"/>
      <c r="D199" s="234" t="s">
        <v>169</v>
      </c>
      <c r="E199" s="251" t="s">
        <v>1</v>
      </c>
      <c r="F199" s="252" t="s">
        <v>262</v>
      </c>
      <c r="G199" s="250"/>
      <c r="H199" s="253">
        <v>7.615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9" t="s">
        <v>169</v>
      </c>
      <c r="AU199" s="259" t="s">
        <v>82</v>
      </c>
      <c r="AV199" s="14" t="s">
        <v>82</v>
      </c>
      <c r="AW199" s="14" t="s">
        <v>30</v>
      </c>
      <c r="AX199" s="14" t="s">
        <v>73</v>
      </c>
      <c r="AY199" s="259" t="s">
        <v>160</v>
      </c>
    </row>
    <row r="200" spans="1:51" s="14" customFormat="1" ht="12">
      <c r="A200" s="14"/>
      <c r="B200" s="249"/>
      <c r="C200" s="250"/>
      <c r="D200" s="234" t="s">
        <v>169</v>
      </c>
      <c r="E200" s="251" t="s">
        <v>1</v>
      </c>
      <c r="F200" s="252" t="s">
        <v>263</v>
      </c>
      <c r="G200" s="250"/>
      <c r="H200" s="253">
        <v>22.618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169</v>
      </c>
      <c r="AU200" s="259" t="s">
        <v>82</v>
      </c>
      <c r="AV200" s="14" t="s">
        <v>82</v>
      </c>
      <c r="AW200" s="14" t="s">
        <v>30</v>
      </c>
      <c r="AX200" s="14" t="s">
        <v>73</v>
      </c>
      <c r="AY200" s="259" t="s">
        <v>160</v>
      </c>
    </row>
    <row r="201" spans="1:51" s="14" customFormat="1" ht="12">
      <c r="A201" s="14"/>
      <c r="B201" s="249"/>
      <c r="C201" s="250"/>
      <c r="D201" s="234" t="s">
        <v>169</v>
      </c>
      <c r="E201" s="251" t="s">
        <v>1</v>
      </c>
      <c r="F201" s="252" t="s">
        <v>264</v>
      </c>
      <c r="G201" s="250"/>
      <c r="H201" s="253">
        <v>10.901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9" t="s">
        <v>169</v>
      </c>
      <c r="AU201" s="259" t="s">
        <v>82</v>
      </c>
      <c r="AV201" s="14" t="s">
        <v>82</v>
      </c>
      <c r="AW201" s="14" t="s">
        <v>30</v>
      </c>
      <c r="AX201" s="14" t="s">
        <v>73</v>
      </c>
      <c r="AY201" s="259" t="s">
        <v>160</v>
      </c>
    </row>
    <row r="202" spans="1:51" s="14" customFormat="1" ht="12">
      <c r="A202" s="14"/>
      <c r="B202" s="249"/>
      <c r="C202" s="250"/>
      <c r="D202" s="234" t="s">
        <v>169</v>
      </c>
      <c r="E202" s="251" t="s">
        <v>1</v>
      </c>
      <c r="F202" s="252" t="s">
        <v>265</v>
      </c>
      <c r="G202" s="250"/>
      <c r="H202" s="253">
        <v>19.891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169</v>
      </c>
      <c r="AU202" s="259" t="s">
        <v>82</v>
      </c>
      <c r="AV202" s="14" t="s">
        <v>82</v>
      </c>
      <c r="AW202" s="14" t="s">
        <v>30</v>
      </c>
      <c r="AX202" s="14" t="s">
        <v>73</v>
      </c>
      <c r="AY202" s="259" t="s">
        <v>160</v>
      </c>
    </row>
    <row r="203" spans="1:51" s="14" customFormat="1" ht="12">
      <c r="A203" s="14"/>
      <c r="B203" s="249"/>
      <c r="C203" s="250"/>
      <c r="D203" s="234" t="s">
        <v>169</v>
      </c>
      <c r="E203" s="251" t="s">
        <v>1</v>
      </c>
      <c r="F203" s="252" t="s">
        <v>266</v>
      </c>
      <c r="G203" s="250"/>
      <c r="H203" s="253">
        <v>25.628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9" t="s">
        <v>169</v>
      </c>
      <c r="AU203" s="259" t="s">
        <v>82</v>
      </c>
      <c r="AV203" s="14" t="s">
        <v>82</v>
      </c>
      <c r="AW203" s="14" t="s">
        <v>30</v>
      </c>
      <c r="AX203" s="14" t="s">
        <v>73</v>
      </c>
      <c r="AY203" s="259" t="s">
        <v>160</v>
      </c>
    </row>
    <row r="204" spans="1:51" s="14" customFormat="1" ht="12">
      <c r="A204" s="14"/>
      <c r="B204" s="249"/>
      <c r="C204" s="250"/>
      <c r="D204" s="234" t="s">
        <v>169</v>
      </c>
      <c r="E204" s="251" t="s">
        <v>1</v>
      </c>
      <c r="F204" s="252" t="s">
        <v>267</v>
      </c>
      <c r="G204" s="250"/>
      <c r="H204" s="253">
        <v>23.298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169</v>
      </c>
      <c r="AU204" s="259" t="s">
        <v>82</v>
      </c>
      <c r="AV204" s="14" t="s">
        <v>82</v>
      </c>
      <c r="AW204" s="14" t="s">
        <v>30</v>
      </c>
      <c r="AX204" s="14" t="s">
        <v>73</v>
      </c>
      <c r="AY204" s="259" t="s">
        <v>160</v>
      </c>
    </row>
    <row r="205" spans="1:51" s="14" customFormat="1" ht="12">
      <c r="A205" s="14"/>
      <c r="B205" s="249"/>
      <c r="C205" s="250"/>
      <c r="D205" s="234" t="s">
        <v>169</v>
      </c>
      <c r="E205" s="251" t="s">
        <v>1</v>
      </c>
      <c r="F205" s="252" t="s">
        <v>268</v>
      </c>
      <c r="G205" s="250"/>
      <c r="H205" s="253">
        <v>50.82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9" t="s">
        <v>169</v>
      </c>
      <c r="AU205" s="259" t="s">
        <v>82</v>
      </c>
      <c r="AV205" s="14" t="s">
        <v>82</v>
      </c>
      <c r="AW205" s="14" t="s">
        <v>30</v>
      </c>
      <c r="AX205" s="14" t="s">
        <v>73</v>
      </c>
      <c r="AY205" s="259" t="s">
        <v>160</v>
      </c>
    </row>
    <row r="206" spans="1:51" s="14" customFormat="1" ht="12">
      <c r="A206" s="14"/>
      <c r="B206" s="249"/>
      <c r="C206" s="250"/>
      <c r="D206" s="234" t="s">
        <v>169</v>
      </c>
      <c r="E206" s="251" t="s">
        <v>1</v>
      </c>
      <c r="F206" s="252" t="s">
        <v>269</v>
      </c>
      <c r="G206" s="250"/>
      <c r="H206" s="253">
        <v>28.537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9" t="s">
        <v>169</v>
      </c>
      <c r="AU206" s="259" t="s">
        <v>82</v>
      </c>
      <c r="AV206" s="14" t="s">
        <v>82</v>
      </c>
      <c r="AW206" s="14" t="s">
        <v>30</v>
      </c>
      <c r="AX206" s="14" t="s">
        <v>73</v>
      </c>
      <c r="AY206" s="259" t="s">
        <v>160</v>
      </c>
    </row>
    <row r="207" spans="1:51" s="14" customFormat="1" ht="12">
      <c r="A207" s="14"/>
      <c r="B207" s="249"/>
      <c r="C207" s="250"/>
      <c r="D207" s="234" t="s">
        <v>169</v>
      </c>
      <c r="E207" s="251" t="s">
        <v>1</v>
      </c>
      <c r="F207" s="252" t="s">
        <v>270</v>
      </c>
      <c r="G207" s="250"/>
      <c r="H207" s="253">
        <v>59.373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9" t="s">
        <v>169</v>
      </c>
      <c r="AU207" s="259" t="s">
        <v>82</v>
      </c>
      <c r="AV207" s="14" t="s">
        <v>82</v>
      </c>
      <c r="AW207" s="14" t="s">
        <v>30</v>
      </c>
      <c r="AX207" s="14" t="s">
        <v>73</v>
      </c>
      <c r="AY207" s="259" t="s">
        <v>160</v>
      </c>
    </row>
    <row r="208" spans="1:51" s="14" customFormat="1" ht="12">
      <c r="A208" s="14"/>
      <c r="B208" s="249"/>
      <c r="C208" s="250"/>
      <c r="D208" s="234" t="s">
        <v>169</v>
      </c>
      <c r="E208" s="251" t="s">
        <v>1</v>
      </c>
      <c r="F208" s="252" t="s">
        <v>271</v>
      </c>
      <c r="G208" s="250"/>
      <c r="H208" s="253">
        <v>26.698</v>
      </c>
      <c r="I208" s="254"/>
      <c r="J208" s="250"/>
      <c r="K208" s="250"/>
      <c r="L208" s="255"/>
      <c r="M208" s="256"/>
      <c r="N208" s="257"/>
      <c r="O208" s="257"/>
      <c r="P208" s="257"/>
      <c r="Q208" s="257"/>
      <c r="R208" s="257"/>
      <c r="S208" s="257"/>
      <c r="T208" s="25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9" t="s">
        <v>169</v>
      </c>
      <c r="AU208" s="259" t="s">
        <v>82</v>
      </c>
      <c r="AV208" s="14" t="s">
        <v>82</v>
      </c>
      <c r="AW208" s="14" t="s">
        <v>30</v>
      </c>
      <c r="AX208" s="14" t="s">
        <v>73</v>
      </c>
      <c r="AY208" s="259" t="s">
        <v>160</v>
      </c>
    </row>
    <row r="209" spans="1:51" s="14" customFormat="1" ht="12">
      <c r="A209" s="14"/>
      <c r="B209" s="249"/>
      <c r="C209" s="250"/>
      <c r="D209" s="234" t="s">
        <v>169</v>
      </c>
      <c r="E209" s="251" t="s">
        <v>1</v>
      </c>
      <c r="F209" s="252" t="s">
        <v>272</v>
      </c>
      <c r="G209" s="250"/>
      <c r="H209" s="253">
        <v>19.065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9" t="s">
        <v>169</v>
      </c>
      <c r="AU209" s="259" t="s">
        <v>82</v>
      </c>
      <c r="AV209" s="14" t="s">
        <v>82</v>
      </c>
      <c r="AW209" s="14" t="s">
        <v>30</v>
      </c>
      <c r="AX209" s="14" t="s">
        <v>73</v>
      </c>
      <c r="AY209" s="259" t="s">
        <v>160</v>
      </c>
    </row>
    <row r="210" spans="1:51" s="14" customFormat="1" ht="12">
      <c r="A210" s="14"/>
      <c r="B210" s="249"/>
      <c r="C210" s="250"/>
      <c r="D210" s="234" t="s">
        <v>169</v>
      </c>
      <c r="E210" s="251" t="s">
        <v>1</v>
      </c>
      <c r="F210" s="252" t="s">
        <v>273</v>
      </c>
      <c r="G210" s="250"/>
      <c r="H210" s="253">
        <v>3.542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169</v>
      </c>
      <c r="AU210" s="259" t="s">
        <v>82</v>
      </c>
      <c r="AV210" s="14" t="s">
        <v>82</v>
      </c>
      <c r="AW210" s="14" t="s">
        <v>30</v>
      </c>
      <c r="AX210" s="14" t="s">
        <v>73</v>
      </c>
      <c r="AY210" s="259" t="s">
        <v>160</v>
      </c>
    </row>
    <row r="211" spans="1:51" s="14" customFormat="1" ht="12">
      <c r="A211" s="14"/>
      <c r="B211" s="249"/>
      <c r="C211" s="250"/>
      <c r="D211" s="234" t="s">
        <v>169</v>
      </c>
      <c r="E211" s="251" t="s">
        <v>1</v>
      </c>
      <c r="F211" s="252" t="s">
        <v>274</v>
      </c>
      <c r="G211" s="250"/>
      <c r="H211" s="253">
        <v>9.029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169</v>
      </c>
      <c r="AU211" s="259" t="s">
        <v>82</v>
      </c>
      <c r="AV211" s="14" t="s">
        <v>82</v>
      </c>
      <c r="AW211" s="14" t="s">
        <v>30</v>
      </c>
      <c r="AX211" s="14" t="s">
        <v>73</v>
      </c>
      <c r="AY211" s="259" t="s">
        <v>160</v>
      </c>
    </row>
    <row r="212" spans="1:51" s="13" customFormat="1" ht="12">
      <c r="A212" s="13"/>
      <c r="B212" s="239"/>
      <c r="C212" s="240"/>
      <c r="D212" s="234" t="s">
        <v>169</v>
      </c>
      <c r="E212" s="241" t="s">
        <v>1</v>
      </c>
      <c r="F212" s="242" t="s">
        <v>275</v>
      </c>
      <c r="G212" s="240"/>
      <c r="H212" s="241" t="s">
        <v>1</v>
      </c>
      <c r="I212" s="243"/>
      <c r="J212" s="240"/>
      <c r="K212" s="240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169</v>
      </c>
      <c r="AU212" s="248" t="s">
        <v>82</v>
      </c>
      <c r="AV212" s="13" t="s">
        <v>80</v>
      </c>
      <c r="AW212" s="13" t="s">
        <v>30</v>
      </c>
      <c r="AX212" s="13" t="s">
        <v>73</v>
      </c>
      <c r="AY212" s="248" t="s">
        <v>160</v>
      </c>
    </row>
    <row r="213" spans="1:51" s="14" customFormat="1" ht="12">
      <c r="A213" s="14"/>
      <c r="B213" s="249"/>
      <c r="C213" s="250"/>
      <c r="D213" s="234" t="s">
        <v>169</v>
      </c>
      <c r="E213" s="251" t="s">
        <v>1</v>
      </c>
      <c r="F213" s="252" t="s">
        <v>276</v>
      </c>
      <c r="G213" s="250"/>
      <c r="H213" s="253">
        <v>13.6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9" t="s">
        <v>169</v>
      </c>
      <c r="AU213" s="259" t="s">
        <v>82</v>
      </c>
      <c r="AV213" s="14" t="s">
        <v>82</v>
      </c>
      <c r="AW213" s="14" t="s">
        <v>30</v>
      </c>
      <c r="AX213" s="14" t="s">
        <v>73</v>
      </c>
      <c r="AY213" s="259" t="s">
        <v>160</v>
      </c>
    </row>
    <row r="214" spans="1:51" s="14" customFormat="1" ht="12">
      <c r="A214" s="14"/>
      <c r="B214" s="249"/>
      <c r="C214" s="250"/>
      <c r="D214" s="234" t="s">
        <v>169</v>
      </c>
      <c r="E214" s="251" t="s">
        <v>1</v>
      </c>
      <c r="F214" s="252" t="s">
        <v>277</v>
      </c>
      <c r="G214" s="250"/>
      <c r="H214" s="253">
        <v>13.92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169</v>
      </c>
      <c r="AU214" s="259" t="s">
        <v>82</v>
      </c>
      <c r="AV214" s="14" t="s">
        <v>82</v>
      </c>
      <c r="AW214" s="14" t="s">
        <v>30</v>
      </c>
      <c r="AX214" s="14" t="s">
        <v>73</v>
      </c>
      <c r="AY214" s="259" t="s">
        <v>160</v>
      </c>
    </row>
    <row r="215" spans="1:51" s="14" customFormat="1" ht="12">
      <c r="A215" s="14"/>
      <c r="B215" s="249"/>
      <c r="C215" s="250"/>
      <c r="D215" s="234" t="s">
        <v>169</v>
      </c>
      <c r="E215" s="251" t="s">
        <v>1</v>
      </c>
      <c r="F215" s="252" t="s">
        <v>277</v>
      </c>
      <c r="G215" s="250"/>
      <c r="H215" s="253">
        <v>13.92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9" t="s">
        <v>169</v>
      </c>
      <c r="AU215" s="259" t="s">
        <v>82</v>
      </c>
      <c r="AV215" s="14" t="s">
        <v>82</v>
      </c>
      <c r="AW215" s="14" t="s">
        <v>30</v>
      </c>
      <c r="AX215" s="14" t="s">
        <v>73</v>
      </c>
      <c r="AY215" s="259" t="s">
        <v>160</v>
      </c>
    </row>
    <row r="216" spans="1:51" s="14" customFormat="1" ht="12">
      <c r="A216" s="14"/>
      <c r="B216" s="249"/>
      <c r="C216" s="250"/>
      <c r="D216" s="234" t="s">
        <v>169</v>
      </c>
      <c r="E216" s="251" t="s">
        <v>1</v>
      </c>
      <c r="F216" s="252" t="s">
        <v>277</v>
      </c>
      <c r="G216" s="250"/>
      <c r="H216" s="253">
        <v>13.92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9" t="s">
        <v>169</v>
      </c>
      <c r="AU216" s="259" t="s">
        <v>82</v>
      </c>
      <c r="AV216" s="14" t="s">
        <v>82</v>
      </c>
      <c r="AW216" s="14" t="s">
        <v>30</v>
      </c>
      <c r="AX216" s="14" t="s">
        <v>73</v>
      </c>
      <c r="AY216" s="259" t="s">
        <v>160</v>
      </c>
    </row>
    <row r="217" spans="1:51" s="14" customFormat="1" ht="12">
      <c r="A217" s="14"/>
      <c r="B217" s="249"/>
      <c r="C217" s="250"/>
      <c r="D217" s="234" t="s">
        <v>169</v>
      </c>
      <c r="E217" s="251" t="s">
        <v>1</v>
      </c>
      <c r="F217" s="252" t="s">
        <v>277</v>
      </c>
      <c r="G217" s="250"/>
      <c r="H217" s="253">
        <v>13.92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169</v>
      </c>
      <c r="AU217" s="259" t="s">
        <v>82</v>
      </c>
      <c r="AV217" s="14" t="s">
        <v>82</v>
      </c>
      <c r="AW217" s="14" t="s">
        <v>30</v>
      </c>
      <c r="AX217" s="14" t="s">
        <v>73</v>
      </c>
      <c r="AY217" s="259" t="s">
        <v>160</v>
      </c>
    </row>
    <row r="218" spans="1:51" s="15" customFormat="1" ht="12">
      <c r="A218" s="15"/>
      <c r="B218" s="260"/>
      <c r="C218" s="261"/>
      <c r="D218" s="234" t="s">
        <v>169</v>
      </c>
      <c r="E218" s="262" t="s">
        <v>1</v>
      </c>
      <c r="F218" s="263" t="s">
        <v>172</v>
      </c>
      <c r="G218" s="261"/>
      <c r="H218" s="264">
        <v>376.295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0" t="s">
        <v>169</v>
      </c>
      <c r="AU218" s="270" t="s">
        <v>82</v>
      </c>
      <c r="AV218" s="15" t="s">
        <v>166</v>
      </c>
      <c r="AW218" s="15" t="s">
        <v>30</v>
      </c>
      <c r="AX218" s="15" t="s">
        <v>73</v>
      </c>
      <c r="AY218" s="270" t="s">
        <v>160</v>
      </c>
    </row>
    <row r="219" spans="1:51" s="14" customFormat="1" ht="12">
      <c r="A219" s="14"/>
      <c r="B219" s="249"/>
      <c r="C219" s="250"/>
      <c r="D219" s="234" t="s">
        <v>169</v>
      </c>
      <c r="E219" s="251" t="s">
        <v>1</v>
      </c>
      <c r="F219" s="252" t="s">
        <v>278</v>
      </c>
      <c r="G219" s="250"/>
      <c r="H219" s="253">
        <v>383.821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9" t="s">
        <v>169</v>
      </c>
      <c r="AU219" s="259" t="s">
        <v>82</v>
      </c>
      <c r="AV219" s="14" t="s">
        <v>82</v>
      </c>
      <c r="AW219" s="14" t="s">
        <v>30</v>
      </c>
      <c r="AX219" s="14" t="s">
        <v>73</v>
      </c>
      <c r="AY219" s="259" t="s">
        <v>160</v>
      </c>
    </row>
    <row r="220" spans="1:51" s="15" customFormat="1" ht="12">
      <c r="A220" s="15"/>
      <c r="B220" s="260"/>
      <c r="C220" s="261"/>
      <c r="D220" s="234" t="s">
        <v>169</v>
      </c>
      <c r="E220" s="262" t="s">
        <v>1</v>
      </c>
      <c r="F220" s="263" t="s">
        <v>172</v>
      </c>
      <c r="G220" s="261"/>
      <c r="H220" s="264">
        <v>383.821</v>
      </c>
      <c r="I220" s="265"/>
      <c r="J220" s="261"/>
      <c r="K220" s="261"/>
      <c r="L220" s="266"/>
      <c r="M220" s="267"/>
      <c r="N220" s="268"/>
      <c r="O220" s="268"/>
      <c r="P220" s="268"/>
      <c r="Q220" s="268"/>
      <c r="R220" s="268"/>
      <c r="S220" s="268"/>
      <c r="T220" s="269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0" t="s">
        <v>169</v>
      </c>
      <c r="AU220" s="270" t="s">
        <v>82</v>
      </c>
      <c r="AV220" s="15" t="s">
        <v>166</v>
      </c>
      <c r="AW220" s="15" t="s">
        <v>30</v>
      </c>
      <c r="AX220" s="15" t="s">
        <v>80</v>
      </c>
      <c r="AY220" s="270" t="s">
        <v>160</v>
      </c>
    </row>
    <row r="221" spans="1:65" s="2" customFormat="1" ht="21.75" customHeight="1">
      <c r="A221" s="39"/>
      <c r="B221" s="40"/>
      <c r="C221" s="220" t="s">
        <v>279</v>
      </c>
      <c r="D221" s="220" t="s">
        <v>162</v>
      </c>
      <c r="E221" s="221" t="s">
        <v>280</v>
      </c>
      <c r="F221" s="222" t="s">
        <v>281</v>
      </c>
      <c r="G221" s="223" t="s">
        <v>282</v>
      </c>
      <c r="H221" s="224">
        <v>13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38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166</v>
      </c>
      <c r="AT221" s="232" t="s">
        <v>162</v>
      </c>
      <c r="AU221" s="232" t="s">
        <v>82</v>
      </c>
      <c r="AY221" s="18" t="s">
        <v>160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80</v>
      </c>
      <c r="BK221" s="233">
        <f>ROUND(I221*H221,2)</f>
        <v>0</v>
      </c>
      <c r="BL221" s="18" t="s">
        <v>166</v>
      </c>
      <c r="BM221" s="232" t="s">
        <v>283</v>
      </c>
    </row>
    <row r="222" spans="1:51" s="14" customFormat="1" ht="12">
      <c r="A222" s="14"/>
      <c r="B222" s="249"/>
      <c r="C222" s="250"/>
      <c r="D222" s="234" t="s">
        <v>169</v>
      </c>
      <c r="E222" s="251" t="s">
        <v>1</v>
      </c>
      <c r="F222" s="252" t="s">
        <v>284</v>
      </c>
      <c r="G222" s="250"/>
      <c r="H222" s="253">
        <v>13</v>
      </c>
      <c r="I222" s="254"/>
      <c r="J222" s="250"/>
      <c r="K222" s="250"/>
      <c r="L222" s="255"/>
      <c r="M222" s="256"/>
      <c r="N222" s="257"/>
      <c r="O222" s="257"/>
      <c r="P222" s="257"/>
      <c r="Q222" s="257"/>
      <c r="R222" s="257"/>
      <c r="S222" s="257"/>
      <c r="T222" s="25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9" t="s">
        <v>169</v>
      </c>
      <c r="AU222" s="259" t="s">
        <v>82</v>
      </c>
      <c r="AV222" s="14" t="s">
        <v>82</v>
      </c>
      <c r="AW222" s="14" t="s">
        <v>30</v>
      </c>
      <c r="AX222" s="14" t="s">
        <v>73</v>
      </c>
      <c r="AY222" s="259" t="s">
        <v>160</v>
      </c>
    </row>
    <row r="223" spans="1:51" s="15" customFormat="1" ht="12">
      <c r="A223" s="15"/>
      <c r="B223" s="260"/>
      <c r="C223" s="261"/>
      <c r="D223" s="234" t="s">
        <v>169</v>
      </c>
      <c r="E223" s="262" t="s">
        <v>1</v>
      </c>
      <c r="F223" s="263" t="s">
        <v>172</v>
      </c>
      <c r="G223" s="261"/>
      <c r="H223" s="264">
        <v>13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0" t="s">
        <v>169</v>
      </c>
      <c r="AU223" s="270" t="s">
        <v>82</v>
      </c>
      <c r="AV223" s="15" t="s">
        <v>166</v>
      </c>
      <c r="AW223" s="15" t="s">
        <v>30</v>
      </c>
      <c r="AX223" s="15" t="s">
        <v>80</v>
      </c>
      <c r="AY223" s="270" t="s">
        <v>160</v>
      </c>
    </row>
    <row r="224" spans="1:65" s="2" customFormat="1" ht="21.75" customHeight="1">
      <c r="A224" s="39"/>
      <c r="B224" s="40"/>
      <c r="C224" s="220" t="s">
        <v>215</v>
      </c>
      <c r="D224" s="220" t="s">
        <v>162</v>
      </c>
      <c r="E224" s="221" t="s">
        <v>285</v>
      </c>
      <c r="F224" s="222" t="s">
        <v>286</v>
      </c>
      <c r="G224" s="223" t="s">
        <v>282</v>
      </c>
      <c r="H224" s="224">
        <v>22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38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166</v>
      </c>
      <c r="AT224" s="232" t="s">
        <v>162</v>
      </c>
      <c r="AU224" s="232" t="s">
        <v>82</v>
      </c>
      <c r="AY224" s="18" t="s">
        <v>160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80</v>
      </c>
      <c r="BK224" s="233">
        <f>ROUND(I224*H224,2)</f>
        <v>0</v>
      </c>
      <c r="BL224" s="18" t="s">
        <v>166</v>
      </c>
      <c r="BM224" s="232" t="s">
        <v>287</v>
      </c>
    </row>
    <row r="225" spans="1:51" s="14" customFormat="1" ht="12">
      <c r="A225" s="14"/>
      <c r="B225" s="249"/>
      <c r="C225" s="250"/>
      <c r="D225" s="234" t="s">
        <v>169</v>
      </c>
      <c r="E225" s="251" t="s">
        <v>1</v>
      </c>
      <c r="F225" s="252" t="s">
        <v>288</v>
      </c>
      <c r="G225" s="250"/>
      <c r="H225" s="253">
        <v>18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169</v>
      </c>
      <c r="AU225" s="259" t="s">
        <v>82</v>
      </c>
      <c r="AV225" s="14" t="s">
        <v>82</v>
      </c>
      <c r="AW225" s="14" t="s">
        <v>30</v>
      </c>
      <c r="AX225" s="14" t="s">
        <v>73</v>
      </c>
      <c r="AY225" s="259" t="s">
        <v>160</v>
      </c>
    </row>
    <row r="226" spans="1:51" s="14" customFormat="1" ht="12">
      <c r="A226" s="14"/>
      <c r="B226" s="249"/>
      <c r="C226" s="250"/>
      <c r="D226" s="234" t="s">
        <v>169</v>
      </c>
      <c r="E226" s="251" t="s">
        <v>1</v>
      </c>
      <c r="F226" s="252" t="s">
        <v>289</v>
      </c>
      <c r="G226" s="250"/>
      <c r="H226" s="253">
        <v>4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169</v>
      </c>
      <c r="AU226" s="259" t="s">
        <v>82</v>
      </c>
      <c r="AV226" s="14" t="s">
        <v>82</v>
      </c>
      <c r="AW226" s="14" t="s">
        <v>30</v>
      </c>
      <c r="AX226" s="14" t="s">
        <v>73</v>
      </c>
      <c r="AY226" s="259" t="s">
        <v>160</v>
      </c>
    </row>
    <row r="227" spans="1:51" s="15" customFormat="1" ht="12">
      <c r="A227" s="15"/>
      <c r="B227" s="260"/>
      <c r="C227" s="261"/>
      <c r="D227" s="234" t="s">
        <v>169</v>
      </c>
      <c r="E227" s="262" t="s">
        <v>1</v>
      </c>
      <c r="F227" s="263" t="s">
        <v>172</v>
      </c>
      <c r="G227" s="261"/>
      <c r="H227" s="264">
        <v>22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0" t="s">
        <v>169</v>
      </c>
      <c r="AU227" s="270" t="s">
        <v>82</v>
      </c>
      <c r="AV227" s="15" t="s">
        <v>166</v>
      </c>
      <c r="AW227" s="15" t="s">
        <v>30</v>
      </c>
      <c r="AX227" s="15" t="s">
        <v>80</v>
      </c>
      <c r="AY227" s="270" t="s">
        <v>160</v>
      </c>
    </row>
    <row r="228" spans="1:65" s="2" customFormat="1" ht="21.75" customHeight="1">
      <c r="A228" s="39"/>
      <c r="B228" s="40"/>
      <c r="C228" s="220" t="s">
        <v>290</v>
      </c>
      <c r="D228" s="220" t="s">
        <v>162</v>
      </c>
      <c r="E228" s="221" t="s">
        <v>291</v>
      </c>
      <c r="F228" s="222" t="s">
        <v>292</v>
      </c>
      <c r="G228" s="223" t="s">
        <v>282</v>
      </c>
      <c r="H228" s="224">
        <v>8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38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166</v>
      </c>
      <c r="AT228" s="232" t="s">
        <v>162</v>
      </c>
      <c r="AU228" s="232" t="s">
        <v>82</v>
      </c>
      <c r="AY228" s="18" t="s">
        <v>160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80</v>
      </c>
      <c r="BK228" s="233">
        <f>ROUND(I228*H228,2)</f>
        <v>0</v>
      </c>
      <c r="BL228" s="18" t="s">
        <v>166</v>
      </c>
      <c r="BM228" s="232" t="s">
        <v>293</v>
      </c>
    </row>
    <row r="229" spans="1:51" s="14" customFormat="1" ht="12">
      <c r="A229" s="14"/>
      <c r="B229" s="249"/>
      <c r="C229" s="250"/>
      <c r="D229" s="234" t="s">
        <v>169</v>
      </c>
      <c r="E229" s="251" t="s">
        <v>1</v>
      </c>
      <c r="F229" s="252" t="s">
        <v>294</v>
      </c>
      <c r="G229" s="250"/>
      <c r="H229" s="253">
        <v>8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9" t="s">
        <v>169</v>
      </c>
      <c r="AU229" s="259" t="s">
        <v>82</v>
      </c>
      <c r="AV229" s="14" t="s">
        <v>82</v>
      </c>
      <c r="AW229" s="14" t="s">
        <v>30</v>
      </c>
      <c r="AX229" s="14" t="s">
        <v>73</v>
      </c>
      <c r="AY229" s="259" t="s">
        <v>160</v>
      </c>
    </row>
    <row r="230" spans="1:51" s="15" customFormat="1" ht="12">
      <c r="A230" s="15"/>
      <c r="B230" s="260"/>
      <c r="C230" s="261"/>
      <c r="D230" s="234" t="s">
        <v>169</v>
      </c>
      <c r="E230" s="262" t="s">
        <v>1</v>
      </c>
      <c r="F230" s="263" t="s">
        <v>172</v>
      </c>
      <c r="G230" s="261"/>
      <c r="H230" s="264">
        <v>8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0" t="s">
        <v>169</v>
      </c>
      <c r="AU230" s="270" t="s">
        <v>82</v>
      </c>
      <c r="AV230" s="15" t="s">
        <v>166</v>
      </c>
      <c r="AW230" s="15" t="s">
        <v>30</v>
      </c>
      <c r="AX230" s="15" t="s">
        <v>80</v>
      </c>
      <c r="AY230" s="270" t="s">
        <v>160</v>
      </c>
    </row>
    <row r="231" spans="1:65" s="2" customFormat="1" ht="24.15" customHeight="1">
      <c r="A231" s="39"/>
      <c r="B231" s="40"/>
      <c r="C231" s="220" t="s">
        <v>219</v>
      </c>
      <c r="D231" s="220" t="s">
        <v>162</v>
      </c>
      <c r="E231" s="221" t="s">
        <v>295</v>
      </c>
      <c r="F231" s="222" t="s">
        <v>296</v>
      </c>
      <c r="G231" s="223" t="s">
        <v>214</v>
      </c>
      <c r="H231" s="224">
        <v>1.073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166</v>
      </c>
      <c r="AT231" s="232" t="s">
        <v>162</v>
      </c>
      <c r="AU231" s="232" t="s">
        <v>82</v>
      </c>
      <c r="AY231" s="18" t="s">
        <v>160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80</v>
      </c>
      <c r="BK231" s="233">
        <f>ROUND(I231*H231,2)</f>
        <v>0</v>
      </c>
      <c r="BL231" s="18" t="s">
        <v>166</v>
      </c>
      <c r="BM231" s="232" t="s">
        <v>297</v>
      </c>
    </row>
    <row r="232" spans="1:51" s="14" customFormat="1" ht="12">
      <c r="A232" s="14"/>
      <c r="B232" s="249"/>
      <c r="C232" s="250"/>
      <c r="D232" s="234" t="s">
        <v>169</v>
      </c>
      <c r="E232" s="251" t="s">
        <v>1</v>
      </c>
      <c r="F232" s="252" t="s">
        <v>298</v>
      </c>
      <c r="G232" s="250"/>
      <c r="H232" s="253">
        <v>0.357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169</v>
      </c>
      <c r="AU232" s="259" t="s">
        <v>82</v>
      </c>
      <c r="AV232" s="14" t="s">
        <v>82</v>
      </c>
      <c r="AW232" s="14" t="s">
        <v>30</v>
      </c>
      <c r="AX232" s="14" t="s">
        <v>73</v>
      </c>
      <c r="AY232" s="259" t="s">
        <v>160</v>
      </c>
    </row>
    <row r="233" spans="1:51" s="14" customFormat="1" ht="12">
      <c r="A233" s="14"/>
      <c r="B233" s="249"/>
      <c r="C233" s="250"/>
      <c r="D233" s="234" t="s">
        <v>169</v>
      </c>
      <c r="E233" s="251" t="s">
        <v>1</v>
      </c>
      <c r="F233" s="252" t="s">
        <v>299</v>
      </c>
      <c r="G233" s="250"/>
      <c r="H233" s="253">
        <v>0.081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169</v>
      </c>
      <c r="AU233" s="259" t="s">
        <v>82</v>
      </c>
      <c r="AV233" s="14" t="s">
        <v>82</v>
      </c>
      <c r="AW233" s="14" t="s">
        <v>30</v>
      </c>
      <c r="AX233" s="14" t="s">
        <v>73</v>
      </c>
      <c r="AY233" s="259" t="s">
        <v>160</v>
      </c>
    </row>
    <row r="234" spans="1:51" s="14" customFormat="1" ht="12">
      <c r="A234" s="14"/>
      <c r="B234" s="249"/>
      <c r="C234" s="250"/>
      <c r="D234" s="234" t="s">
        <v>169</v>
      </c>
      <c r="E234" s="251" t="s">
        <v>1</v>
      </c>
      <c r="F234" s="252" t="s">
        <v>300</v>
      </c>
      <c r="G234" s="250"/>
      <c r="H234" s="253">
        <v>0.066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9" t="s">
        <v>169</v>
      </c>
      <c r="AU234" s="259" t="s">
        <v>82</v>
      </c>
      <c r="AV234" s="14" t="s">
        <v>82</v>
      </c>
      <c r="AW234" s="14" t="s">
        <v>30</v>
      </c>
      <c r="AX234" s="14" t="s">
        <v>73</v>
      </c>
      <c r="AY234" s="259" t="s">
        <v>160</v>
      </c>
    </row>
    <row r="235" spans="1:51" s="14" customFormat="1" ht="12">
      <c r="A235" s="14"/>
      <c r="B235" s="249"/>
      <c r="C235" s="250"/>
      <c r="D235" s="234" t="s">
        <v>169</v>
      </c>
      <c r="E235" s="251" t="s">
        <v>1</v>
      </c>
      <c r="F235" s="252" t="s">
        <v>301</v>
      </c>
      <c r="G235" s="250"/>
      <c r="H235" s="253">
        <v>0.035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9" t="s">
        <v>169</v>
      </c>
      <c r="AU235" s="259" t="s">
        <v>82</v>
      </c>
      <c r="AV235" s="14" t="s">
        <v>82</v>
      </c>
      <c r="AW235" s="14" t="s">
        <v>30</v>
      </c>
      <c r="AX235" s="14" t="s">
        <v>73</v>
      </c>
      <c r="AY235" s="259" t="s">
        <v>160</v>
      </c>
    </row>
    <row r="236" spans="1:51" s="14" customFormat="1" ht="12">
      <c r="A236" s="14"/>
      <c r="B236" s="249"/>
      <c r="C236" s="250"/>
      <c r="D236" s="234" t="s">
        <v>169</v>
      </c>
      <c r="E236" s="251" t="s">
        <v>1</v>
      </c>
      <c r="F236" s="252" t="s">
        <v>302</v>
      </c>
      <c r="G236" s="250"/>
      <c r="H236" s="253">
        <v>0.452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9" t="s">
        <v>169</v>
      </c>
      <c r="AU236" s="259" t="s">
        <v>82</v>
      </c>
      <c r="AV236" s="14" t="s">
        <v>82</v>
      </c>
      <c r="AW236" s="14" t="s">
        <v>30</v>
      </c>
      <c r="AX236" s="14" t="s">
        <v>73</v>
      </c>
      <c r="AY236" s="259" t="s">
        <v>160</v>
      </c>
    </row>
    <row r="237" spans="1:51" s="14" customFormat="1" ht="12">
      <c r="A237" s="14"/>
      <c r="B237" s="249"/>
      <c r="C237" s="250"/>
      <c r="D237" s="234" t="s">
        <v>169</v>
      </c>
      <c r="E237" s="251" t="s">
        <v>1</v>
      </c>
      <c r="F237" s="252" t="s">
        <v>303</v>
      </c>
      <c r="G237" s="250"/>
      <c r="H237" s="253">
        <v>0.082</v>
      </c>
      <c r="I237" s="254"/>
      <c r="J237" s="250"/>
      <c r="K237" s="250"/>
      <c r="L237" s="255"/>
      <c r="M237" s="256"/>
      <c r="N237" s="257"/>
      <c r="O237" s="257"/>
      <c r="P237" s="257"/>
      <c r="Q237" s="257"/>
      <c r="R237" s="257"/>
      <c r="S237" s="257"/>
      <c r="T237" s="25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9" t="s">
        <v>169</v>
      </c>
      <c r="AU237" s="259" t="s">
        <v>82</v>
      </c>
      <c r="AV237" s="14" t="s">
        <v>82</v>
      </c>
      <c r="AW237" s="14" t="s">
        <v>30</v>
      </c>
      <c r="AX237" s="14" t="s">
        <v>73</v>
      </c>
      <c r="AY237" s="259" t="s">
        <v>160</v>
      </c>
    </row>
    <row r="238" spans="1:51" s="15" customFormat="1" ht="12">
      <c r="A238" s="15"/>
      <c r="B238" s="260"/>
      <c r="C238" s="261"/>
      <c r="D238" s="234" t="s">
        <v>169</v>
      </c>
      <c r="E238" s="262" t="s">
        <v>1</v>
      </c>
      <c r="F238" s="263" t="s">
        <v>172</v>
      </c>
      <c r="G238" s="261"/>
      <c r="H238" s="264">
        <v>1.0730000000000002</v>
      </c>
      <c r="I238" s="265"/>
      <c r="J238" s="261"/>
      <c r="K238" s="261"/>
      <c r="L238" s="266"/>
      <c r="M238" s="267"/>
      <c r="N238" s="268"/>
      <c r="O238" s="268"/>
      <c r="P238" s="268"/>
      <c r="Q238" s="268"/>
      <c r="R238" s="268"/>
      <c r="S238" s="268"/>
      <c r="T238" s="269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70" t="s">
        <v>169</v>
      </c>
      <c r="AU238" s="270" t="s">
        <v>82</v>
      </c>
      <c r="AV238" s="15" t="s">
        <v>166</v>
      </c>
      <c r="AW238" s="15" t="s">
        <v>30</v>
      </c>
      <c r="AX238" s="15" t="s">
        <v>80</v>
      </c>
      <c r="AY238" s="270" t="s">
        <v>160</v>
      </c>
    </row>
    <row r="239" spans="1:65" s="2" customFormat="1" ht="21.75" customHeight="1">
      <c r="A239" s="39"/>
      <c r="B239" s="40"/>
      <c r="C239" s="220" t="s">
        <v>304</v>
      </c>
      <c r="D239" s="220" t="s">
        <v>162</v>
      </c>
      <c r="E239" s="221" t="s">
        <v>305</v>
      </c>
      <c r="F239" s="222" t="s">
        <v>306</v>
      </c>
      <c r="G239" s="223" t="s">
        <v>307</v>
      </c>
      <c r="H239" s="224">
        <v>7.5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38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166</v>
      </c>
      <c r="AT239" s="232" t="s">
        <v>162</v>
      </c>
      <c r="AU239" s="232" t="s">
        <v>82</v>
      </c>
      <c r="AY239" s="18" t="s">
        <v>160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80</v>
      </c>
      <c r="BK239" s="233">
        <f>ROUND(I239*H239,2)</f>
        <v>0</v>
      </c>
      <c r="BL239" s="18" t="s">
        <v>166</v>
      </c>
      <c r="BM239" s="232" t="s">
        <v>308</v>
      </c>
    </row>
    <row r="240" spans="1:51" s="14" customFormat="1" ht="12">
      <c r="A240" s="14"/>
      <c r="B240" s="249"/>
      <c r="C240" s="250"/>
      <c r="D240" s="234" t="s">
        <v>169</v>
      </c>
      <c r="E240" s="251" t="s">
        <v>1</v>
      </c>
      <c r="F240" s="252" t="s">
        <v>309</v>
      </c>
      <c r="G240" s="250"/>
      <c r="H240" s="253">
        <v>7.5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169</v>
      </c>
      <c r="AU240" s="259" t="s">
        <v>82</v>
      </c>
      <c r="AV240" s="14" t="s">
        <v>82</v>
      </c>
      <c r="AW240" s="14" t="s">
        <v>30</v>
      </c>
      <c r="AX240" s="14" t="s">
        <v>73</v>
      </c>
      <c r="AY240" s="259" t="s">
        <v>160</v>
      </c>
    </row>
    <row r="241" spans="1:51" s="15" customFormat="1" ht="12">
      <c r="A241" s="15"/>
      <c r="B241" s="260"/>
      <c r="C241" s="261"/>
      <c r="D241" s="234" t="s">
        <v>169</v>
      </c>
      <c r="E241" s="262" t="s">
        <v>1</v>
      </c>
      <c r="F241" s="263" t="s">
        <v>172</v>
      </c>
      <c r="G241" s="261"/>
      <c r="H241" s="264">
        <v>7.5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0" t="s">
        <v>169</v>
      </c>
      <c r="AU241" s="270" t="s">
        <v>82</v>
      </c>
      <c r="AV241" s="15" t="s">
        <v>166</v>
      </c>
      <c r="AW241" s="15" t="s">
        <v>30</v>
      </c>
      <c r="AX241" s="15" t="s">
        <v>80</v>
      </c>
      <c r="AY241" s="270" t="s">
        <v>160</v>
      </c>
    </row>
    <row r="242" spans="1:65" s="2" customFormat="1" ht="24.15" customHeight="1">
      <c r="A242" s="39"/>
      <c r="B242" s="40"/>
      <c r="C242" s="220" t="s">
        <v>223</v>
      </c>
      <c r="D242" s="220" t="s">
        <v>162</v>
      </c>
      <c r="E242" s="221" t="s">
        <v>310</v>
      </c>
      <c r="F242" s="222" t="s">
        <v>311</v>
      </c>
      <c r="G242" s="223" t="s">
        <v>307</v>
      </c>
      <c r="H242" s="224">
        <v>82.2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38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166</v>
      </c>
      <c r="AT242" s="232" t="s">
        <v>162</v>
      </c>
      <c r="AU242" s="232" t="s">
        <v>82</v>
      </c>
      <c r="AY242" s="18" t="s">
        <v>160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80</v>
      </c>
      <c r="BK242" s="233">
        <f>ROUND(I242*H242,2)</f>
        <v>0</v>
      </c>
      <c r="BL242" s="18" t="s">
        <v>166</v>
      </c>
      <c r="BM242" s="232" t="s">
        <v>312</v>
      </c>
    </row>
    <row r="243" spans="1:51" s="14" customFormat="1" ht="12">
      <c r="A243" s="14"/>
      <c r="B243" s="249"/>
      <c r="C243" s="250"/>
      <c r="D243" s="234" t="s">
        <v>169</v>
      </c>
      <c r="E243" s="251" t="s">
        <v>1</v>
      </c>
      <c r="F243" s="252" t="s">
        <v>313</v>
      </c>
      <c r="G243" s="250"/>
      <c r="H243" s="253">
        <v>82.2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9" t="s">
        <v>169</v>
      </c>
      <c r="AU243" s="259" t="s">
        <v>82</v>
      </c>
      <c r="AV243" s="14" t="s">
        <v>82</v>
      </c>
      <c r="AW243" s="14" t="s">
        <v>30</v>
      </c>
      <c r="AX243" s="14" t="s">
        <v>73</v>
      </c>
      <c r="AY243" s="259" t="s">
        <v>160</v>
      </c>
    </row>
    <row r="244" spans="1:51" s="15" customFormat="1" ht="12">
      <c r="A244" s="15"/>
      <c r="B244" s="260"/>
      <c r="C244" s="261"/>
      <c r="D244" s="234" t="s">
        <v>169</v>
      </c>
      <c r="E244" s="262" t="s">
        <v>1</v>
      </c>
      <c r="F244" s="263" t="s">
        <v>172</v>
      </c>
      <c r="G244" s="261"/>
      <c r="H244" s="264">
        <v>82.2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0" t="s">
        <v>169</v>
      </c>
      <c r="AU244" s="270" t="s">
        <v>82</v>
      </c>
      <c r="AV244" s="15" t="s">
        <v>166</v>
      </c>
      <c r="AW244" s="15" t="s">
        <v>30</v>
      </c>
      <c r="AX244" s="15" t="s">
        <v>80</v>
      </c>
      <c r="AY244" s="270" t="s">
        <v>160</v>
      </c>
    </row>
    <row r="245" spans="1:65" s="2" customFormat="1" ht="21.75" customHeight="1">
      <c r="A245" s="39"/>
      <c r="B245" s="40"/>
      <c r="C245" s="271" t="s">
        <v>314</v>
      </c>
      <c r="D245" s="271" t="s">
        <v>226</v>
      </c>
      <c r="E245" s="272" t="s">
        <v>315</v>
      </c>
      <c r="F245" s="273" t="s">
        <v>316</v>
      </c>
      <c r="G245" s="274" t="s">
        <v>282</v>
      </c>
      <c r="H245" s="275">
        <v>254.41</v>
      </c>
      <c r="I245" s="276"/>
      <c r="J245" s="277">
        <f>ROUND(I245*H245,2)</f>
        <v>0</v>
      </c>
      <c r="K245" s="278"/>
      <c r="L245" s="279"/>
      <c r="M245" s="280" t="s">
        <v>1</v>
      </c>
      <c r="N245" s="281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182</v>
      </c>
      <c r="AT245" s="232" t="s">
        <v>226</v>
      </c>
      <c r="AU245" s="232" t="s">
        <v>82</v>
      </c>
      <c r="AY245" s="18" t="s">
        <v>160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80</v>
      </c>
      <c r="BK245" s="233">
        <f>ROUND(I245*H245,2)</f>
        <v>0</v>
      </c>
      <c r="BL245" s="18" t="s">
        <v>166</v>
      </c>
      <c r="BM245" s="232" t="s">
        <v>317</v>
      </c>
    </row>
    <row r="246" spans="1:51" s="13" customFormat="1" ht="12">
      <c r="A246" s="13"/>
      <c r="B246" s="239"/>
      <c r="C246" s="240"/>
      <c r="D246" s="234" t="s">
        <v>169</v>
      </c>
      <c r="E246" s="241" t="s">
        <v>1</v>
      </c>
      <c r="F246" s="242" t="s">
        <v>318</v>
      </c>
      <c r="G246" s="240"/>
      <c r="H246" s="241" t="s">
        <v>1</v>
      </c>
      <c r="I246" s="243"/>
      <c r="J246" s="240"/>
      <c r="K246" s="240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169</v>
      </c>
      <c r="AU246" s="248" t="s">
        <v>82</v>
      </c>
      <c r="AV246" s="13" t="s">
        <v>80</v>
      </c>
      <c r="AW246" s="13" t="s">
        <v>30</v>
      </c>
      <c r="AX246" s="13" t="s">
        <v>73</v>
      </c>
      <c r="AY246" s="248" t="s">
        <v>160</v>
      </c>
    </row>
    <row r="247" spans="1:51" s="15" customFormat="1" ht="12">
      <c r="A247" s="15"/>
      <c r="B247" s="260"/>
      <c r="C247" s="261"/>
      <c r="D247" s="234" t="s">
        <v>169</v>
      </c>
      <c r="E247" s="262" t="s">
        <v>1</v>
      </c>
      <c r="F247" s="263" t="s">
        <v>172</v>
      </c>
      <c r="G247" s="261"/>
      <c r="H247" s="264">
        <v>0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0" t="s">
        <v>169</v>
      </c>
      <c r="AU247" s="270" t="s">
        <v>82</v>
      </c>
      <c r="AV247" s="15" t="s">
        <v>166</v>
      </c>
      <c r="AW247" s="15" t="s">
        <v>30</v>
      </c>
      <c r="AX247" s="15" t="s">
        <v>73</v>
      </c>
      <c r="AY247" s="270" t="s">
        <v>160</v>
      </c>
    </row>
    <row r="248" spans="1:51" s="14" customFormat="1" ht="12">
      <c r="A248" s="14"/>
      <c r="B248" s="249"/>
      <c r="C248" s="250"/>
      <c r="D248" s="234" t="s">
        <v>169</v>
      </c>
      <c r="E248" s="251" t="s">
        <v>1</v>
      </c>
      <c r="F248" s="252" t="s">
        <v>319</v>
      </c>
      <c r="G248" s="250"/>
      <c r="H248" s="253">
        <v>254.41</v>
      </c>
      <c r="I248" s="254"/>
      <c r="J248" s="250"/>
      <c r="K248" s="250"/>
      <c r="L248" s="255"/>
      <c r="M248" s="256"/>
      <c r="N248" s="257"/>
      <c r="O248" s="257"/>
      <c r="P248" s="257"/>
      <c r="Q248" s="257"/>
      <c r="R248" s="257"/>
      <c r="S248" s="257"/>
      <c r="T248" s="25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9" t="s">
        <v>169</v>
      </c>
      <c r="AU248" s="259" t="s">
        <v>82</v>
      </c>
      <c r="AV248" s="14" t="s">
        <v>82</v>
      </c>
      <c r="AW248" s="14" t="s">
        <v>30</v>
      </c>
      <c r="AX248" s="14" t="s">
        <v>73</v>
      </c>
      <c r="AY248" s="259" t="s">
        <v>160</v>
      </c>
    </row>
    <row r="249" spans="1:51" s="15" customFormat="1" ht="12">
      <c r="A249" s="15"/>
      <c r="B249" s="260"/>
      <c r="C249" s="261"/>
      <c r="D249" s="234" t="s">
        <v>169</v>
      </c>
      <c r="E249" s="262" t="s">
        <v>1</v>
      </c>
      <c r="F249" s="263" t="s">
        <v>172</v>
      </c>
      <c r="G249" s="261"/>
      <c r="H249" s="264">
        <v>254.41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0" t="s">
        <v>169</v>
      </c>
      <c r="AU249" s="270" t="s">
        <v>82</v>
      </c>
      <c r="AV249" s="15" t="s">
        <v>166</v>
      </c>
      <c r="AW249" s="15" t="s">
        <v>30</v>
      </c>
      <c r="AX249" s="15" t="s">
        <v>80</v>
      </c>
      <c r="AY249" s="270" t="s">
        <v>160</v>
      </c>
    </row>
    <row r="250" spans="1:65" s="2" customFormat="1" ht="21.75" customHeight="1">
      <c r="A250" s="39"/>
      <c r="B250" s="40"/>
      <c r="C250" s="271" t="s">
        <v>229</v>
      </c>
      <c r="D250" s="271" t="s">
        <v>226</v>
      </c>
      <c r="E250" s="272" t="s">
        <v>320</v>
      </c>
      <c r="F250" s="273" t="s">
        <v>321</v>
      </c>
      <c r="G250" s="274" t="s">
        <v>282</v>
      </c>
      <c r="H250" s="275">
        <v>254.41</v>
      </c>
      <c r="I250" s="276"/>
      <c r="J250" s="277">
        <f>ROUND(I250*H250,2)</f>
        <v>0</v>
      </c>
      <c r="K250" s="278"/>
      <c r="L250" s="279"/>
      <c r="M250" s="280" t="s">
        <v>1</v>
      </c>
      <c r="N250" s="281" t="s">
        <v>38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182</v>
      </c>
      <c r="AT250" s="232" t="s">
        <v>226</v>
      </c>
      <c r="AU250" s="232" t="s">
        <v>82</v>
      </c>
      <c r="AY250" s="18" t="s">
        <v>160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80</v>
      </c>
      <c r="BK250" s="233">
        <f>ROUND(I250*H250,2)</f>
        <v>0</v>
      </c>
      <c r="BL250" s="18" t="s">
        <v>166</v>
      </c>
      <c r="BM250" s="232" t="s">
        <v>322</v>
      </c>
    </row>
    <row r="251" spans="1:51" s="13" customFormat="1" ht="12">
      <c r="A251" s="13"/>
      <c r="B251" s="239"/>
      <c r="C251" s="240"/>
      <c r="D251" s="234" t="s">
        <v>169</v>
      </c>
      <c r="E251" s="241" t="s">
        <v>1</v>
      </c>
      <c r="F251" s="242" t="s">
        <v>318</v>
      </c>
      <c r="G251" s="240"/>
      <c r="H251" s="241" t="s">
        <v>1</v>
      </c>
      <c r="I251" s="243"/>
      <c r="J251" s="240"/>
      <c r="K251" s="240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169</v>
      </c>
      <c r="AU251" s="248" t="s">
        <v>82</v>
      </c>
      <c r="AV251" s="13" t="s">
        <v>80</v>
      </c>
      <c r="AW251" s="13" t="s">
        <v>30</v>
      </c>
      <c r="AX251" s="13" t="s">
        <v>73</v>
      </c>
      <c r="AY251" s="248" t="s">
        <v>160</v>
      </c>
    </row>
    <row r="252" spans="1:51" s="15" customFormat="1" ht="12">
      <c r="A252" s="15"/>
      <c r="B252" s="260"/>
      <c r="C252" s="261"/>
      <c r="D252" s="234" t="s">
        <v>169</v>
      </c>
      <c r="E252" s="262" t="s">
        <v>1</v>
      </c>
      <c r="F252" s="263" t="s">
        <v>172</v>
      </c>
      <c r="G252" s="261"/>
      <c r="H252" s="264">
        <v>0</v>
      </c>
      <c r="I252" s="265"/>
      <c r="J252" s="261"/>
      <c r="K252" s="261"/>
      <c r="L252" s="266"/>
      <c r="M252" s="267"/>
      <c r="N252" s="268"/>
      <c r="O252" s="268"/>
      <c r="P252" s="268"/>
      <c r="Q252" s="268"/>
      <c r="R252" s="268"/>
      <c r="S252" s="268"/>
      <c r="T252" s="26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70" t="s">
        <v>169</v>
      </c>
      <c r="AU252" s="270" t="s">
        <v>82</v>
      </c>
      <c r="AV252" s="15" t="s">
        <v>166</v>
      </c>
      <c r="AW252" s="15" t="s">
        <v>30</v>
      </c>
      <c r="AX252" s="15" t="s">
        <v>73</v>
      </c>
      <c r="AY252" s="270" t="s">
        <v>160</v>
      </c>
    </row>
    <row r="253" spans="1:51" s="14" customFormat="1" ht="12">
      <c r="A253" s="14"/>
      <c r="B253" s="249"/>
      <c r="C253" s="250"/>
      <c r="D253" s="234" t="s">
        <v>169</v>
      </c>
      <c r="E253" s="251" t="s">
        <v>1</v>
      </c>
      <c r="F253" s="252" t="s">
        <v>319</v>
      </c>
      <c r="G253" s="250"/>
      <c r="H253" s="253">
        <v>254.41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169</v>
      </c>
      <c r="AU253" s="259" t="s">
        <v>82</v>
      </c>
      <c r="AV253" s="14" t="s">
        <v>82</v>
      </c>
      <c r="AW253" s="14" t="s">
        <v>30</v>
      </c>
      <c r="AX253" s="14" t="s">
        <v>73</v>
      </c>
      <c r="AY253" s="259" t="s">
        <v>160</v>
      </c>
    </row>
    <row r="254" spans="1:51" s="15" customFormat="1" ht="12">
      <c r="A254" s="15"/>
      <c r="B254" s="260"/>
      <c r="C254" s="261"/>
      <c r="D254" s="234" t="s">
        <v>169</v>
      </c>
      <c r="E254" s="262" t="s">
        <v>1</v>
      </c>
      <c r="F254" s="263" t="s">
        <v>172</v>
      </c>
      <c r="G254" s="261"/>
      <c r="H254" s="264">
        <v>254.41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0" t="s">
        <v>169</v>
      </c>
      <c r="AU254" s="270" t="s">
        <v>82</v>
      </c>
      <c r="AV254" s="15" t="s">
        <v>166</v>
      </c>
      <c r="AW254" s="15" t="s">
        <v>30</v>
      </c>
      <c r="AX254" s="15" t="s">
        <v>80</v>
      </c>
      <c r="AY254" s="270" t="s">
        <v>160</v>
      </c>
    </row>
    <row r="255" spans="1:65" s="2" customFormat="1" ht="33" customHeight="1">
      <c r="A255" s="39"/>
      <c r="B255" s="40"/>
      <c r="C255" s="220" t="s">
        <v>323</v>
      </c>
      <c r="D255" s="220" t="s">
        <v>162</v>
      </c>
      <c r="E255" s="221" t="s">
        <v>324</v>
      </c>
      <c r="F255" s="222" t="s">
        <v>325</v>
      </c>
      <c r="G255" s="223" t="s">
        <v>165</v>
      </c>
      <c r="H255" s="224">
        <v>395.176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38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166</v>
      </c>
      <c r="AT255" s="232" t="s">
        <v>162</v>
      </c>
      <c r="AU255" s="232" t="s">
        <v>82</v>
      </c>
      <c r="AY255" s="18" t="s">
        <v>160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80</v>
      </c>
      <c r="BK255" s="233">
        <f>ROUND(I255*H255,2)</f>
        <v>0</v>
      </c>
      <c r="BL255" s="18" t="s">
        <v>166</v>
      </c>
      <c r="BM255" s="232" t="s">
        <v>326</v>
      </c>
    </row>
    <row r="256" spans="1:47" s="2" customFormat="1" ht="12">
      <c r="A256" s="39"/>
      <c r="B256" s="40"/>
      <c r="C256" s="41"/>
      <c r="D256" s="234" t="s">
        <v>167</v>
      </c>
      <c r="E256" s="41"/>
      <c r="F256" s="235" t="s">
        <v>327</v>
      </c>
      <c r="G256" s="41"/>
      <c r="H256" s="41"/>
      <c r="I256" s="236"/>
      <c r="J256" s="41"/>
      <c r="K256" s="41"/>
      <c r="L256" s="45"/>
      <c r="M256" s="237"/>
      <c r="N256" s="23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167</v>
      </c>
      <c r="AU256" s="18" t="s">
        <v>82</v>
      </c>
    </row>
    <row r="257" spans="1:65" s="2" customFormat="1" ht="55.5" customHeight="1">
      <c r="A257" s="39"/>
      <c r="B257" s="40"/>
      <c r="C257" s="271" t="s">
        <v>234</v>
      </c>
      <c r="D257" s="271" t="s">
        <v>226</v>
      </c>
      <c r="E257" s="272" t="s">
        <v>328</v>
      </c>
      <c r="F257" s="273" t="s">
        <v>329</v>
      </c>
      <c r="G257" s="274" t="s">
        <v>165</v>
      </c>
      <c r="H257" s="275">
        <v>395.176</v>
      </c>
      <c r="I257" s="276"/>
      <c r="J257" s="277">
        <f>ROUND(I257*H257,2)</f>
        <v>0</v>
      </c>
      <c r="K257" s="278"/>
      <c r="L257" s="279"/>
      <c r="M257" s="280" t="s">
        <v>1</v>
      </c>
      <c r="N257" s="281" t="s">
        <v>38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182</v>
      </c>
      <c r="AT257" s="232" t="s">
        <v>226</v>
      </c>
      <c r="AU257" s="232" t="s">
        <v>82</v>
      </c>
      <c r="AY257" s="18" t="s">
        <v>160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80</v>
      </c>
      <c r="BK257" s="233">
        <f>ROUND(I257*H257,2)</f>
        <v>0</v>
      </c>
      <c r="BL257" s="18" t="s">
        <v>166</v>
      </c>
      <c r="BM257" s="232" t="s">
        <v>330</v>
      </c>
    </row>
    <row r="258" spans="1:51" s="14" customFormat="1" ht="12">
      <c r="A258" s="14"/>
      <c r="B258" s="249"/>
      <c r="C258" s="250"/>
      <c r="D258" s="234" t="s">
        <v>169</v>
      </c>
      <c r="E258" s="251" t="s">
        <v>1</v>
      </c>
      <c r="F258" s="252" t="s">
        <v>331</v>
      </c>
      <c r="G258" s="250"/>
      <c r="H258" s="253">
        <v>80.488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9" t="s">
        <v>169</v>
      </c>
      <c r="AU258" s="259" t="s">
        <v>82</v>
      </c>
      <c r="AV258" s="14" t="s">
        <v>82</v>
      </c>
      <c r="AW258" s="14" t="s">
        <v>30</v>
      </c>
      <c r="AX258" s="14" t="s">
        <v>73</v>
      </c>
      <c r="AY258" s="259" t="s">
        <v>160</v>
      </c>
    </row>
    <row r="259" spans="1:51" s="14" customFormat="1" ht="12">
      <c r="A259" s="14"/>
      <c r="B259" s="249"/>
      <c r="C259" s="250"/>
      <c r="D259" s="234" t="s">
        <v>169</v>
      </c>
      <c r="E259" s="251" t="s">
        <v>1</v>
      </c>
      <c r="F259" s="252" t="s">
        <v>332</v>
      </c>
      <c r="G259" s="250"/>
      <c r="H259" s="253">
        <v>77.2</v>
      </c>
      <c r="I259" s="254"/>
      <c r="J259" s="250"/>
      <c r="K259" s="250"/>
      <c r="L259" s="255"/>
      <c r="M259" s="256"/>
      <c r="N259" s="257"/>
      <c r="O259" s="257"/>
      <c r="P259" s="257"/>
      <c r="Q259" s="257"/>
      <c r="R259" s="257"/>
      <c r="S259" s="257"/>
      <c r="T259" s="25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9" t="s">
        <v>169</v>
      </c>
      <c r="AU259" s="259" t="s">
        <v>82</v>
      </c>
      <c r="AV259" s="14" t="s">
        <v>82</v>
      </c>
      <c r="AW259" s="14" t="s">
        <v>30</v>
      </c>
      <c r="AX259" s="14" t="s">
        <v>73</v>
      </c>
      <c r="AY259" s="259" t="s">
        <v>160</v>
      </c>
    </row>
    <row r="260" spans="1:51" s="14" customFormat="1" ht="12">
      <c r="A260" s="14"/>
      <c r="B260" s="249"/>
      <c r="C260" s="250"/>
      <c r="D260" s="234" t="s">
        <v>169</v>
      </c>
      <c r="E260" s="251" t="s">
        <v>1</v>
      </c>
      <c r="F260" s="252" t="s">
        <v>333</v>
      </c>
      <c r="G260" s="250"/>
      <c r="H260" s="253">
        <v>79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169</v>
      </c>
      <c r="AU260" s="259" t="s">
        <v>82</v>
      </c>
      <c r="AV260" s="14" t="s">
        <v>82</v>
      </c>
      <c r="AW260" s="14" t="s">
        <v>30</v>
      </c>
      <c r="AX260" s="14" t="s">
        <v>73</v>
      </c>
      <c r="AY260" s="259" t="s">
        <v>160</v>
      </c>
    </row>
    <row r="261" spans="1:51" s="14" customFormat="1" ht="12">
      <c r="A261" s="14"/>
      <c r="B261" s="249"/>
      <c r="C261" s="250"/>
      <c r="D261" s="234" t="s">
        <v>169</v>
      </c>
      <c r="E261" s="251" t="s">
        <v>1</v>
      </c>
      <c r="F261" s="252" t="s">
        <v>334</v>
      </c>
      <c r="G261" s="250"/>
      <c r="H261" s="253">
        <v>158.488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9" t="s">
        <v>169</v>
      </c>
      <c r="AU261" s="259" t="s">
        <v>82</v>
      </c>
      <c r="AV261" s="14" t="s">
        <v>82</v>
      </c>
      <c r="AW261" s="14" t="s">
        <v>30</v>
      </c>
      <c r="AX261" s="14" t="s">
        <v>73</v>
      </c>
      <c r="AY261" s="259" t="s">
        <v>160</v>
      </c>
    </row>
    <row r="262" spans="1:51" s="15" customFormat="1" ht="12">
      <c r="A262" s="15"/>
      <c r="B262" s="260"/>
      <c r="C262" s="261"/>
      <c r="D262" s="234" t="s">
        <v>169</v>
      </c>
      <c r="E262" s="262" t="s">
        <v>1</v>
      </c>
      <c r="F262" s="263" t="s">
        <v>172</v>
      </c>
      <c r="G262" s="261"/>
      <c r="H262" s="264">
        <v>395.176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70" t="s">
        <v>169</v>
      </c>
      <c r="AU262" s="270" t="s">
        <v>82</v>
      </c>
      <c r="AV262" s="15" t="s">
        <v>166</v>
      </c>
      <c r="AW262" s="15" t="s">
        <v>30</v>
      </c>
      <c r="AX262" s="15" t="s">
        <v>80</v>
      </c>
      <c r="AY262" s="270" t="s">
        <v>160</v>
      </c>
    </row>
    <row r="263" spans="1:65" s="2" customFormat="1" ht="24.15" customHeight="1">
      <c r="A263" s="39"/>
      <c r="B263" s="40"/>
      <c r="C263" s="220" t="s">
        <v>335</v>
      </c>
      <c r="D263" s="220" t="s">
        <v>162</v>
      </c>
      <c r="E263" s="221" t="s">
        <v>336</v>
      </c>
      <c r="F263" s="222" t="s">
        <v>337</v>
      </c>
      <c r="G263" s="223" t="s">
        <v>165</v>
      </c>
      <c r="H263" s="224">
        <v>400</v>
      </c>
      <c r="I263" s="225"/>
      <c r="J263" s="226">
        <f>ROUND(I263*H263,2)</f>
        <v>0</v>
      </c>
      <c r="K263" s="227"/>
      <c r="L263" s="45"/>
      <c r="M263" s="228" t="s">
        <v>1</v>
      </c>
      <c r="N263" s="229" t="s">
        <v>38</v>
      </c>
      <c r="O263" s="92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166</v>
      </c>
      <c r="AT263" s="232" t="s">
        <v>162</v>
      </c>
      <c r="AU263" s="232" t="s">
        <v>82</v>
      </c>
      <c r="AY263" s="18" t="s">
        <v>160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80</v>
      </c>
      <c r="BK263" s="233">
        <f>ROUND(I263*H263,2)</f>
        <v>0</v>
      </c>
      <c r="BL263" s="18" t="s">
        <v>166</v>
      </c>
      <c r="BM263" s="232" t="s">
        <v>338</v>
      </c>
    </row>
    <row r="264" spans="1:47" s="2" customFormat="1" ht="12">
      <c r="A264" s="39"/>
      <c r="B264" s="40"/>
      <c r="C264" s="41"/>
      <c r="D264" s="234" t="s">
        <v>167</v>
      </c>
      <c r="E264" s="41"/>
      <c r="F264" s="235" t="s">
        <v>339</v>
      </c>
      <c r="G264" s="41"/>
      <c r="H264" s="41"/>
      <c r="I264" s="236"/>
      <c r="J264" s="41"/>
      <c r="K264" s="41"/>
      <c r="L264" s="45"/>
      <c r="M264" s="237"/>
      <c r="N264" s="238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167</v>
      </c>
      <c r="AU264" s="18" t="s">
        <v>82</v>
      </c>
    </row>
    <row r="265" spans="1:65" s="2" customFormat="1" ht="24.15" customHeight="1">
      <c r="A265" s="39"/>
      <c r="B265" s="40"/>
      <c r="C265" s="220" t="s">
        <v>240</v>
      </c>
      <c r="D265" s="220" t="s">
        <v>162</v>
      </c>
      <c r="E265" s="221" t="s">
        <v>340</v>
      </c>
      <c r="F265" s="222" t="s">
        <v>341</v>
      </c>
      <c r="G265" s="223" t="s">
        <v>165</v>
      </c>
      <c r="H265" s="224">
        <v>205.842</v>
      </c>
      <c r="I265" s="225"/>
      <c r="J265" s="226">
        <f>ROUND(I265*H265,2)</f>
        <v>0</v>
      </c>
      <c r="K265" s="227"/>
      <c r="L265" s="45"/>
      <c r="M265" s="228" t="s">
        <v>1</v>
      </c>
      <c r="N265" s="229" t="s">
        <v>38</v>
      </c>
      <c r="O265" s="92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166</v>
      </c>
      <c r="AT265" s="232" t="s">
        <v>162</v>
      </c>
      <c r="AU265" s="232" t="s">
        <v>82</v>
      </c>
      <c r="AY265" s="18" t="s">
        <v>160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80</v>
      </c>
      <c r="BK265" s="233">
        <f>ROUND(I265*H265,2)</f>
        <v>0</v>
      </c>
      <c r="BL265" s="18" t="s">
        <v>166</v>
      </c>
      <c r="BM265" s="232" t="s">
        <v>342</v>
      </c>
    </row>
    <row r="266" spans="1:51" s="14" customFormat="1" ht="12">
      <c r="A266" s="14"/>
      <c r="B266" s="249"/>
      <c r="C266" s="250"/>
      <c r="D266" s="234" t="s">
        <v>169</v>
      </c>
      <c r="E266" s="251" t="s">
        <v>1</v>
      </c>
      <c r="F266" s="252" t="s">
        <v>343</v>
      </c>
      <c r="G266" s="250"/>
      <c r="H266" s="253">
        <v>11.682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9" t="s">
        <v>169</v>
      </c>
      <c r="AU266" s="259" t="s">
        <v>82</v>
      </c>
      <c r="AV266" s="14" t="s">
        <v>82</v>
      </c>
      <c r="AW266" s="14" t="s">
        <v>30</v>
      </c>
      <c r="AX266" s="14" t="s">
        <v>73</v>
      </c>
      <c r="AY266" s="259" t="s">
        <v>160</v>
      </c>
    </row>
    <row r="267" spans="1:51" s="14" customFormat="1" ht="12">
      <c r="A267" s="14"/>
      <c r="B267" s="249"/>
      <c r="C267" s="250"/>
      <c r="D267" s="234" t="s">
        <v>169</v>
      </c>
      <c r="E267" s="251" t="s">
        <v>1</v>
      </c>
      <c r="F267" s="252" t="s">
        <v>344</v>
      </c>
      <c r="G267" s="250"/>
      <c r="H267" s="253">
        <v>7.57</v>
      </c>
      <c r="I267" s="254"/>
      <c r="J267" s="250"/>
      <c r="K267" s="250"/>
      <c r="L267" s="255"/>
      <c r="M267" s="256"/>
      <c r="N267" s="257"/>
      <c r="O267" s="257"/>
      <c r="P267" s="257"/>
      <c r="Q267" s="257"/>
      <c r="R267" s="257"/>
      <c r="S267" s="257"/>
      <c r="T267" s="25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9" t="s">
        <v>169</v>
      </c>
      <c r="AU267" s="259" t="s">
        <v>82</v>
      </c>
      <c r="AV267" s="14" t="s">
        <v>82</v>
      </c>
      <c r="AW267" s="14" t="s">
        <v>30</v>
      </c>
      <c r="AX267" s="14" t="s">
        <v>73</v>
      </c>
      <c r="AY267" s="259" t="s">
        <v>160</v>
      </c>
    </row>
    <row r="268" spans="1:51" s="14" customFormat="1" ht="12">
      <c r="A268" s="14"/>
      <c r="B268" s="249"/>
      <c r="C268" s="250"/>
      <c r="D268" s="234" t="s">
        <v>169</v>
      </c>
      <c r="E268" s="251" t="s">
        <v>1</v>
      </c>
      <c r="F268" s="252" t="s">
        <v>345</v>
      </c>
      <c r="G268" s="250"/>
      <c r="H268" s="253">
        <v>19.088</v>
      </c>
      <c r="I268" s="254"/>
      <c r="J268" s="250"/>
      <c r="K268" s="250"/>
      <c r="L268" s="255"/>
      <c r="M268" s="256"/>
      <c r="N268" s="257"/>
      <c r="O268" s="257"/>
      <c r="P268" s="257"/>
      <c r="Q268" s="257"/>
      <c r="R268" s="257"/>
      <c r="S268" s="257"/>
      <c r="T268" s="25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9" t="s">
        <v>169</v>
      </c>
      <c r="AU268" s="259" t="s">
        <v>82</v>
      </c>
      <c r="AV268" s="14" t="s">
        <v>82</v>
      </c>
      <c r="AW268" s="14" t="s">
        <v>30</v>
      </c>
      <c r="AX268" s="14" t="s">
        <v>73</v>
      </c>
      <c r="AY268" s="259" t="s">
        <v>160</v>
      </c>
    </row>
    <row r="269" spans="1:51" s="14" customFormat="1" ht="12">
      <c r="A269" s="14"/>
      <c r="B269" s="249"/>
      <c r="C269" s="250"/>
      <c r="D269" s="234" t="s">
        <v>169</v>
      </c>
      <c r="E269" s="251" t="s">
        <v>1</v>
      </c>
      <c r="F269" s="252" t="s">
        <v>346</v>
      </c>
      <c r="G269" s="250"/>
      <c r="H269" s="253">
        <v>6.494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9" t="s">
        <v>169</v>
      </c>
      <c r="AU269" s="259" t="s">
        <v>82</v>
      </c>
      <c r="AV269" s="14" t="s">
        <v>82</v>
      </c>
      <c r="AW269" s="14" t="s">
        <v>30</v>
      </c>
      <c r="AX269" s="14" t="s">
        <v>73</v>
      </c>
      <c r="AY269" s="259" t="s">
        <v>160</v>
      </c>
    </row>
    <row r="270" spans="1:51" s="14" customFormat="1" ht="12">
      <c r="A270" s="14"/>
      <c r="B270" s="249"/>
      <c r="C270" s="250"/>
      <c r="D270" s="234" t="s">
        <v>169</v>
      </c>
      <c r="E270" s="251" t="s">
        <v>1</v>
      </c>
      <c r="F270" s="252" t="s">
        <v>347</v>
      </c>
      <c r="G270" s="250"/>
      <c r="H270" s="253">
        <v>9.324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9" t="s">
        <v>169</v>
      </c>
      <c r="AU270" s="259" t="s">
        <v>82</v>
      </c>
      <c r="AV270" s="14" t="s">
        <v>82</v>
      </c>
      <c r="AW270" s="14" t="s">
        <v>30</v>
      </c>
      <c r="AX270" s="14" t="s">
        <v>73</v>
      </c>
      <c r="AY270" s="259" t="s">
        <v>160</v>
      </c>
    </row>
    <row r="271" spans="1:51" s="14" customFormat="1" ht="12">
      <c r="A271" s="14"/>
      <c r="B271" s="249"/>
      <c r="C271" s="250"/>
      <c r="D271" s="234" t="s">
        <v>169</v>
      </c>
      <c r="E271" s="251" t="s">
        <v>1</v>
      </c>
      <c r="F271" s="252" t="s">
        <v>348</v>
      </c>
      <c r="G271" s="250"/>
      <c r="H271" s="253">
        <v>4.774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169</v>
      </c>
      <c r="AU271" s="259" t="s">
        <v>82</v>
      </c>
      <c r="AV271" s="14" t="s">
        <v>82</v>
      </c>
      <c r="AW271" s="14" t="s">
        <v>30</v>
      </c>
      <c r="AX271" s="14" t="s">
        <v>73</v>
      </c>
      <c r="AY271" s="259" t="s">
        <v>160</v>
      </c>
    </row>
    <row r="272" spans="1:51" s="14" customFormat="1" ht="12">
      <c r="A272" s="14"/>
      <c r="B272" s="249"/>
      <c r="C272" s="250"/>
      <c r="D272" s="234" t="s">
        <v>169</v>
      </c>
      <c r="E272" s="251" t="s">
        <v>1</v>
      </c>
      <c r="F272" s="252" t="s">
        <v>349</v>
      </c>
      <c r="G272" s="250"/>
      <c r="H272" s="253">
        <v>5.984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169</v>
      </c>
      <c r="AU272" s="259" t="s">
        <v>82</v>
      </c>
      <c r="AV272" s="14" t="s">
        <v>82</v>
      </c>
      <c r="AW272" s="14" t="s">
        <v>30</v>
      </c>
      <c r="AX272" s="14" t="s">
        <v>73</v>
      </c>
      <c r="AY272" s="259" t="s">
        <v>160</v>
      </c>
    </row>
    <row r="273" spans="1:51" s="14" customFormat="1" ht="12">
      <c r="A273" s="14"/>
      <c r="B273" s="249"/>
      <c r="C273" s="250"/>
      <c r="D273" s="234" t="s">
        <v>169</v>
      </c>
      <c r="E273" s="251" t="s">
        <v>1</v>
      </c>
      <c r="F273" s="252" t="s">
        <v>350</v>
      </c>
      <c r="G273" s="250"/>
      <c r="H273" s="253">
        <v>6.8</v>
      </c>
      <c r="I273" s="254"/>
      <c r="J273" s="250"/>
      <c r="K273" s="250"/>
      <c r="L273" s="255"/>
      <c r="M273" s="256"/>
      <c r="N273" s="257"/>
      <c r="O273" s="257"/>
      <c r="P273" s="257"/>
      <c r="Q273" s="257"/>
      <c r="R273" s="257"/>
      <c r="S273" s="257"/>
      <c r="T273" s="25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9" t="s">
        <v>169</v>
      </c>
      <c r="AU273" s="259" t="s">
        <v>82</v>
      </c>
      <c r="AV273" s="14" t="s">
        <v>82</v>
      </c>
      <c r="AW273" s="14" t="s">
        <v>30</v>
      </c>
      <c r="AX273" s="14" t="s">
        <v>73</v>
      </c>
      <c r="AY273" s="259" t="s">
        <v>160</v>
      </c>
    </row>
    <row r="274" spans="1:51" s="14" customFormat="1" ht="12">
      <c r="A274" s="14"/>
      <c r="B274" s="249"/>
      <c r="C274" s="250"/>
      <c r="D274" s="234" t="s">
        <v>169</v>
      </c>
      <c r="E274" s="251" t="s">
        <v>1</v>
      </c>
      <c r="F274" s="252" t="s">
        <v>351</v>
      </c>
      <c r="G274" s="250"/>
      <c r="H274" s="253">
        <v>5.08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9" t="s">
        <v>169</v>
      </c>
      <c r="AU274" s="259" t="s">
        <v>82</v>
      </c>
      <c r="AV274" s="14" t="s">
        <v>82</v>
      </c>
      <c r="AW274" s="14" t="s">
        <v>30</v>
      </c>
      <c r="AX274" s="14" t="s">
        <v>73</v>
      </c>
      <c r="AY274" s="259" t="s">
        <v>160</v>
      </c>
    </row>
    <row r="275" spans="1:51" s="14" customFormat="1" ht="12">
      <c r="A275" s="14"/>
      <c r="B275" s="249"/>
      <c r="C275" s="250"/>
      <c r="D275" s="234" t="s">
        <v>169</v>
      </c>
      <c r="E275" s="251" t="s">
        <v>1</v>
      </c>
      <c r="F275" s="252" t="s">
        <v>351</v>
      </c>
      <c r="G275" s="250"/>
      <c r="H275" s="253">
        <v>5.08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9" t="s">
        <v>169</v>
      </c>
      <c r="AU275" s="259" t="s">
        <v>82</v>
      </c>
      <c r="AV275" s="14" t="s">
        <v>82</v>
      </c>
      <c r="AW275" s="14" t="s">
        <v>30</v>
      </c>
      <c r="AX275" s="14" t="s">
        <v>73</v>
      </c>
      <c r="AY275" s="259" t="s">
        <v>160</v>
      </c>
    </row>
    <row r="276" spans="1:51" s="14" customFormat="1" ht="12">
      <c r="A276" s="14"/>
      <c r="B276" s="249"/>
      <c r="C276" s="250"/>
      <c r="D276" s="234" t="s">
        <v>169</v>
      </c>
      <c r="E276" s="251" t="s">
        <v>1</v>
      </c>
      <c r="F276" s="252" t="s">
        <v>351</v>
      </c>
      <c r="G276" s="250"/>
      <c r="H276" s="253">
        <v>5.08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9" t="s">
        <v>169</v>
      </c>
      <c r="AU276" s="259" t="s">
        <v>82</v>
      </c>
      <c r="AV276" s="14" t="s">
        <v>82</v>
      </c>
      <c r="AW276" s="14" t="s">
        <v>30</v>
      </c>
      <c r="AX276" s="14" t="s">
        <v>73</v>
      </c>
      <c r="AY276" s="259" t="s">
        <v>160</v>
      </c>
    </row>
    <row r="277" spans="1:51" s="14" customFormat="1" ht="12">
      <c r="A277" s="14"/>
      <c r="B277" s="249"/>
      <c r="C277" s="250"/>
      <c r="D277" s="234" t="s">
        <v>169</v>
      </c>
      <c r="E277" s="251" t="s">
        <v>1</v>
      </c>
      <c r="F277" s="252" t="s">
        <v>352</v>
      </c>
      <c r="G277" s="250"/>
      <c r="H277" s="253">
        <v>12.288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9" t="s">
        <v>169</v>
      </c>
      <c r="AU277" s="259" t="s">
        <v>82</v>
      </c>
      <c r="AV277" s="14" t="s">
        <v>82</v>
      </c>
      <c r="AW277" s="14" t="s">
        <v>30</v>
      </c>
      <c r="AX277" s="14" t="s">
        <v>73</v>
      </c>
      <c r="AY277" s="259" t="s">
        <v>160</v>
      </c>
    </row>
    <row r="278" spans="1:51" s="14" customFormat="1" ht="12">
      <c r="A278" s="14"/>
      <c r="B278" s="249"/>
      <c r="C278" s="250"/>
      <c r="D278" s="234" t="s">
        <v>169</v>
      </c>
      <c r="E278" s="251" t="s">
        <v>1</v>
      </c>
      <c r="F278" s="252" t="s">
        <v>353</v>
      </c>
      <c r="G278" s="250"/>
      <c r="H278" s="253">
        <v>5.16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9" t="s">
        <v>169</v>
      </c>
      <c r="AU278" s="259" t="s">
        <v>82</v>
      </c>
      <c r="AV278" s="14" t="s">
        <v>82</v>
      </c>
      <c r="AW278" s="14" t="s">
        <v>30</v>
      </c>
      <c r="AX278" s="14" t="s">
        <v>73</v>
      </c>
      <c r="AY278" s="259" t="s">
        <v>160</v>
      </c>
    </row>
    <row r="279" spans="1:51" s="14" customFormat="1" ht="12">
      <c r="A279" s="14"/>
      <c r="B279" s="249"/>
      <c r="C279" s="250"/>
      <c r="D279" s="234" t="s">
        <v>169</v>
      </c>
      <c r="E279" s="251" t="s">
        <v>1</v>
      </c>
      <c r="F279" s="252" t="s">
        <v>354</v>
      </c>
      <c r="G279" s="250"/>
      <c r="H279" s="253">
        <v>7.31</v>
      </c>
      <c r="I279" s="254"/>
      <c r="J279" s="250"/>
      <c r="K279" s="250"/>
      <c r="L279" s="255"/>
      <c r="M279" s="256"/>
      <c r="N279" s="257"/>
      <c r="O279" s="257"/>
      <c r="P279" s="257"/>
      <c r="Q279" s="257"/>
      <c r="R279" s="257"/>
      <c r="S279" s="257"/>
      <c r="T279" s="25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9" t="s">
        <v>169</v>
      </c>
      <c r="AU279" s="259" t="s">
        <v>82</v>
      </c>
      <c r="AV279" s="14" t="s">
        <v>82</v>
      </c>
      <c r="AW279" s="14" t="s">
        <v>30</v>
      </c>
      <c r="AX279" s="14" t="s">
        <v>73</v>
      </c>
      <c r="AY279" s="259" t="s">
        <v>160</v>
      </c>
    </row>
    <row r="280" spans="1:51" s="14" customFormat="1" ht="12">
      <c r="A280" s="14"/>
      <c r="B280" s="249"/>
      <c r="C280" s="250"/>
      <c r="D280" s="234" t="s">
        <v>169</v>
      </c>
      <c r="E280" s="251" t="s">
        <v>1</v>
      </c>
      <c r="F280" s="252" t="s">
        <v>355</v>
      </c>
      <c r="G280" s="250"/>
      <c r="H280" s="253">
        <v>4.026</v>
      </c>
      <c r="I280" s="254"/>
      <c r="J280" s="250"/>
      <c r="K280" s="250"/>
      <c r="L280" s="255"/>
      <c r="M280" s="256"/>
      <c r="N280" s="257"/>
      <c r="O280" s="257"/>
      <c r="P280" s="257"/>
      <c r="Q280" s="257"/>
      <c r="R280" s="257"/>
      <c r="S280" s="257"/>
      <c r="T280" s="258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9" t="s">
        <v>169</v>
      </c>
      <c r="AU280" s="259" t="s">
        <v>82</v>
      </c>
      <c r="AV280" s="14" t="s">
        <v>82</v>
      </c>
      <c r="AW280" s="14" t="s">
        <v>30</v>
      </c>
      <c r="AX280" s="14" t="s">
        <v>73</v>
      </c>
      <c r="AY280" s="259" t="s">
        <v>160</v>
      </c>
    </row>
    <row r="281" spans="1:51" s="14" customFormat="1" ht="12">
      <c r="A281" s="14"/>
      <c r="B281" s="249"/>
      <c r="C281" s="250"/>
      <c r="D281" s="234" t="s">
        <v>169</v>
      </c>
      <c r="E281" s="251" t="s">
        <v>1</v>
      </c>
      <c r="F281" s="252" t="s">
        <v>356</v>
      </c>
      <c r="G281" s="250"/>
      <c r="H281" s="253">
        <v>5.59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9" t="s">
        <v>169</v>
      </c>
      <c r="AU281" s="259" t="s">
        <v>82</v>
      </c>
      <c r="AV281" s="14" t="s">
        <v>82</v>
      </c>
      <c r="AW281" s="14" t="s">
        <v>30</v>
      </c>
      <c r="AX281" s="14" t="s">
        <v>73</v>
      </c>
      <c r="AY281" s="259" t="s">
        <v>160</v>
      </c>
    </row>
    <row r="282" spans="1:51" s="14" customFormat="1" ht="12">
      <c r="A282" s="14"/>
      <c r="B282" s="249"/>
      <c r="C282" s="250"/>
      <c r="D282" s="234" t="s">
        <v>169</v>
      </c>
      <c r="E282" s="251" t="s">
        <v>1</v>
      </c>
      <c r="F282" s="252" t="s">
        <v>356</v>
      </c>
      <c r="G282" s="250"/>
      <c r="H282" s="253">
        <v>5.59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9" t="s">
        <v>169</v>
      </c>
      <c r="AU282" s="259" t="s">
        <v>82</v>
      </c>
      <c r="AV282" s="14" t="s">
        <v>82</v>
      </c>
      <c r="AW282" s="14" t="s">
        <v>30</v>
      </c>
      <c r="AX282" s="14" t="s">
        <v>73</v>
      </c>
      <c r="AY282" s="259" t="s">
        <v>160</v>
      </c>
    </row>
    <row r="283" spans="1:51" s="14" customFormat="1" ht="12">
      <c r="A283" s="14"/>
      <c r="B283" s="249"/>
      <c r="C283" s="250"/>
      <c r="D283" s="234" t="s">
        <v>169</v>
      </c>
      <c r="E283" s="251" t="s">
        <v>1</v>
      </c>
      <c r="F283" s="252" t="s">
        <v>357</v>
      </c>
      <c r="G283" s="250"/>
      <c r="H283" s="253">
        <v>20.91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9" t="s">
        <v>169</v>
      </c>
      <c r="AU283" s="259" t="s">
        <v>82</v>
      </c>
      <c r="AV283" s="14" t="s">
        <v>82</v>
      </c>
      <c r="AW283" s="14" t="s">
        <v>30</v>
      </c>
      <c r="AX283" s="14" t="s">
        <v>73</v>
      </c>
      <c r="AY283" s="259" t="s">
        <v>160</v>
      </c>
    </row>
    <row r="284" spans="1:51" s="14" customFormat="1" ht="12">
      <c r="A284" s="14"/>
      <c r="B284" s="249"/>
      <c r="C284" s="250"/>
      <c r="D284" s="234" t="s">
        <v>169</v>
      </c>
      <c r="E284" s="251" t="s">
        <v>1</v>
      </c>
      <c r="F284" s="252" t="s">
        <v>356</v>
      </c>
      <c r="G284" s="250"/>
      <c r="H284" s="253">
        <v>5.59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9" t="s">
        <v>169</v>
      </c>
      <c r="AU284" s="259" t="s">
        <v>82</v>
      </c>
      <c r="AV284" s="14" t="s">
        <v>82</v>
      </c>
      <c r="AW284" s="14" t="s">
        <v>30</v>
      </c>
      <c r="AX284" s="14" t="s">
        <v>73</v>
      </c>
      <c r="AY284" s="259" t="s">
        <v>160</v>
      </c>
    </row>
    <row r="285" spans="1:51" s="14" customFormat="1" ht="12">
      <c r="A285" s="14"/>
      <c r="B285" s="249"/>
      <c r="C285" s="250"/>
      <c r="D285" s="234" t="s">
        <v>169</v>
      </c>
      <c r="E285" s="251" t="s">
        <v>1</v>
      </c>
      <c r="F285" s="252" t="s">
        <v>356</v>
      </c>
      <c r="G285" s="250"/>
      <c r="H285" s="253">
        <v>5.59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169</v>
      </c>
      <c r="AU285" s="259" t="s">
        <v>82</v>
      </c>
      <c r="AV285" s="14" t="s">
        <v>82</v>
      </c>
      <c r="AW285" s="14" t="s">
        <v>30</v>
      </c>
      <c r="AX285" s="14" t="s">
        <v>73</v>
      </c>
      <c r="AY285" s="259" t="s">
        <v>160</v>
      </c>
    </row>
    <row r="286" spans="1:51" s="14" customFormat="1" ht="12">
      <c r="A286" s="14"/>
      <c r="B286" s="249"/>
      <c r="C286" s="250"/>
      <c r="D286" s="234" t="s">
        <v>169</v>
      </c>
      <c r="E286" s="251" t="s">
        <v>1</v>
      </c>
      <c r="F286" s="252" t="s">
        <v>358</v>
      </c>
      <c r="G286" s="250"/>
      <c r="H286" s="253">
        <v>23.871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9" t="s">
        <v>169</v>
      </c>
      <c r="AU286" s="259" t="s">
        <v>82</v>
      </c>
      <c r="AV286" s="14" t="s">
        <v>82</v>
      </c>
      <c r="AW286" s="14" t="s">
        <v>30</v>
      </c>
      <c r="AX286" s="14" t="s">
        <v>73</v>
      </c>
      <c r="AY286" s="259" t="s">
        <v>160</v>
      </c>
    </row>
    <row r="287" spans="1:51" s="14" customFormat="1" ht="12">
      <c r="A287" s="14"/>
      <c r="B287" s="249"/>
      <c r="C287" s="250"/>
      <c r="D287" s="234" t="s">
        <v>169</v>
      </c>
      <c r="E287" s="251" t="s">
        <v>1</v>
      </c>
      <c r="F287" s="252" t="s">
        <v>359</v>
      </c>
      <c r="G287" s="250"/>
      <c r="H287" s="253">
        <v>6.78</v>
      </c>
      <c r="I287" s="254"/>
      <c r="J287" s="250"/>
      <c r="K287" s="250"/>
      <c r="L287" s="255"/>
      <c r="M287" s="256"/>
      <c r="N287" s="257"/>
      <c r="O287" s="257"/>
      <c r="P287" s="257"/>
      <c r="Q287" s="257"/>
      <c r="R287" s="257"/>
      <c r="S287" s="257"/>
      <c r="T287" s="25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9" t="s">
        <v>169</v>
      </c>
      <c r="AU287" s="259" t="s">
        <v>82</v>
      </c>
      <c r="AV287" s="14" t="s">
        <v>82</v>
      </c>
      <c r="AW287" s="14" t="s">
        <v>30</v>
      </c>
      <c r="AX287" s="14" t="s">
        <v>73</v>
      </c>
      <c r="AY287" s="259" t="s">
        <v>160</v>
      </c>
    </row>
    <row r="288" spans="1:51" s="14" customFormat="1" ht="12">
      <c r="A288" s="14"/>
      <c r="B288" s="249"/>
      <c r="C288" s="250"/>
      <c r="D288" s="234" t="s">
        <v>169</v>
      </c>
      <c r="E288" s="251" t="s">
        <v>1</v>
      </c>
      <c r="F288" s="252" t="s">
        <v>359</v>
      </c>
      <c r="G288" s="250"/>
      <c r="H288" s="253">
        <v>6.78</v>
      </c>
      <c r="I288" s="254"/>
      <c r="J288" s="250"/>
      <c r="K288" s="250"/>
      <c r="L288" s="255"/>
      <c r="M288" s="256"/>
      <c r="N288" s="257"/>
      <c r="O288" s="257"/>
      <c r="P288" s="257"/>
      <c r="Q288" s="257"/>
      <c r="R288" s="257"/>
      <c r="S288" s="257"/>
      <c r="T288" s="25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9" t="s">
        <v>169</v>
      </c>
      <c r="AU288" s="259" t="s">
        <v>82</v>
      </c>
      <c r="AV288" s="14" t="s">
        <v>82</v>
      </c>
      <c r="AW288" s="14" t="s">
        <v>30</v>
      </c>
      <c r="AX288" s="14" t="s">
        <v>73</v>
      </c>
      <c r="AY288" s="259" t="s">
        <v>160</v>
      </c>
    </row>
    <row r="289" spans="1:51" s="14" customFormat="1" ht="12">
      <c r="A289" s="14"/>
      <c r="B289" s="249"/>
      <c r="C289" s="250"/>
      <c r="D289" s="234" t="s">
        <v>169</v>
      </c>
      <c r="E289" s="251" t="s">
        <v>1</v>
      </c>
      <c r="F289" s="252" t="s">
        <v>360</v>
      </c>
      <c r="G289" s="250"/>
      <c r="H289" s="253">
        <v>9.401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9" t="s">
        <v>169</v>
      </c>
      <c r="AU289" s="259" t="s">
        <v>82</v>
      </c>
      <c r="AV289" s="14" t="s">
        <v>82</v>
      </c>
      <c r="AW289" s="14" t="s">
        <v>30</v>
      </c>
      <c r="AX289" s="14" t="s">
        <v>73</v>
      </c>
      <c r="AY289" s="259" t="s">
        <v>160</v>
      </c>
    </row>
    <row r="290" spans="1:51" s="15" customFormat="1" ht="12">
      <c r="A290" s="15"/>
      <c r="B290" s="260"/>
      <c r="C290" s="261"/>
      <c r="D290" s="234" t="s">
        <v>169</v>
      </c>
      <c r="E290" s="262" t="s">
        <v>1</v>
      </c>
      <c r="F290" s="263" t="s">
        <v>172</v>
      </c>
      <c r="G290" s="261"/>
      <c r="H290" s="264">
        <v>205.842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0" t="s">
        <v>169</v>
      </c>
      <c r="AU290" s="270" t="s">
        <v>82</v>
      </c>
      <c r="AV290" s="15" t="s">
        <v>166</v>
      </c>
      <c r="AW290" s="15" t="s">
        <v>30</v>
      </c>
      <c r="AX290" s="15" t="s">
        <v>80</v>
      </c>
      <c r="AY290" s="270" t="s">
        <v>160</v>
      </c>
    </row>
    <row r="291" spans="1:65" s="2" customFormat="1" ht="24.15" customHeight="1">
      <c r="A291" s="39"/>
      <c r="B291" s="40"/>
      <c r="C291" s="220" t="s">
        <v>361</v>
      </c>
      <c r="D291" s="220" t="s">
        <v>162</v>
      </c>
      <c r="E291" s="221" t="s">
        <v>362</v>
      </c>
      <c r="F291" s="222" t="s">
        <v>363</v>
      </c>
      <c r="G291" s="223" t="s">
        <v>165</v>
      </c>
      <c r="H291" s="224">
        <v>16.925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38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166</v>
      </c>
      <c r="AT291" s="232" t="s">
        <v>162</v>
      </c>
      <c r="AU291" s="232" t="s">
        <v>82</v>
      </c>
      <c r="AY291" s="18" t="s">
        <v>160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80</v>
      </c>
      <c r="BK291" s="233">
        <f>ROUND(I291*H291,2)</f>
        <v>0</v>
      </c>
      <c r="BL291" s="18" t="s">
        <v>166</v>
      </c>
      <c r="BM291" s="232" t="s">
        <v>364</v>
      </c>
    </row>
    <row r="292" spans="1:51" s="14" customFormat="1" ht="12">
      <c r="A292" s="14"/>
      <c r="B292" s="249"/>
      <c r="C292" s="250"/>
      <c r="D292" s="234" t="s">
        <v>169</v>
      </c>
      <c r="E292" s="251" t="s">
        <v>1</v>
      </c>
      <c r="F292" s="252" t="s">
        <v>365</v>
      </c>
      <c r="G292" s="250"/>
      <c r="H292" s="253">
        <v>4.305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9" t="s">
        <v>169</v>
      </c>
      <c r="AU292" s="259" t="s">
        <v>82</v>
      </c>
      <c r="AV292" s="14" t="s">
        <v>82</v>
      </c>
      <c r="AW292" s="14" t="s">
        <v>30</v>
      </c>
      <c r="AX292" s="14" t="s">
        <v>73</v>
      </c>
      <c r="AY292" s="259" t="s">
        <v>160</v>
      </c>
    </row>
    <row r="293" spans="1:51" s="14" customFormat="1" ht="12">
      <c r="A293" s="14"/>
      <c r="B293" s="249"/>
      <c r="C293" s="250"/>
      <c r="D293" s="234" t="s">
        <v>169</v>
      </c>
      <c r="E293" s="251" t="s">
        <v>1</v>
      </c>
      <c r="F293" s="252" t="s">
        <v>366</v>
      </c>
      <c r="G293" s="250"/>
      <c r="H293" s="253">
        <v>0.98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169</v>
      </c>
      <c r="AU293" s="259" t="s">
        <v>82</v>
      </c>
      <c r="AV293" s="14" t="s">
        <v>82</v>
      </c>
      <c r="AW293" s="14" t="s">
        <v>30</v>
      </c>
      <c r="AX293" s="14" t="s">
        <v>73</v>
      </c>
      <c r="AY293" s="259" t="s">
        <v>160</v>
      </c>
    </row>
    <row r="294" spans="1:51" s="14" customFormat="1" ht="12">
      <c r="A294" s="14"/>
      <c r="B294" s="249"/>
      <c r="C294" s="250"/>
      <c r="D294" s="234" t="s">
        <v>169</v>
      </c>
      <c r="E294" s="251" t="s">
        <v>1</v>
      </c>
      <c r="F294" s="252" t="s">
        <v>367</v>
      </c>
      <c r="G294" s="250"/>
      <c r="H294" s="253">
        <v>2.76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9" t="s">
        <v>169</v>
      </c>
      <c r="AU294" s="259" t="s">
        <v>82</v>
      </c>
      <c r="AV294" s="14" t="s">
        <v>82</v>
      </c>
      <c r="AW294" s="14" t="s">
        <v>30</v>
      </c>
      <c r="AX294" s="14" t="s">
        <v>73</v>
      </c>
      <c r="AY294" s="259" t="s">
        <v>160</v>
      </c>
    </row>
    <row r="295" spans="1:51" s="14" customFormat="1" ht="12">
      <c r="A295" s="14"/>
      <c r="B295" s="249"/>
      <c r="C295" s="250"/>
      <c r="D295" s="234" t="s">
        <v>169</v>
      </c>
      <c r="E295" s="251" t="s">
        <v>1</v>
      </c>
      <c r="F295" s="252" t="s">
        <v>368</v>
      </c>
      <c r="G295" s="250"/>
      <c r="H295" s="253">
        <v>1.44</v>
      </c>
      <c r="I295" s="254"/>
      <c r="J295" s="250"/>
      <c r="K295" s="250"/>
      <c r="L295" s="255"/>
      <c r="M295" s="256"/>
      <c r="N295" s="257"/>
      <c r="O295" s="257"/>
      <c r="P295" s="257"/>
      <c r="Q295" s="257"/>
      <c r="R295" s="257"/>
      <c r="S295" s="257"/>
      <c r="T295" s="25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9" t="s">
        <v>169</v>
      </c>
      <c r="AU295" s="259" t="s">
        <v>82</v>
      </c>
      <c r="AV295" s="14" t="s">
        <v>82</v>
      </c>
      <c r="AW295" s="14" t="s">
        <v>30</v>
      </c>
      <c r="AX295" s="14" t="s">
        <v>73</v>
      </c>
      <c r="AY295" s="259" t="s">
        <v>160</v>
      </c>
    </row>
    <row r="296" spans="1:51" s="14" customFormat="1" ht="12">
      <c r="A296" s="14"/>
      <c r="B296" s="249"/>
      <c r="C296" s="250"/>
      <c r="D296" s="234" t="s">
        <v>169</v>
      </c>
      <c r="E296" s="251" t="s">
        <v>1</v>
      </c>
      <c r="F296" s="252" t="s">
        <v>369</v>
      </c>
      <c r="G296" s="250"/>
      <c r="H296" s="253">
        <v>6.3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9" t="s">
        <v>169</v>
      </c>
      <c r="AU296" s="259" t="s">
        <v>82</v>
      </c>
      <c r="AV296" s="14" t="s">
        <v>82</v>
      </c>
      <c r="AW296" s="14" t="s">
        <v>30</v>
      </c>
      <c r="AX296" s="14" t="s">
        <v>73</v>
      </c>
      <c r="AY296" s="259" t="s">
        <v>160</v>
      </c>
    </row>
    <row r="297" spans="1:51" s="14" customFormat="1" ht="12">
      <c r="A297" s="14"/>
      <c r="B297" s="249"/>
      <c r="C297" s="250"/>
      <c r="D297" s="234" t="s">
        <v>169</v>
      </c>
      <c r="E297" s="251" t="s">
        <v>1</v>
      </c>
      <c r="F297" s="252" t="s">
        <v>370</v>
      </c>
      <c r="G297" s="250"/>
      <c r="H297" s="253">
        <v>1.14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9" t="s">
        <v>169</v>
      </c>
      <c r="AU297" s="259" t="s">
        <v>82</v>
      </c>
      <c r="AV297" s="14" t="s">
        <v>82</v>
      </c>
      <c r="AW297" s="14" t="s">
        <v>30</v>
      </c>
      <c r="AX297" s="14" t="s">
        <v>73</v>
      </c>
      <c r="AY297" s="259" t="s">
        <v>160</v>
      </c>
    </row>
    <row r="298" spans="1:51" s="15" customFormat="1" ht="12">
      <c r="A298" s="15"/>
      <c r="B298" s="260"/>
      <c r="C298" s="261"/>
      <c r="D298" s="234" t="s">
        <v>169</v>
      </c>
      <c r="E298" s="262" t="s">
        <v>1</v>
      </c>
      <c r="F298" s="263" t="s">
        <v>172</v>
      </c>
      <c r="G298" s="261"/>
      <c r="H298" s="264">
        <v>16.925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70" t="s">
        <v>169</v>
      </c>
      <c r="AU298" s="270" t="s">
        <v>82</v>
      </c>
      <c r="AV298" s="15" t="s">
        <v>166</v>
      </c>
      <c r="AW298" s="15" t="s">
        <v>30</v>
      </c>
      <c r="AX298" s="15" t="s">
        <v>80</v>
      </c>
      <c r="AY298" s="270" t="s">
        <v>160</v>
      </c>
    </row>
    <row r="299" spans="1:65" s="2" customFormat="1" ht="16.5" customHeight="1">
      <c r="A299" s="39"/>
      <c r="B299" s="40"/>
      <c r="C299" s="220" t="s">
        <v>243</v>
      </c>
      <c r="D299" s="220" t="s">
        <v>162</v>
      </c>
      <c r="E299" s="221" t="s">
        <v>371</v>
      </c>
      <c r="F299" s="222" t="s">
        <v>372</v>
      </c>
      <c r="G299" s="223" t="s">
        <v>165</v>
      </c>
      <c r="H299" s="224">
        <v>15.211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38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166</v>
      </c>
      <c r="AT299" s="232" t="s">
        <v>162</v>
      </c>
      <c r="AU299" s="232" t="s">
        <v>82</v>
      </c>
      <c r="AY299" s="18" t="s">
        <v>160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80</v>
      </c>
      <c r="BK299" s="233">
        <f>ROUND(I299*H299,2)</f>
        <v>0</v>
      </c>
      <c r="BL299" s="18" t="s">
        <v>166</v>
      </c>
      <c r="BM299" s="232" t="s">
        <v>373</v>
      </c>
    </row>
    <row r="300" spans="1:51" s="14" customFormat="1" ht="12">
      <c r="A300" s="14"/>
      <c r="B300" s="249"/>
      <c r="C300" s="250"/>
      <c r="D300" s="234" t="s">
        <v>169</v>
      </c>
      <c r="E300" s="251" t="s">
        <v>1</v>
      </c>
      <c r="F300" s="252" t="s">
        <v>374</v>
      </c>
      <c r="G300" s="250"/>
      <c r="H300" s="253">
        <v>3.011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9" t="s">
        <v>169</v>
      </c>
      <c r="AU300" s="259" t="s">
        <v>82</v>
      </c>
      <c r="AV300" s="14" t="s">
        <v>82</v>
      </c>
      <c r="AW300" s="14" t="s">
        <v>30</v>
      </c>
      <c r="AX300" s="14" t="s">
        <v>73</v>
      </c>
      <c r="AY300" s="259" t="s">
        <v>160</v>
      </c>
    </row>
    <row r="301" spans="1:51" s="14" customFormat="1" ht="12">
      <c r="A301" s="14"/>
      <c r="B301" s="249"/>
      <c r="C301" s="250"/>
      <c r="D301" s="234" t="s">
        <v>169</v>
      </c>
      <c r="E301" s="251" t="s">
        <v>1</v>
      </c>
      <c r="F301" s="252" t="s">
        <v>375</v>
      </c>
      <c r="G301" s="250"/>
      <c r="H301" s="253">
        <v>3.052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9" t="s">
        <v>169</v>
      </c>
      <c r="AU301" s="259" t="s">
        <v>82</v>
      </c>
      <c r="AV301" s="14" t="s">
        <v>82</v>
      </c>
      <c r="AW301" s="14" t="s">
        <v>30</v>
      </c>
      <c r="AX301" s="14" t="s">
        <v>73</v>
      </c>
      <c r="AY301" s="259" t="s">
        <v>160</v>
      </c>
    </row>
    <row r="302" spans="1:51" s="14" customFormat="1" ht="12">
      <c r="A302" s="14"/>
      <c r="B302" s="249"/>
      <c r="C302" s="250"/>
      <c r="D302" s="234" t="s">
        <v>169</v>
      </c>
      <c r="E302" s="251" t="s">
        <v>1</v>
      </c>
      <c r="F302" s="252" t="s">
        <v>376</v>
      </c>
      <c r="G302" s="250"/>
      <c r="H302" s="253">
        <v>3.06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169</v>
      </c>
      <c r="AU302" s="259" t="s">
        <v>82</v>
      </c>
      <c r="AV302" s="14" t="s">
        <v>82</v>
      </c>
      <c r="AW302" s="14" t="s">
        <v>30</v>
      </c>
      <c r="AX302" s="14" t="s">
        <v>73</v>
      </c>
      <c r="AY302" s="259" t="s">
        <v>160</v>
      </c>
    </row>
    <row r="303" spans="1:51" s="14" customFormat="1" ht="12">
      <c r="A303" s="14"/>
      <c r="B303" s="249"/>
      <c r="C303" s="250"/>
      <c r="D303" s="234" t="s">
        <v>169</v>
      </c>
      <c r="E303" s="251" t="s">
        <v>1</v>
      </c>
      <c r="F303" s="252" t="s">
        <v>377</v>
      </c>
      <c r="G303" s="250"/>
      <c r="H303" s="253">
        <v>3.036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9" t="s">
        <v>169</v>
      </c>
      <c r="AU303" s="259" t="s">
        <v>82</v>
      </c>
      <c r="AV303" s="14" t="s">
        <v>82</v>
      </c>
      <c r="AW303" s="14" t="s">
        <v>30</v>
      </c>
      <c r="AX303" s="14" t="s">
        <v>73</v>
      </c>
      <c r="AY303" s="259" t="s">
        <v>160</v>
      </c>
    </row>
    <row r="304" spans="1:51" s="14" customFormat="1" ht="12">
      <c r="A304" s="14"/>
      <c r="B304" s="249"/>
      <c r="C304" s="250"/>
      <c r="D304" s="234" t="s">
        <v>169</v>
      </c>
      <c r="E304" s="251" t="s">
        <v>1</v>
      </c>
      <c r="F304" s="252" t="s">
        <v>375</v>
      </c>
      <c r="G304" s="250"/>
      <c r="H304" s="253">
        <v>3.052</v>
      </c>
      <c r="I304" s="254"/>
      <c r="J304" s="250"/>
      <c r="K304" s="250"/>
      <c r="L304" s="255"/>
      <c r="M304" s="256"/>
      <c r="N304" s="257"/>
      <c r="O304" s="257"/>
      <c r="P304" s="257"/>
      <c r="Q304" s="257"/>
      <c r="R304" s="257"/>
      <c r="S304" s="257"/>
      <c r="T304" s="25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9" t="s">
        <v>169</v>
      </c>
      <c r="AU304" s="259" t="s">
        <v>82</v>
      </c>
      <c r="AV304" s="14" t="s">
        <v>82</v>
      </c>
      <c r="AW304" s="14" t="s">
        <v>30</v>
      </c>
      <c r="AX304" s="14" t="s">
        <v>73</v>
      </c>
      <c r="AY304" s="259" t="s">
        <v>160</v>
      </c>
    </row>
    <row r="305" spans="1:51" s="15" customFormat="1" ht="12">
      <c r="A305" s="15"/>
      <c r="B305" s="260"/>
      <c r="C305" s="261"/>
      <c r="D305" s="234" t="s">
        <v>169</v>
      </c>
      <c r="E305" s="262" t="s">
        <v>1</v>
      </c>
      <c r="F305" s="263" t="s">
        <v>172</v>
      </c>
      <c r="G305" s="261"/>
      <c r="H305" s="264">
        <v>15.211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70" t="s">
        <v>169</v>
      </c>
      <c r="AU305" s="270" t="s">
        <v>82</v>
      </c>
      <c r="AV305" s="15" t="s">
        <v>166</v>
      </c>
      <c r="AW305" s="15" t="s">
        <v>30</v>
      </c>
      <c r="AX305" s="15" t="s">
        <v>80</v>
      </c>
      <c r="AY305" s="270" t="s">
        <v>160</v>
      </c>
    </row>
    <row r="306" spans="1:65" s="2" customFormat="1" ht="24.15" customHeight="1">
      <c r="A306" s="39"/>
      <c r="B306" s="40"/>
      <c r="C306" s="220" t="s">
        <v>378</v>
      </c>
      <c r="D306" s="220" t="s">
        <v>162</v>
      </c>
      <c r="E306" s="221" t="s">
        <v>379</v>
      </c>
      <c r="F306" s="222" t="s">
        <v>380</v>
      </c>
      <c r="G306" s="223" t="s">
        <v>165</v>
      </c>
      <c r="H306" s="224">
        <v>9.48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38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166</v>
      </c>
      <c r="AT306" s="232" t="s">
        <v>162</v>
      </c>
      <c r="AU306" s="232" t="s">
        <v>82</v>
      </c>
      <c r="AY306" s="18" t="s">
        <v>160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80</v>
      </c>
      <c r="BK306" s="233">
        <f>ROUND(I306*H306,2)</f>
        <v>0</v>
      </c>
      <c r="BL306" s="18" t="s">
        <v>166</v>
      </c>
      <c r="BM306" s="232" t="s">
        <v>381</v>
      </c>
    </row>
    <row r="307" spans="1:51" s="14" customFormat="1" ht="12">
      <c r="A307" s="14"/>
      <c r="B307" s="249"/>
      <c r="C307" s="250"/>
      <c r="D307" s="234" t="s">
        <v>169</v>
      </c>
      <c r="E307" s="251" t="s">
        <v>1</v>
      </c>
      <c r="F307" s="252" t="s">
        <v>382</v>
      </c>
      <c r="G307" s="250"/>
      <c r="H307" s="253">
        <v>3.18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9" t="s">
        <v>169</v>
      </c>
      <c r="AU307" s="259" t="s">
        <v>82</v>
      </c>
      <c r="AV307" s="14" t="s">
        <v>82</v>
      </c>
      <c r="AW307" s="14" t="s">
        <v>30</v>
      </c>
      <c r="AX307" s="14" t="s">
        <v>73</v>
      </c>
      <c r="AY307" s="259" t="s">
        <v>160</v>
      </c>
    </row>
    <row r="308" spans="1:51" s="14" customFormat="1" ht="12">
      <c r="A308" s="14"/>
      <c r="B308" s="249"/>
      <c r="C308" s="250"/>
      <c r="D308" s="234" t="s">
        <v>169</v>
      </c>
      <c r="E308" s="251" t="s">
        <v>1</v>
      </c>
      <c r="F308" s="252" t="s">
        <v>383</v>
      </c>
      <c r="G308" s="250"/>
      <c r="H308" s="253">
        <v>6.3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9" t="s">
        <v>169</v>
      </c>
      <c r="AU308" s="259" t="s">
        <v>82</v>
      </c>
      <c r="AV308" s="14" t="s">
        <v>82</v>
      </c>
      <c r="AW308" s="14" t="s">
        <v>30</v>
      </c>
      <c r="AX308" s="14" t="s">
        <v>73</v>
      </c>
      <c r="AY308" s="259" t="s">
        <v>160</v>
      </c>
    </row>
    <row r="309" spans="1:51" s="15" customFormat="1" ht="12">
      <c r="A309" s="15"/>
      <c r="B309" s="260"/>
      <c r="C309" s="261"/>
      <c r="D309" s="234" t="s">
        <v>169</v>
      </c>
      <c r="E309" s="262" t="s">
        <v>1</v>
      </c>
      <c r="F309" s="263" t="s">
        <v>172</v>
      </c>
      <c r="G309" s="261"/>
      <c r="H309" s="264">
        <v>9.48</v>
      </c>
      <c r="I309" s="265"/>
      <c r="J309" s="261"/>
      <c r="K309" s="261"/>
      <c r="L309" s="266"/>
      <c r="M309" s="267"/>
      <c r="N309" s="268"/>
      <c r="O309" s="268"/>
      <c r="P309" s="268"/>
      <c r="Q309" s="268"/>
      <c r="R309" s="268"/>
      <c r="S309" s="268"/>
      <c r="T309" s="269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0" t="s">
        <v>169</v>
      </c>
      <c r="AU309" s="270" t="s">
        <v>82</v>
      </c>
      <c r="AV309" s="15" t="s">
        <v>166</v>
      </c>
      <c r="AW309" s="15" t="s">
        <v>30</v>
      </c>
      <c r="AX309" s="15" t="s">
        <v>80</v>
      </c>
      <c r="AY309" s="270" t="s">
        <v>160</v>
      </c>
    </row>
    <row r="310" spans="1:63" s="12" customFormat="1" ht="22.8" customHeight="1">
      <c r="A310" s="12"/>
      <c r="B310" s="204"/>
      <c r="C310" s="205"/>
      <c r="D310" s="206" t="s">
        <v>72</v>
      </c>
      <c r="E310" s="218" t="s">
        <v>166</v>
      </c>
      <c r="F310" s="218" t="s">
        <v>384</v>
      </c>
      <c r="G310" s="205"/>
      <c r="H310" s="205"/>
      <c r="I310" s="208"/>
      <c r="J310" s="219">
        <f>BK310</f>
        <v>0</v>
      </c>
      <c r="K310" s="205"/>
      <c r="L310" s="210"/>
      <c r="M310" s="211"/>
      <c r="N310" s="212"/>
      <c r="O310" s="212"/>
      <c r="P310" s="213">
        <f>SUM(P311:P322)</f>
        <v>0</v>
      </c>
      <c r="Q310" s="212"/>
      <c r="R310" s="213">
        <f>SUM(R311:R322)</f>
        <v>0</v>
      </c>
      <c r="S310" s="212"/>
      <c r="T310" s="214">
        <f>SUM(T311:T322)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5" t="s">
        <v>80</v>
      </c>
      <c r="AT310" s="216" t="s">
        <v>72</v>
      </c>
      <c r="AU310" s="216" t="s">
        <v>80</v>
      </c>
      <c r="AY310" s="215" t="s">
        <v>160</v>
      </c>
      <c r="BK310" s="217">
        <f>SUM(BK311:BK322)</f>
        <v>0</v>
      </c>
    </row>
    <row r="311" spans="1:65" s="2" customFormat="1" ht="21.75" customHeight="1">
      <c r="A311" s="39"/>
      <c r="B311" s="40"/>
      <c r="C311" s="220" t="s">
        <v>249</v>
      </c>
      <c r="D311" s="220" t="s">
        <v>162</v>
      </c>
      <c r="E311" s="221" t="s">
        <v>385</v>
      </c>
      <c r="F311" s="222" t="s">
        <v>386</v>
      </c>
      <c r="G311" s="223" t="s">
        <v>282</v>
      </c>
      <c r="H311" s="224">
        <v>22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38</v>
      </c>
      <c r="O311" s="92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166</v>
      </c>
      <c r="AT311" s="232" t="s">
        <v>162</v>
      </c>
      <c r="AU311" s="232" t="s">
        <v>82</v>
      </c>
      <c r="AY311" s="18" t="s">
        <v>160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80</v>
      </c>
      <c r="BK311" s="233">
        <f>ROUND(I311*H311,2)</f>
        <v>0</v>
      </c>
      <c r="BL311" s="18" t="s">
        <v>166</v>
      </c>
      <c r="BM311" s="232" t="s">
        <v>387</v>
      </c>
    </row>
    <row r="312" spans="1:51" s="14" customFormat="1" ht="12">
      <c r="A312" s="14"/>
      <c r="B312" s="249"/>
      <c r="C312" s="250"/>
      <c r="D312" s="234" t="s">
        <v>169</v>
      </c>
      <c r="E312" s="251" t="s">
        <v>1</v>
      </c>
      <c r="F312" s="252" t="s">
        <v>388</v>
      </c>
      <c r="G312" s="250"/>
      <c r="H312" s="253">
        <v>8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9" t="s">
        <v>169</v>
      </c>
      <c r="AU312" s="259" t="s">
        <v>82</v>
      </c>
      <c r="AV312" s="14" t="s">
        <v>82</v>
      </c>
      <c r="AW312" s="14" t="s">
        <v>30</v>
      </c>
      <c r="AX312" s="14" t="s">
        <v>73</v>
      </c>
      <c r="AY312" s="259" t="s">
        <v>160</v>
      </c>
    </row>
    <row r="313" spans="1:51" s="14" customFormat="1" ht="12">
      <c r="A313" s="14"/>
      <c r="B313" s="249"/>
      <c r="C313" s="250"/>
      <c r="D313" s="234" t="s">
        <v>169</v>
      </c>
      <c r="E313" s="251" t="s">
        <v>1</v>
      </c>
      <c r="F313" s="252" t="s">
        <v>389</v>
      </c>
      <c r="G313" s="250"/>
      <c r="H313" s="253">
        <v>8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9" t="s">
        <v>169</v>
      </c>
      <c r="AU313" s="259" t="s">
        <v>82</v>
      </c>
      <c r="AV313" s="14" t="s">
        <v>82</v>
      </c>
      <c r="AW313" s="14" t="s">
        <v>30</v>
      </c>
      <c r="AX313" s="14" t="s">
        <v>73</v>
      </c>
      <c r="AY313" s="259" t="s">
        <v>160</v>
      </c>
    </row>
    <row r="314" spans="1:51" s="14" customFormat="1" ht="12">
      <c r="A314" s="14"/>
      <c r="B314" s="249"/>
      <c r="C314" s="250"/>
      <c r="D314" s="234" t="s">
        <v>169</v>
      </c>
      <c r="E314" s="251" t="s">
        <v>1</v>
      </c>
      <c r="F314" s="252" t="s">
        <v>390</v>
      </c>
      <c r="G314" s="250"/>
      <c r="H314" s="253">
        <v>4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9" t="s">
        <v>169</v>
      </c>
      <c r="AU314" s="259" t="s">
        <v>82</v>
      </c>
      <c r="AV314" s="14" t="s">
        <v>82</v>
      </c>
      <c r="AW314" s="14" t="s">
        <v>30</v>
      </c>
      <c r="AX314" s="14" t="s">
        <v>73</v>
      </c>
      <c r="AY314" s="259" t="s">
        <v>160</v>
      </c>
    </row>
    <row r="315" spans="1:51" s="14" customFormat="1" ht="12">
      <c r="A315" s="14"/>
      <c r="B315" s="249"/>
      <c r="C315" s="250"/>
      <c r="D315" s="234" t="s">
        <v>169</v>
      </c>
      <c r="E315" s="251" t="s">
        <v>1</v>
      </c>
      <c r="F315" s="252" t="s">
        <v>391</v>
      </c>
      <c r="G315" s="250"/>
      <c r="H315" s="253">
        <v>2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9" t="s">
        <v>169</v>
      </c>
      <c r="AU315" s="259" t="s">
        <v>82</v>
      </c>
      <c r="AV315" s="14" t="s">
        <v>82</v>
      </c>
      <c r="AW315" s="14" t="s">
        <v>30</v>
      </c>
      <c r="AX315" s="14" t="s">
        <v>73</v>
      </c>
      <c r="AY315" s="259" t="s">
        <v>160</v>
      </c>
    </row>
    <row r="316" spans="1:51" s="15" customFormat="1" ht="12">
      <c r="A316" s="15"/>
      <c r="B316" s="260"/>
      <c r="C316" s="261"/>
      <c r="D316" s="234" t="s">
        <v>169</v>
      </c>
      <c r="E316" s="262" t="s">
        <v>1</v>
      </c>
      <c r="F316" s="263" t="s">
        <v>172</v>
      </c>
      <c r="G316" s="261"/>
      <c r="H316" s="264">
        <v>22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0" t="s">
        <v>169</v>
      </c>
      <c r="AU316" s="270" t="s">
        <v>82</v>
      </c>
      <c r="AV316" s="15" t="s">
        <v>166</v>
      </c>
      <c r="AW316" s="15" t="s">
        <v>30</v>
      </c>
      <c r="AX316" s="15" t="s">
        <v>80</v>
      </c>
      <c r="AY316" s="270" t="s">
        <v>160</v>
      </c>
    </row>
    <row r="317" spans="1:65" s="2" customFormat="1" ht="24.15" customHeight="1">
      <c r="A317" s="39"/>
      <c r="B317" s="40"/>
      <c r="C317" s="220" t="s">
        <v>392</v>
      </c>
      <c r="D317" s="220" t="s">
        <v>162</v>
      </c>
      <c r="E317" s="221" t="s">
        <v>393</v>
      </c>
      <c r="F317" s="222" t="s">
        <v>394</v>
      </c>
      <c r="G317" s="223" t="s">
        <v>282</v>
      </c>
      <c r="H317" s="224">
        <v>4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38</v>
      </c>
      <c r="O317" s="92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166</v>
      </c>
      <c r="AT317" s="232" t="s">
        <v>162</v>
      </c>
      <c r="AU317" s="232" t="s">
        <v>82</v>
      </c>
      <c r="AY317" s="18" t="s">
        <v>160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80</v>
      </c>
      <c r="BK317" s="233">
        <f>ROUND(I317*H317,2)</f>
        <v>0</v>
      </c>
      <c r="BL317" s="18" t="s">
        <v>166</v>
      </c>
      <c r="BM317" s="232" t="s">
        <v>395</v>
      </c>
    </row>
    <row r="318" spans="1:51" s="14" customFormat="1" ht="12">
      <c r="A318" s="14"/>
      <c r="B318" s="249"/>
      <c r="C318" s="250"/>
      <c r="D318" s="234" t="s">
        <v>169</v>
      </c>
      <c r="E318" s="251" t="s">
        <v>1</v>
      </c>
      <c r="F318" s="252" t="s">
        <v>396</v>
      </c>
      <c r="G318" s="250"/>
      <c r="H318" s="253">
        <v>2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9" t="s">
        <v>169</v>
      </c>
      <c r="AU318" s="259" t="s">
        <v>82</v>
      </c>
      <c r="AV318" s="14" t="s">
        <v>82</v>
      </c>
      <c r="AW318" s="14" t="s">
        <v>30</v>
      </c>
      <c r="AX318" s="14" t="s">
        <v>73</v>
      </c>
      <c r="AY318" s="259" t="s">
        <v>160</v>
      </c>
    </row>
    <row r="319" spans="1:51" s="14" customFormat="1" ht="12">
      <c r="A319" s="14"/>
      <c r="B319" s="249"/>
      <c r="C319" s="250"/>
      <c r="D319" s="234" t="s">
        <v>169</v>
      </c>
      <c r="E319" s="251" t="s">
        <v>1</v>
      </c>
      <c r="F319" s="252" t="s">
        <v>397</v>
      </c>
      <c r="G319" s="250"/>
      <c r="H319" s="253">
        <v>2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169</v>
      </c>
      <c r="AU319" s="259" t="s">
        <v>82</v>
      </c>
      <c r="AV319" s="14" t="s">
        <v>82</v>
      </c>
      <c r="AW319" s="14" t="s">
        <v>30</v>
      </c>
      <c r="AX319" s="14" t="s">
        <v>73</v>
      </c>
      <c r="AY319" s="259" t="s">
        <v>160</v>
      </c>
    </row>
    <row r="320" spans="1:51" s="15" customFormat="1" ht="12">
      <c r="A320" s="15"/>
      <c r="B320" s="260"/>
      <c r="C320" s="261"/>
      <c r="D320" s="234" t="s">
        <v>169</v>
      </c>
      <c r="E320" s="262" t="s">
        <v>1</v>
      </c>
      <c r="F320" s="263" t="s">
        <v>172</v>
      </c>
      <c r="G320" s="261"/>
      <c r="H320" s="264">
        <v>4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0" t="s">
        <v>169</v>
      </c>
      <c r="AU320" s="270" t="s">
        <v>82</v>
      </c>
      <c r="AV320" s="15" t="s">
        <v>166</v>
      </c>
      <c r="AW320" s="15" t="s">
        <v>30</v>
      </c>
      <c r="AX320" s="15" t="s">
        <v>80</v>
      </c>
      <c r="AY320" s="270" t="s">
        <v>160</v>
      </c>
    </row>
    <row r="321" spans="1:65" s="2" customFormat="1" ht="24.15" customHeight="1">
      <c r="A321" s="39"/>
      <c r="B321" s="40"/>
      <c r="C321" s="220" t="s">
        <v>253</v>
      </c>
      <c r="D321" s="220" t="s">
        <v>162</v>
      </c>
      <c r="E321" s="221" t="s">
        <v>398</v>
      </c>
      <c r="F321" s="222" t="s">
        <v>399</v>
      </c>
      <c r="G321" s="223" t="s">
        <v>165</v>
      </c>
      <c r="H321" s="224">
        <v>386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38</v>
      </c>
      <c r="O321" s="92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166</v>
      </c>
      <c r="AT321" s="232" t="s">
        <v>162</v>
      </c>
      <c r="AU321" s="232" t="s">
        <v>82</v>
      </c>
      <c r="AY321" s="18" t="s">
        <v>160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80</v>
      </c>
      <c r="BK321" s="233">
        <f>ROUND(I321*H321,2)</f>
        <v>0</v>
      </c>
      <c r="BL321" s="18" t="s">
        <v>166</v>
      </c>
      <c r="BM321" s="232" t="s">
        <v>400</v>
      </c>
    </row>
    <row r="322" spans="1:65" s="2" customFormat="1" ht="44.25" customHeight="1">
      <c r="A322" s="39"/>
      <c r="B322" s="40"/>
      <c r="C322" s="271" t="s">
        <v>401</v>
      </c>
      <c r="D322" s="271" t="s">
        <v>226</v>
      </c>
      <c r="E322" s="272" t="s">
        <v>402</v>
      </c>
      <c r="F322" s="273" t="s">
        <v>403</v>
      </c>
      <c r="G322" s="274" t="s">
        <v>165</v>
      </c>
      <c r="H322" s="275">
        <v>386</v>
      </c>
      <c r="I322" s="276"/>
      <c r="J322" s="277">
        <f>ROUND(I322*H322,2)</f>
        <v>0</v>
      </c>
      <c r="K322" s="278"/>
      <c r="L322" s="279"/>
      <c r="M322" s="280" t="s">
        <v>1</v>
      </c>
      <c r="N322" s="281" t="s">
        <v>38</v>
      </c>
      <c r="O322" s="92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182</v>
      </c>
      <c r="AT322" s="232" t="s">
        <v>226</v>
      </c>
      <c r="AU322" s="232" t="s">
        <v>82</v>
      </c>
      <c r="AY322" s="18" t="s">
        <v>160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80</v>
      </c>
      <c r="BK322" s="233">
        <f>ROUND(I322*H322,2)</f>
        <v>0</v>
      </c>
      <c r="BL322" s="18" t="s">
        <v>166</v>
      </c>
      <c r="BM322" s="232" t="s">
        <v>404</v>
      </c>
    </row>
    <row r="323" spans="1:63" s="12" customFormat="1" ht="22.8" customHeight="1">
      <c r="A323" s="12"/>
      <c r="B323" s="204"/>
      <c r="C323" s="205"/>
      <c r="D323" s="206" t="s">
        <v>72</v>
      </c>
      <c r="E323" s="218" t="s">
        <v>183</v>
      </c>
      <c r="F323" s="218" t="s">
        <v>405</v>
      </c>
      <c r="G323" s="205"/>
      <c r="H323" s="205"/>
      <c r="I323" s="208"/>
      <c r="J323" s="219">
        <f>BK323</f>
        <v>0</v>
      </c>
      <c r="K323" s="205"/>
      <c r="L323" s="210"/>
      <c r="M323" s="211"/>
      <c r="N323" s="212"/>
      <c r="O323" s="212"/>
      <c r="P323" s="213">
        <f>SUM(P324:P328)</f>
        <v>0</v>
      </c>
      <c r="Q323" s="212"/>
      <c r="R323" s="213">
        <f>SUM(R324:R328)</f>
        <v>0</v>
      </c>
      <c r="S323" s="212"/>
      <c r="T323" s="214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5" t="s">
        <v>80</v>
      </c>
      <c r="AT323" s="216" t="s">
        <v>72</v>
      </c>
      <c r="AU323" s="216" t="s">
        <v>80</v>
      </c>
      <c r="AY323" s="215" t="s">
        <v>160</v>
      </c>
      <c r="BK323" s="217">
        <f>SUM(BK324:BK328)</f>
        <v>0</v>
      </c>
    </row>
    <row r="324" spans="1:65" s="2" customFormat="1" ht="24.15" customHeight="1">
      <c r="A324" s="39"/>
      <c r="B324" s="40"/>
      <c r="C324" s="220" t="s">
        <v>257</v>
      </c>
      <c r="D324" s="220" t="s">
        <v>162</v>
      </c>
      <c r="E324" s="221" t="s">
        <v>406</v>
      </c>
      <c r="F324" s="222" t="s">
        <v>407</v>
      </c>
      <c r="G324" s="223" t="s">
        <v>165</v>
      </c>
      <c r="H324" s="224">
        <v>11.3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38</v>
      </c>
      <c r="O324" s="92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166</v>
      </c>
      <c r="AT324" s="232" t="s">
        <v>162</v>
      </c>
      <c r="AU324" s="232" t="s">
        <v>82</v>
      </c>
      <c r="AY324" s="18" t="s">
        <v>160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80</v>
      </c>
      <c r="BK324" s="233">
        <f>ROUND(I324*H324,2)</f>
        <v>0</v>
      </c>
      <c r="BL324" s="18" t="s">
        <v>166</v>
      </c>
      <c r="BM324" s="232" t="s">
        <v>408</v>
      </c>
    </row>
    <row r="325" spans="1:65" s="2" customFormat="1" ht="16.5" customHeight="1">
      <c r="A325" s="39"/>
      <c r="B325" s="40"/>
      <c r="C325" s="271" t="s">
        <v>409</v>
      </c>
      <c r="D325" s="271" t="s">
        <v>226</v>
      </c>
      <c r="E325" s="272" t="s">
        <v>410</v>
      </c>
      <c r="F325" s="273" t="s">
        <v>411</v>
      </c>
      <c r="G325" s="274" t="s">
        <v>165</v>
      </c>
      <c r="H325" s="275">
        <v>12.43</v>
      </c>
      <c r="I325" s="276"/>
      <c r="J325" s="277">
        <f>ROUND(I325*H325,2)</f>
        <v>0</v>
      </c>
      <c r="K325" s="278"/>
      <c r="L325" s="279"/>
      <c r="M325" s="280" t="s">
        <v>1</v>
      </c>
      <c r="N325" s="281" t="s">
        <v>38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182</v>
      </c>
      <c r="AT325" s="232" t="s">
        <v>226</v>
      </c>
      <c r="AU325" s="232" t="s">
        <v>82</v>
      </c>
      <c r="AY325" s="18" t="s">
        <v>160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80</v>
      </c>
      <c r="BK325" s="233">
        <f>ROUND(I325*H325,2)</f>
        <v>0</v>
      </c>
      <c r="BL325" s="18" t="s">
        <v>166</v>
      </c>
      <c r="BM325" s="232" t="s">
        <v>412</v>
      </c>
    </row>
    <row r="326" spans="1:51" s="13" customFormat="1" ht="12">
      <c r="A326" s="13"/>
      <c r="B326" s="239"/>
      <c r="C326" s="240"/>
      <c r="D326" s="234" t="s">
        <v>169</v>
      </c>
      <c r="E326" s="241" t="s">
        <v>1</v>
      </c>
      <c r="F326" s="242" t="s">
        <v>413</v>
      </c>
      <c r="G326" s="240"/>
      <c r="H326" s="241" t="s">
        <v>1</v>
      </c>
      <c r="I326" s="243"/>
      <c r="J326" s="240"/>
      <c r="K326" s="240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169</v>
      </c>
      <c r="AU326" s="248" t="s">
        <v>82</v>
      </c>
      <c r="AV326" s="13" t="s">
        <v>80</v>
      </c>
      <c r="AW326" s="13" t="s">
        <v>30</v>
      </c>
      <c r="AX326" s="13" t="s">
        <v>73</v>
      </c>
      <c r="AY326" s="248" t="s">
        <v>160</v>
      </c>
    </row>
    <row r="327" spans="1:51" s="14" customFormat="1" ht="12">
      <c r="A327" s="14"/>
      <c r="B327" s="249"/>
      <c r="C327" s="250"/>
      <c r="D327" s="234" t="s">
        <v>169</v>
      </c>
      <c r="E327" s="251" t="s">
        <v>1</v>
      </c>
      <c r="F327" s="252" t="s">
        <v>414</v>
      </c>
      <c r="G327" s="250"/>
      <c r="H327" s="253">
        <v>12.43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9" t="s">
        <v>169</v>
      </c>
      <c r="AU327" s="259" t="s">
        <v>82</v>
      </c>
      <c r="AV327" s="14" t="s">
        <v>82</v>
      </c>
      <c r="AW327" s="14" t="s">
        <v>30</v>
      </c>
      <c r="AX327" s="14" t="s">
        <v>73</v>
      </c>
      <c r="AY327" s="259" t="s">
        <v>160</v>
      </c>
    </row>
    <row r="328" spans="1:51" s="15" customFormat="1" ht="12">
      <c r="A328" s="15"/>
      <c r="B328" s="260"/>
      <c r="C328" s="261"/>
      <c r="D328" s="234" t="s">
        <v>169</v>
      </c>
      <c r="E328" s="262" t="s">
        <v>1</v>
      </c>
      <c r="F328" s="263" t="s">
        <v>172</v>
      </c>
      <c r="G328" s="261"/>
      <c r="H328" s="264">
        <v>12.43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0" t="s">
        <v>169</v>
      </c>
      <c r="AU328" s="270" t="s">
        <v>82</v>
      </c>
      <c r="AV328" s="15" t="s">
        <v>166</v>
      </c>
      <c r="AW328" s="15" t="s">
        <v>30</v>
      </c>
      <c r="AX328" s="15" t="s">
        <v>80</v>
      </c>
      <c r="AY328" s="270" t="s">
        <v>160</v>
      </c>
    </row>
    <row r="329" spans="1:63" s="12" customFormat="1" ht="22.8" customHeight="1">
      <c r="A329" s="12"/>
      <c r="B329" s="204"/>
      <c r="C329" s="205"/>
      <c r="D329" s="206" t="s">
        <v>72</v>
      </c>
      <c r="E329" s="218" t="s">
        <v>179</v>
      </c>
      <c r="F329" s="218" t="s">
        <v>415</v>
      </c>
      <c r="G329" s="205"/>
      <c r="H329" s="205"/>
      <c r="I329" s="208"/>
      <c r="J329" s="219">
        <f>BK329</f>
        <v>0</v>
      </c>
      <c r="K329" s="205"/>
      <c r="L329" s="210"/>
      <c r="M329" s="211"/>
      <c r="N329" s="212"/>
      <c r="O329" s="212"/>
      <c r="P329" s="213">
        <f>SUM(P330:P464)</f>
        <v>0</v>
      </c>
      <c r="Q329" s="212"/>
      <c r="R329" s="213">
        <f>SUM(R330:R464)</f>
        <v>0</v>
      </c>
      <c r="S329" s="212"/>
      <c r="T329" s="214">
        <f>SUM(T330:T464)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15" t="s">
        <v>80</v>
      </c>
      <c r="AT329" s="216" t="s">
        <v>72</v>
      </c>
      <c r="AU329" s="216" t="s">
        <v>80</v>
      </c>
      <c r="AY329" s="215" t="s">
        <v>160</v>
      </c>
      <c r="BK329" s="217">
        <f>SUM(BK330:BK464)</f>
        <v>0</v>
      </c>
    </row>
    <row r="330" spans="1:65" s="2" customFormat="1" ht="24.15" customHeight="1">
      <c r="A330" s="39"/>
      <c r="B330" s="40"/>
      <c r="C330" s="220" t="s">
        <v>261</v>
      </c>
      <c r="D330" s="220" t="s">
        <v>162</v>
      </c>
      <c r="E330" s="221" t="s">
        <v>416</v>
      </c>
      <c r="F330" s="222" t="s">
        <v>417</v>
      </c>
      <c r="G330" s="223" t="s">
        <v>165</v>
      </c>
      <c r="H330" s="224">
        <v>107</v>
      </c>
      <c r="I330" s="225"/>
      <c r="J330" s="226">
        <f>ROUND(I330*H330,2)</f>
        <v>0</v>
      </c>
      <c r="K330" s="227"/>
      <c r="L330" s="45"/>
      <c r="M330" s="228" t="s">
        <v>1</v>
      </c>
      <c r="N330" s="229" t="s">
        <v>38</v>
      </c>
      <c r="O330" s="92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2" t="s">
        <v>166</v>
      </c>
      <c r="AT330" s="232" t="s">
        <v>162</v>
      </c>
      <c r="AU330" s="232" t="s">
        <v>82</v>
      </c>
      <c r="AY330" s="18" t="s">
        <v>160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80</v>
      </c>
      <c r="BK330" s="233">
        <f>ROUND(I330*H330,2)</f>
        <v>0</v>
      </c>
      <c r="BL330" s="18" t="s">
        <v>166</v>
      </c>
      <c r="BM330" s="232" t="s">
        <v>418</v>
      </c>
    </row>
    <row r="331" spans="1:65" s="2" customFormat="1" ht="33" customHeight="1">
      <c r="A331" s="39"/>
      <c r="B331" s="40"/>
      <c r="C331" s="220" t="s">
        <v>419</v>
      </c>
      <c r="D331" s="220" t="s">
        <v>162</v>
      </c>
      <c r="E331" s="221" t="s">
        <v>420</v>
      </c>
      <c r="F331" s="222" t="s">
        <v>421</v>
      </c>
      <c r="G331" s="223" t="s">
        <v>165</v>
      </c>
      <c r="H331" s="224">
        <v>107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38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166</v>
      </c>
      <c r="AT331" s="232" t="s">
        <v>162</v>
      </c>
      <c r="AU331" s="232" t="s">
        <v>82</v>
      </c>
      <c r="AY331" s="18" t="s">
        <v>160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80</v>
      </c>
      <c r="BK331" s="233">
        <f>ROUND(I331*H331,2)</f>
        <v>0</v>
      </c>
      <c r="BL331" s="18" t="s">
        <v>166</v>
      </c>
      <c r="BM331" s="232" t="s">
        <v>422</v>
      </c>
    </row>
    <row r="332" spans="1:65" s="2" customFormat="1" ht="24.15" customHeight="1">
      <c r="A332" s="39"/>
      <c r="B332" s="40"/>
      <c r="C332" s="220" t="s">
        <v>283</v>
      </c>
      <c r="D332" s="220" t="s">
        <v>162</v>
      </c>
      <c r="E332" s="221" t="s">
        <v>423</v>
      </c>
      <c r="F332" s="222" t="s">
        <v>424</v>
      </c>
      <c r="G332" s="223" t="s">
        <v>282</v>
      </c>
      <c r="H332" s="224">
        <v>10</v>
      </c>
      <c r="I332" s="225"/>
      <c r="J332" s="226">
        <f>ROUND(I332*H332,2)</f>
        <v>0</v>
      </c>
      <c r="K332" s="227"/>
      <c r="L332" s="45"/>
      <c r="M332" s="228" t="s">
        <v>1</v>
      </c>
      <c r="N332" s="229" t="s">
        <v>38</v>
      </c>
      <c r="O332" s="92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2" t="s">
        <v>166</v>
      </c>
      <c r="AT332" s="232" t="s">
        <v>162</v>
      </c>
      <c r="AU332" s="232" t="s">
        <v>82</v>
      </c>
      <c r="AY332" s="18" t="s">
        <v>160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8" t="s">
        <v>80</v>
      </c>
      <c r="BK332" s="233">
        <f>ROUND(I332*H332,2)</f>
        <v>0</v>
      </c>
      <c r="BL332" s="18" t="s">
        <v>166</v>
      </c>
      <c r="BM332" s="232" t="s">
        <v>425</v>
      </c>
    </row>
    <row r="333" spans="1:51" s="14" customFormat="1" ht="12">
      <c r="A333" s="14"/>
      <c r="B333" s="249"/>
      <c r="C333" s="250"/>
      <c r="D333" s="234" t="s">
        <v>169</v>
      </c>
      <c r="E333" s="251" t="s">
        <v>1</v>
      </c>
      <c r="F333" s="252" t="s">
        <v>426</v>
      </c>
      <c r="G333" s="250"/>
      <c r="H333" s="253">
        <v>10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9" t="s">
        <v>169</v>
      </c>
      <c r="AU333" s="259" t="s">
        <v>82</v>
      </c>
      <c r="AV333" s="14" t="s">
        <v>82</v>
      </c>
      <c r="AW333" s="14" t="s">
        <v>30</v>
      </c>
      <c r="AX333" s="14" t="s">
        <v>73</v>
      </c>
      <c r="AY333" s="259" t="s">
        <v>160</v>
      </c>
    </row>
    <row r="334" spans="1:51" s="15" customFormat="1" ht="12">
      <c r="A334" s="15"/>
      <c r="B334" s="260"/>
      <c r="C334" s="261"/>
      <c r="D334" s="234" t="s">
        <v>169</v>
      </c>
      <c r="E334" s="262" t="s">
        <v>1</v>
      </c>
      <c r="F334" s="263" t="s">
        <v>172</v>
      </c>
      <c r="G334" s="261"/>
      <c r="H334" s="264">
        <v>10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169</v>
      </c>
      <c r="AU334" s="270" t="s">
        <v>82</v>
      </c>
      <c r="AV334" s="15" t="s">
        <v>166</v>
      </c>
      <c r="AW334" s="15" t="s">
        <v>30</v>
      </c>
      <c r="AX334" s="15" t="s">
        <v>80</v>
      </c>
      <c r="AY334" s="270" t="s">
        <v>160</v>
      </c>
    </row>
    <row r="335" spans="1:65" s="2" customFormat="1" ht="24.15" customHeight="1">
      <c r="A335" s="39"/>
      <c r="B335" s="40"/>
      <c r="C335" s="220" t="s">
        <v>427</v>
      </c>
      <c r="D335" s="220" t="s">
        <v>162</v>
      </c>
      <c r="E335" s="221" t="s">
        <v>428</v>
      </c>
      <c r="F335" s="222" t="s">
        <v>429</v>
      </c>
      <c r="G335" s="223" t="s">
        <v>282</v>
      </c>
      <c r="H335" s="224">
        <v>1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38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166</v>
      </c>
      <c r="AT335" s="232" t="s">
        <v>162</v>
      </c>
      <c r="AU335" s="232" t="s">
        <v>82</v>
      </c>
      <c r="AY335" s="18" t="s">
        <v>160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80</v>
      </c>
      <c r="BK335" s="233">
        <f>ROUND(I335*H335,2)</f>
        <v>0</v>
      </c>
      <c r="BL335" s="18" t="s">
        <v>166</v>
      </c>
      <c r="BM335" s="232" t="s">
        <v>430</v>
      </c>
    </row>
    <row r="336" spans="1:51" s="14" customFormat="1" ht="12">
      <c r="A336" s="14"/>
      <c r="B336" s="249"/>
      <c r="C336" s="250"/>
      <c r="D336" s="234" t="s">
        <v>169</v>
      </c>
      <c r="E336" s="251" t="s">
        <v>1</v>
      </c>
      <c r="F336" s="252" t="s">
        <v>431</v>
      </c>
      <c r="G336" s="250"/>
      <c r="H336" s="253">
        <v>1</v>
      </c>
      <c r="I336" s="254"/>
      <c r="J336" s="250"/>
      <c r="K336" s="250"/>
      <c r="L336" s="255"/>
      <c r="M336" s="256"/>
      <c r="N336" s="257"/>
      <c r="O336" s="257"/>
      <c r="P336" s="257"/>
      <c r="Q336" s="257"/>
      <c r="R336" s="257"/>
      <c r="S336" s="257"/>
      <c r="T336" s="258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9" t="s">
        <v>169</v>
      </c>
      <c r="AU336" s="259" t="s">
        <v>82</v>
      </c>
      <c r="AV336" s="14" t="s">
        <v>82</v>
      </c>
      <c r="AW336" s="14" t="s">
        <v>30</v>
      </c>
      <c r="AX336" s="14" t="s">
        <v>73</v>
      </c>
      <c r="AY336" s="259" t="s">
        <v>160</v>
      </c>
    </row>
    <row r="337" spans="1:51" s="15" customFormat="1" ht="12">
      <c r="A337" s="15"/>
      <c r="B337" s="260"/>
      <c r="C337" s="261"/>
      <c r="D337" s="234" t="s">
        <v>169</v>
      </c>
      <c r="E337" s="262" t="s">
        <v>1</v>
      </c>
      <c r="F337" s="263" t="s">
        <v>172</v>
      </c>
      <c r="G337" s="261"/>
      <c r="H337" s="264">
        <v>1</v>
      </c>
      <c r="I337" s="265"/>
      <c r="J337" s="261"/>
      <c r="K337" s="261"/>
      <c r="L337" s="266"/>
      <c r="M337" s="267"/>
      <c r="N337" s="268"/>
      <c r="O337" s="268"/>
      <c r="P337" s="268"/>
      <c r="Q337" s="268"/>
      <c r="R337" s="268"/>
      <c r="S337" s="268"/>
      <c r="T337" s="269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0" t="s">
        <v>169</v>
      </c>
      <c r="AU337" s="270" t="s">
        <v>82</v>
      </c>
      <c r="AV337" s="15" t="s">
        <v>166</v>
      </c>
      <c r="AW337" s="15" t="s">
        <v>30</v>
      </c>
      <c r="AX337" s="15" t="s">
        <v>80</v>
      </c>
      <c r="AY337" s="270" t="s">
        <v>160</v>
      </c>
    </row>
    <row r="338" spans="1:65" s="2" customFormat="1" ht="24.15" customHeight="1">
      <c r="A338" s="39"/>
      <c r="B338" s="40"/>
      <c r="C338" s="220" t="s">
        <v>287</v>
      </c>
      <c r="D338" s="220" t="s">
        <v>162</v>
      </c>
      <c r="E338" s="221" t="s">
        <v>432</v>
      </c>
      <c r="F338" s="222" t="s">
        <v>433</v>
      </c>
      <c r="G338" s="223" t="s">
        <v>165</v>
      </c>
      <c r="H338" s="224">
        <v>1045.4</v>
      </c>
      <c r="I338" s="225"/>
      <c r="J338" s="226">
        <f>ROUND(I338*H338,2)</f>
        <v>0</v>
      </c>
      <c r="K338" s="227"/>
      <c r="L338" s="45"/>
      <c r="M338" s="228" t="s">
        <v>1</v>
      </c>
      <c r="N338" s="229" t="s">
        <v>38</v>
      </c>
      <c r="O338" s="92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2" t="s">
        <v>166</v>
      </c>
      <c r="AT338" s="232" t="s">
        <v>162</v>
      </c>
      <c r="AU338" s="232" t="s">
        <v>82</v>
      </c>
      <c r="AY338" s="18" t="s">
        <v>160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8" t="s">
        <v>80</v>
      </c>
      <c r="BK338" s="233">
        <f>ROUND(I338*H338,2)</f>
        <v>0</v>
      </c>
      <c r="BL338" s="18" t="s">
        <v>166</v>
      </c>
      <c r="BM338" s="232" t="s">
        <v>434</v>
      </c>
    </row>
    <row r="339" spans="1:65" s="2" customFormat="1" ht="24.15" customHeight="1">
      <c r="A339" s="39"/>
      <c r="B339" s="40"/>
      <c r="C339" s="220" t="s">
        <v>435</v>
      </c>
      <c r="D339" s="220" t="s">
        <v>162</v>
      </c>
      <c r="E339" s="221" t="s">
        <v>436</v>
      </c>
      <c r="F339" s="222" t="s">
        <v>437</v>
      </c>
      <c r="G339" s="223" t="s">
        <v>165</v>
      </c>
      <c r="H339" s="224">
        <v>44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38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166</v>
      </c>
      <c r="AT339" s="232" t="s">
        <v>162</v>
      </c>
      <c r="AU339" s="232" t="s">
        <v>82</v>
      </c>
      <c r="AY339" s="18" t="s">
        <v>160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80</v>
      </c>
      <c r="BK339" s="233">
        <f>ROUND(I339*H339,2)</f>
        <v>0</v>
      </c>
      <c r="BL339" s="18" t="s">
        <v>166</v>
      </c>
      <c r="BM339" s="232" t="s">
        <v>438</v>
      </c>
    </row>
    <row r="340" spans="1:51" s="14" customFormat="1" ht="12">
      <c r="A340" s="14"/>
      <c r="B340" s="249"/>
      <c r="C340" s="250"/>
      <c r="D340" s="234" t="s">
        <v>169</v>
      </c>
      <c r="E340" s="251" t="s">
        <v>1</v>
      </c>
      <c r="F340" s="252" t="s">
        <v>439</v>
      </c>
      <c r="G340" s="250"/>
      <c r="H340" s="253">
        <v>20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9" t="s">
        <v>169</v>
      </c>
      <c r="AU340" s="259" t="s">
        <v>82</v>
      </c>
      <c r="AV340" s="14" t="s">
        <v>82</v>
      </c>
      <c r="AW340" s="14" t="s">
        <v>30</v>
      </c>
      <c r="AX340" s="14" t="s">
        <v>73</v>
      </c>
      <c r="AY340" s="259" t="s">
        <v>160</v>
      </c>
    </row>
    <row r="341" spans="1:51" s="14" customFormat="1" ht="12">
      <c r="A341" s="14"/>
      <c r="B341" s="249"/>
      <c r="C341" s="250"/>
      <c r="D341" s="234" t="s">
        <v>169</v>
      </c>
      <c r="E341" s="251" t="s">
        <v>1</v>
      </c>
      <c r="F341" s="252" t="s">
        <v>440</v>
      </c>
      <c r="G341" s="250"/>
      <c r="H341" s="253">
        <v>24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169</v>
      </c>
      <c r="AU341" s="259" t="s">
        <v>82</v>
      </c>
      <c r="AV341" s="14" t="s">
        <v>82</v>
      </c>
      <c r="AW341" s="14" t="s">
        <v>30</v>
      </c>
      <c r="AX341" s="14" t="s">
        <v>73</v>
      </c>
      <c r="AY341" s="259" t="s">
        <v>160</v>
      </c>
    </row>
    <row r="342" spans="1:51" s="15" customFormat="1" ht="12">
      <c r="A342" s="15"/>
      <c r="B342" s="260"/>
      <c r="C342" s="261"/>
      <c r="D342" s="234" t="s">
        <v>169</v>
      </c>
      <c r="E342" s="262" t="s">
        <v>1</v>
      </c>
      <c r="F342" s="263" t="s">
        <v>172</v>
      </c>
      <c r="G342" s="261"/>
      <c r="H342" s="264">
        <v>44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0" t="s">
        <v>169</v>
      </c>
      <c r="AU342" s="270" t="s">
        <v>82</v>
      </c>
      <c r="AV342" s="15" t="s">
        <v>166</v>
      </c>
      <c r="AW342" s="15" t="s">
        <v>30</v>
      </c>
      <c r="AX342" s="15" t="s">
        <v>80</v>
      </c>
      <c r="AY342" s="270" t="s">
        <v>160</v>
      </c>
    </row>
    <row r="343" spans="1:65" s="2" customFormat="1" ht="24.15" customHeight="1">
      <c r="A343" s="39"/>
      <c r="B343" s="40"/>
      <c r="C343" s="220" t="s">
        <v>293</v>
      </c>
      <c r="D343" s="220" t="s">
        <v>162</v>
      </c>
      <c r="E343" s="221" t="s">
        <v>441</v>
      </c>
      <c r="F343" s="222" t="s">
        <v>442</v>
      </c>
      <c r="G343" s="223" t="s">
        <v>165</v>
      </c>
      <c r="H343" s="224">
        <v>97.2</v>
      </c>
      <c r="I343" s="225"/>
      <c r="J343" s="226">
        <f>ROUND(I343*H343,2)</f>
        <v>0</v>
      </c>
      <c r="K343" s="227"/>
      <c r="L343" s="45"/>
      <c r="M343" s="228" t="s">
        <v>1</v>
      </c>
      <c r="N343" s="229" t="s">
        <v>38</v>
      </c>
      <c r="O343" s="92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166</v>
      </c>
      <c r="AT343" s="232" t="s">
        <v>162</v>
      </c>
      <c r="AU343" s="232" t="s">
        <v>82</v>
      </c>
      <c r="AY343" s="18" t="s">
        <v>160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80</v>
      </c>
      <c r="BK343" s="233">
        <f>ROUND(I343*H343,2)</f>
        <v>0</v>
      </c>
      <c r="BL343" s="18" t="s">
        <v>166</v>
      </c>
      <c r="BM343" s="232" t="s">
        <v>443</v>
      </c>
    </row>
    <row r="344" spans="1:65" s="2" customFormat="1" ht="24.15" customHeight="1">
      <c r="A344" s="39"/>
      <c r="B344" s="40"/>
      <c r="C344" s="220" t="s">
        <v>444</v>
      </c>
      <c r="D344" s="220" t="s">
        <v>162</v>
      </c>
      <c r="E344" s="221" t="s">
        <v>445</v>
      </c>
      <c r="F344" s="222" t="s">
        <v>446</v>
      </c>
      <c r="G344" s="223" t="s">
        <v>165</v>
      </c>
      <c r="H344" s="224">
        <v>948.2</v>
      </c>
      <c r="I344" s="225"/>
      <c r="J344" s="226">
        <f>ROUND(I344*H344,2)</f>
        <v>0</v>
      </c>
      <c r="K344" s="227"/>
      <c r="L344" s="45"/>
      <c r="M344" s="228" t="s">
        <v>1</v>
      </c>
      <c r="N344" s="229" t="s">
        <v>38</v>
      </c>
      <c r="O344" s="92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2" t="s">
        <v>166</v>
      </c>
      <c r="AT344" s="232" t="s">
        <v>162</v>
      </c>
      <c r="AU344" s="232" t="s">
        <v>82</v>
      </c>
      <c r="AY344" s="18" t="s">
        <v>160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8" t="s">
        <v>80</v>
      </c>
      <c r="BK344" s="233">
        <f>ROUND(I344*H344,2)</f>
        <v>0</v>
      </c>
      <c r="BL344" s="18" t="s">
        <v>166</v>
      </c>
      <c r="BM344" s="232" t="s">
        <v>447</v>
      </c>
    </row>
    <row r="345" spans="1:65" s="2" customFormat="1" ht="24.15" customHeight="1">
      <c r="A345" s="39"/>
      <c r="B345" s="40"/>
      <c r="C345" s="220" t="s">
        <v>297</v>
      </c>
      <c r="D345" s="220" t="s">
        <v>162</v>
      </c>
      <c r="E345" s="221" t="s">
        <v>448</v>
      </c>
      <c r="F345" s="222" t="s">
        <v>449</v>
      </c>
      <c r="G345" s="223" t="s">
        <v>165</v>
      </c>
      <c r="H345" s="224">
        <v>1045.4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38</v>
      </c>
      <c r="O345" s="92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166</v>
      </c>
      <c r="AT345" s="232" t="s">
        <v>162</v>
      </c>
      <c r="AU345" s="232" t="s">
        <v>82</v>
      </c>
      <c r="AY345" s="18" t="s">
        <v>160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80</v>
      </c>
      <c r="BK345" s="233">
        <f>ROUND(I345*H345,2)</f>
        <v>0</v>
      </c>
      <c r="BL345" s="18" t="s">
        <v>166</v>
      </c>
      <c r="BM345" s="232" t="s">
        <v>450</v>
      </c>
    </row>
    <row r="346" spans="1:65" s="2" customFormat="1" ht="24.15" customHeight="1">
      <c r="A346" s="39"/>
      <c r="B346" s="40"/>
      <c r="C346" s="220" t="s">
        <v>451</v>
      </c>
      <c r="D346" s="220" t="s">
        <v>162</v>
      </c>
      <c r="E346" s="221" t="s">
        <v>452</v>
      </c>
      <c r="F346" s="222" t="s">
        <v>453</v>
      </c>
      <c r="G346" s="223" t="s">
        <v>282</v>
      </c>
      <c r="H346" s="224">
        <v>10</v>
      </c>
      <c r="I346" s="225"/>
      <c r="J346" s="226">
        <f>ROUND(I346*H346,2)</f>
        <v>0</v>
      </c>
      <c r="K346" s="227"/>
      <c r="L346" s="45"/>
      <c r="M346" s="228" t="s">
        <v>1</v>
      </c>
      <c r="N346" s="229" t="s">
        <v>38</v>
      </c>
      <c r="O346" s="92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2" t="s">
        <v>166</v>
      </c>
      <c r="AT346" s="232" t="s">
        <v>162</v>
      </c>
      <c r="AU346" s="232" t="s">
        <v>82</v>
      </c>
      <c r="AY346" s="18" t="s">
        <v>160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8" t="s">
        <v>80</v>
      </c>
      <c r="BK346" s="233">
        <f>ROUND(I346*H346,2)</f>
        <v>0</v>
      </c>
      <c r="BL346" s="18" t="s">
        <v>166</v>
      </c>
      <c r="BM346" s="232" t="s">
        <v>454</v>
      </c>
    </row>
    <row r="347" spans="1:51" s="14" customFormat="1" ht="12">
      <c r="A347" s="14"/>
      <c r="B347" s="249"/>
      <c r="C347" s="250"/>
      <c r="D347" s="234" t="s">
        <v>169</v>
      </c>
      <c r="E347" s="251" t="s">
        <v>1</v>
      </c>
      <c r="F347" s="252" t="s">
        <v>455</v>
      </c>
      <c r="G347" s="250"/>
      <c r="H347" s="253">
        <v>10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9" t="s">
        <v>169</v>
      </c>
      <c r="AU347" s="259" t="s">
        <v>82</v>
      </c>
      <c r="AV347" s="14" t="s">
        <v>82</v>
      </c>
      <c r="AW347" s="14" t="s">
        <v>30</v>
      </c>
      <c r="AX347" s="14" t="s">
        <v>73</v>
      </c>
      <c r="AY347" s="259" t="s">
        <v>160</v>
      </c>
    </row>
    <row r="348" spans="1:51" s="15" customFormat="1" ht="12">
      <c r="A348" s="15"/>
      <c r="B348" s="260"/>
      <c r="C348" s="261"/>
      <c r="D348" s="234" t="s">
        <v>169</v>
      </c>
      <c r="E348" s="262" t="s">
        <v>1</v>
      </c>
      <c r="F348" s="263" t="s">
        <v>172</v>
      </c>
      <c r="G348" s="261"/>
      <c r="H348" s="264">
        <v>10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0" t="s">
        <v>169</v>
      </c>
      <c r="AU348" s="270" t="s">
        <v>82</v>
      </c>
      <c r="AV348" s="15" t="s">
        <v>166</v>
      </c>
      <c r="AW348" s="15" t="s">
        <v>30</v>
      </c>
      <c r="AX348" s="15" t="s">
        <v>80</v>
      </c>
      <c r="AY348" s="270" t="s">
        <v>160</v>
      </c>
    </row>
    <row r="349" spans="1:65" s="2" customFormat="1" ht="24.15" customHeight="1">
      <c r="A349" s="39"/>
      <c r="B349" s="40"/>
      <c r="C349" s="220" t="s">
        <v>308</v>
      </c>
      <c r="D349" s="220" t="s">
        <v>162</v>
      </c>
      <c r="E349" s="221" t="s">
        <v>456</v>
      </c>
      <c r="F349" s="222" t="s">
        <v>457</v>
      </c>
      <c r="G349" s="223" t="s">
        <v>282</v>
      </c>
      <c r="H349" s="224">
        <v>21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38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166</v>
      </c>
      <c r="AT349" s="232" t="s">
        <v>162</v>
      </c>
      <c r="AU349" s="232" t="s">
        <v>82</v>
      </c>
      <c r="AY349" s="18" t="s">
        <v>160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80</v>
      </c>
      <c r="BK349" s="233">
        <f>ROUND(I349*H349,2)</f>
        <v>0</v>
      </c>
      <c r="BL349" s="18" t="s">
        <v>166</v>
      </c>
      <c r="BM349" s="232" t="s">
        <v>458</v>
      </c>
    </row>
    <row r="350" spans="1:51" s="14" customFormat="1" ht="12">
      <c r="A350" s="14"/>
      <c r="B350" s="249"/>
      <c r="C350" s="250"/>
      <c r="D350" s="234" t="s">
        <v>169</v>
      </c>
      <c r="E350" s="251" t="s">
        <v>1</v>
      </c>
      <c r="F350" s="252" t="s">
        <v>459</v>
      </c>
      <c r="G350" s="250"/>
      <c r="H350" s="253">
        <v>7</v>
      </c>
      <c r="I350" s="254"/>
      <c r="J350" s="250"/>
      <c r="K350" s="250"/>
      <c r="L350" s="255"/>
      <c r="M350" s="256"/>
      <c r="N350" s="257"/>
      <c r="O350" s="257"/>
      <c r="P350" s="257"/>
      <c r="Q350" s="257"/>
      <c r="R350" s="257"/>
      <c r="S350" s="257"/>
      <c r="T350" s="25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9" t="s">
        <v>169</v>
      </c>
      <c r="AU350" s="259" t="s">
        <v>82</v>
      </c>
      <c r="AV350" s="14" t="s">
        <v>82</v>
      </c>
      <c r="AW350" s="14" t="s">
        <v>30</v>
      </c>
      <c r="AX350" s="14" t="s">
        <v>73</v>
      </c>
      <c r="AY350" s="259" t="s">
        <v>160</v>
      </c>
    </row>
    <row r="351" spans="1:51" s="14" customFormat="1" ht="12">
      <c r="A351" s="14"/>
      <c r="B351" s="249"/>
      <c r="C351" s="250"/>
      <c r="D351" s="234" t="s">
        <v>169</v>
      </c>
      <c r="E351" s="251" t="s">
        <v>1</v>
      </c>
      <c r="F351" s="252" t="s">
        <v>460</v>
      </c>
      <c r="G351" s="250"/>
      <c r="H351" s="253">
        <v>14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169</v>
      </c>
      <c r="AU351" s="259" t="s">
        <v>82</v>
      </c>
      <c r="AV351" s="14" t="s">
        <v>82</v>
      </c>
      <c r="AW351" s="14" t="s">
        <v>30</v>
      </c>
      <c r="AX351" s="14" t="s">
        <v>73</v>
      </c>
      <c r="AY351" s="259" t="s">
        <v>160</v>
      </c>
    </row>
    <row r="352" spans="1:51" s="15" customFormat="1" ht="12">
      <c r="A352" s="15"/>
      <c r="B352" s="260"/>
      <c r="C352" s="261"/>
      <c r="D352" s="234" t="s">
        <v>169</v>
      </c>
      <c r="E352" s="262" t="s">
        <v>1</v>
      </c>
      <c r="F352" s="263" t="s">
        <v>172</v>
      </c>
      <c r="G352" s="261"/>
      <c r="H352" s="264">
        <v>21</v>
      </c>
      <c r="I352" s="265"/>
      <c r="J352" s="261"/>
      <c r="K352" s="261"/>
      <c r="L352" s="266"/>
      <c r="M352" s="267"/>
      <c r="N352" s="268"/>
      <c r="O352" s="268"/>
      <c r="P352" s="268"/>
      <c r="Q352" s="268"/>
      <c r="R352" s="268"/>
      <c r="S352" s="268"/>
      <c r="T352" s="26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0" t="s">
        <v>169</v>
      </c>
      <c r="AU352" s="270" t="s">
        <v>82</v>
      </c>
      <c r="AV352" s="15" t="s">
        <v>166</v>
      </c>
      <c r="AW352" s="15" t="s">
        <v>30</v>
      </c>
      <c r="AX352" s="15" t="s">
        <v>80</v>
      </c>
      <c r="AY352" s="270" t="s">
        <v>160</v>
      </c>
    </row>
    <row r="353" spans="1:65" s="2" customFormat="1" ht="24.15" customHeight="1">
      <c r="A353" s="39"/>
      <c r="B353" s="40"/>
      <c r="C353" s="220" t="s">
        <v>461</v>
      </c>
      <c r="D353" s="220" t="s">
        <v>162</v>
      </c>
      <c r="E353" s="221" t="s">
        <v>462</v>
      </c>
      <c r="F353" s="222" t="s">
        <v>463</v>
      </c>
      <c r="G353" s="223" t="s">
        <v>165</v>
      </c>
      <c r="H353" s="224">
        <v>44.984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38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166</v>
      </c>
      <c r="AT353" s="232" t="s">
        <v>162</v>
      </c>
      <c r="AU353" s="232" t="s">
        <v>82</v>
      </c>
      <c r="AY353" s="18" t="s">
        <v>160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80</v>
      </c>
      <c r="BK353" s="233">
        <f>ROUND(I353*H353,2)</f>
        <v>0</v>
      </c>
      <c r="BL353" s="18" t="s">
        <v>166</v>
      </c>
      <c r="BM353" s="232" t="s">
        <v>464</v>
      </c>
    </row>
    <row r="354" spans="1:51" s="14" customFormat="1" ht="12">
      <c r="A354" s="14"/>
      <c r="B354" s="249"/>
      <c r="C354" s="250"/>
      <c r="D354" s="234" t="s">
        <v>169</v>
      </c>
      <c r="E354" s="251" t="s">
        <v>1</v>
      </c>
      <c r="F354" s="252" t="s">
        <v>465</v>
      </c>
      <c r="G354" s="250"/>
      <c r="H354" s="253">
        <v>18.16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9" t="s">
        <v>169</v>
      </c>
      <c r="AU354" s="259" t="s">
        <v>82</v>
      </c>
      <c r="AV354" s="14" t="s">
        <v>82</v>
      </c>
      <c r="AW354" s="14" t="s">
        <v>30</v>
      </c>
      <c r="AX354" s="14" t="s">
        <v>73</v>
      </c>
      <c r="AY354" s="259" t="s">
        <v>160</v>
      </c>
    </row>
    <row r="355" spans="1:51" s="14" customFormat="1" ht="12">
      <c r="A355" s="14"/>
      <c r="B355" s="249"/>
      <c r="C355" s="250"/>
      <c r="D355" s="234" t="s">
        <v>169</v>
      </c>
      <c r="E355" s="251" t="s">
        <v>1</v>
      </c>
      <c r="F355" s="252" t="s">
        <v>466</v>
      </c>
      <c r="G355" s="250"/>
      <c r="H355" s="253">
        <v>14.224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9" t="s">
        <v>169</v>
      </c>
      <c r="AU355" s="259" t="s">
        <v>82</v>
      </c>
      <c r="AV355" s="14" t="s">
        <v>82</v>
      </c>
      <c r="AW355" s="14" t="s">
        <v>30</v>
      </c>
      <c r="AX355" s="14" t="s">
        <v>73</v>
      </c>
      <c r="AY355" s="259" t="s">
        <v>160</v>
      </c>
    </row>
    <row r="356" spans="1:51" s="14" customFormat="1" ht="12">
      <c r="A356" s="14"/>
      <c r="B356" s="249"/>
      <c r="C356" s="250"/>
      <c r="D356" s="234" t="s">
        <v>169</v>
      </c>
      <c r="E356" s="251" t="s">
        <v>1</v>
      </c>
      <c r="F356" s="252" t="s">
        <v>467</v>
      </c>
      <c r="G356" s="250"/>
      <c r="H356" s="253">
        <v>12.6</v>
      </c>
      <c r="I356" s="254"/>
      <c r="J356" s="250"/>
      <c r="K356" s="250"/>
      <c r="L356" s="255"/>
      <c r="M356" s="256"/>
      <c r="N356" s="257"/>
      <c r="O356" s="257"/>
      <c r="P356" s="257"/>
      <c r="Q356" s="257"/>
      <c r="R356" s="257"/>
      <c r="S356" s="257"/>
      <c r="T356" s="25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9" t="s">
        <v>169</v>
      </c>
      <c r="AU356" s="259" t="s">
        <v>82</v>
      </c>
      <c r="AV356" s="14" t="s">
        <v>82</v>
      </c>
      <c r="AW356" s="14" t="s">
        <v>30</v>
      </c>
      <c r="AX356" s="14" t="s">
        <v>73</v>
      </c>
      <c r="AY356" s="259" t="s">
        <v>160</v>
      </c>
    </row>
    <row r="357" spans="1:51" s="15" customFormat="1" ht="12">
      <c r="A357" s="15"/>
      <c r="B357" s="260"/>
      <c r="C357" s="261"/>
      <c r="D357" s="234" t="s">
        <v>169</v>
      </c>
      <c r="E357" s="262" t="s">
        <v>1</v>
      </c>
      <c r="F357" s="263" t="s">
        <v>172</v>
      </c>
      <c r="G357" s="261"/>
      <c r="H357" s="264">
        <v>44.984</v>
      </c>
      <c r="I357" s="265"/>
      <c r="J357" s="261"/>
      <c r="K357" s="261"/>
      <c r="L357" s="266"/>
      <c r="M357" s="267"/>
      <c r="N357" s="268"/>
      <c r="O357" s="268"/>
      <c r="P357" s="268"/>
      <c r="Q357" s="268"/>
      <c r="R357" s="268"/>
      <c r="S357" s="268"/>
      <c r="T357" s="269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0" t="s">
        <v>169</v>
      </c>
      <c r="AU357" s="270" t="s">
        <v>82</v>
      </c>
      <c r="AV357" s="15" t="s">
        <v>166</v>
      </c>
      <c r="AW357" s="15" t="s">
        <v>30</v>
      </c>
      <c r="AX357" s="15" t="s">
        <v>80</v>
      </c>
      <c r="AY357" s="270" t="s">
        <v>160</v>
      </c>
    </row>
    <row r="358" spans="1:65" s="2" customFormat="1" ht="49.05" customHeight="1">
      <c r="A358" s="39"/>
      <c r="B358" s="40"/>
      <c r="C358" s="220" t="s">
        <v>312</v>
      </c>
      <c r="D358" s="220" t="s">
        <v>162</v>
      </c>
      <c r="E358" s="221" t="s">
        <v>468</v>
      </c>
      <c r="F358" s="222" t="s">
        <v>469</v>
      </c>
      <c r="G358" s="223" t="s">
        <v>165</v>
      </c>
      <c r="H358" s="224">
        <v>140.31</v>
      </c>
      <c r="I358" s="225"/>
      <c r="J358" s="226">
        <f>ROUND(I358*H358,2)</f>
        <v>0</v>
      </c>
      <c r="K358" s="227"/>
      <c r="L358" s="45"/>
      <c r="M358" s="228" t="s">
        <v>1</v>
      </c>
      <c r="N358" s="229" t="s">
        <v>38</v>
      </c>
      <c r="O358" s="92"/>
      <c r="P358" s="230">
        <f>O358*H358</f>
        <v>0</v>
      </c>
      <c r="Q358" s="230">
        <v>0</v>
      </c>
      <c r="R358" s="230">
        <f>Q358*H358</f>
        <v>0</v>
      </c>
      <c r="S358" s="230">
        <v>0</v>
      </c>
      <c r="T358" s="23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2" t="s">
        <v>166</v>
      </c>
      <c r="AT358" s="232" t="s">
        <v>162</v>
      </c>
      <c r="AU358" s="232" t="s">
        <v>82</v>
      </c>
      <c r="AY358" s="18" t="s">
        <v>160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8" t="s">
        <v>80</v>
      </c>
      <c r="BK358" s="233">
        <f>ROUND(I358*H358,2)</f>
        <v>0</v>
      </c>
      <c r="BL358" s="18" t="s">
        <v>166</v>
      </c>
      <c r="BM358" s="232" t="s">
        <v>470</v>
      </c>
    </row>
    <row r="359" spans="1:65" s="2" customFormat="1" ht="24.15" customHeight="1">
      <c r="A359" s="39"/>
      <c r="B359" s="40"/>
      <c r="C359" s="271" t="s">
        <v>471</v>
      </c>
      <c r="D359" s="271" t="s">
        <v>226</v>
      </c>
      <c r="E359" s="272" t="s">
        <v>472</v>
      </c>
      <c r="F359" s="273" t="s">
        <v>473</v>
      </c>
      <c r="G359" s="274" t="s">
        <v>165</v>
      </c>
      <c r="H359" s="275">
        <v>145.922</v>
      </c>
      <c r="I359" s="276"/>
      <c r="J359" s="277">
        <f>ROUND(I359*H359,2)</f>
        <v>0</v>
      </c>
      <c r="K359" s="278"/>
      <c r="L359" s="279"/>
      <c r="M359" s="280" t="s">
        <v>1</v>
      </c>
      <c r="N359" s="281" t="s">
        <v>38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182</v>
      </c>
      <c r="AT359" s="232" t="s">
        <v>226</v>
      </c>
      <c r="AU359" s="232" t="s">
        <v>82</v>
      </c>
      <c r="AY359" s="18" t="s">
        <v>160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80</v>
      </c>
      <c r="BK359" s="233">
        <f>ROUND(I359*H359,2)</f>
        <v>0</v>
      </c>
      <c r="BL359" s="18" t="s">
        <v>166</v>
      </c>
      <c r="BM359" s="232" t="s">
        <v>474</v>
      </c>
    </row>
    <row r="360" spans="1:51" s="13" customFormat="1" ht="12">
      <c r="A360" s="13"/>
      <c r="B360" s="239"/>
      <c r="C360" s="240"/>
      <c r="D360" s="234" t="s">
        <v>169</v>
      </c>
      <c r="E360" s="241" t="s">
        <v>1</v>
      </c>
      <c r="F360" s="242" t="s">
        <v>475</v>
      </c>
      <c r="G360" s="240"/>
      <c r="H360" s="241" t="s">
        <v>1</v>
      </c>
      <c r="I360" s="243"/>
      <c r="J360" s="240"/>
      <c r="K360" s="240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169</v>
      </c>
      <c r="AU360" s="248" t="s">
        <v>82</v>
      </c>
      <c r="AV360" s="13" t="s">
        <v>80</v>
      </c>
      <c r="AW360" s="13" t="s">
        <v>30</v>
      </c>
      <c r="AX360" s="13" t="s">
        <v>73</v>
      </c>
      <c r="AY360" s="248" t="s">
        <v>160</v>
      </c>
    </row>
    <row r="361" spans="1:51" s="14" customFormat="1" ht="12">
      <c r="A361" s="14"/>
      <c r="B361" s="249"/>
      <c r="C361" s="250"/>
      <c r="D361" s="234" t="s">
        <v>169</v>
      </c>
      <c r="E361" s="251" t="s">
        <v>1</v>
      </c>
      <c r="F361" s="252" t="s">
        <v>476</v>
      </c>
      <c r="G361" s="250"/>
      <c r="H361" s="253">
        <v>145.922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9" t="s">
        <v>169</v>
      </c>
      <c r="AU361" s="259" t="s">
        <v>82</v>
      </c>
      <c r="AV361" s="14" t="s">
        <v>82</v>
      </c>
      <c r="AW361" s="14" t="s">
        <v>30</v>
      </c>
      <c r="AX361" s="14" t="s">
        <v>73</v>
      </c>
      <c r="AY361" s="259" t="s">
        <v>160</v>
      </c>
    </row>
    <row r="362" spans="1:51" s="15" customFormat="1" ht="12">
      <c r="A362" s="15"/>
      <c r="B362" s="260"/>
      <c r="C362" s="261"/>
      <c r="D362" s="234" t="s">
        <v>169</v>
      </c>
      <c r="E362" s="262" t="s">
        <v>1</v>
      </c>
      <c r="F362" s="263" t="s">
        <v>172</v>
      </c>
      <c r="G362" s="261"/>
      <c r="H362" s="264">
        <v>145.922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70" t="s">
        <v>169</v>
      </c>
      <c r="AU362" s="270" t="s">
        <v>82</v>
      </c>
      <c r="AV362" s="15" t="s">
        <v>166</v>
      </c>
      <c r="AW362" s="15" t="s">
        <v>30</v>
      </c>
      <c r="AX362" s="15" t="s">
        <v>80</v>
      </c>
      <c r="AY362" s="270" t="s">
        <v>160</v>
      </c>
    </row>
    <row r="363" spans="1:65" s="2" customFormat="1" ht="24.15" customHeight="1">
      <c r="A363" s="39"/>
      <c r="B363" s="40"/>
      <c r="C363" s="220" t="s">
        <v>317</v>
      </c>
      <c r="D363" s="220" t="s">
        <v>162</v>
      </c>
      <c r="E363" s="221" t="s">
        <v>477</v>
      </c>
      <c r="F363" s="222" t="s">
        <v>478</v>
      </c>
      <c r="G363" s="223" t="s">
        <v>165</v>
      </c>
      <c r="H363" s="224">
        <v>140.31</v>
      </c>
      <c r="I363" s="225"/>
      <c r="J363" s="226">
        <f>ROUND(I363*H363,2)</f>
        <v>0</v>
      </c>
      <c r="K363" s="227"/>
      <c r="L363" s="45"/>
      <c r="M363" s="228" t="s">
        <v>1</v>
      </c>
      <c r="N363" s="229" t="s">
        <v>38</v>
      </c>
      <c r="O363" s="92"/>
      <c r="P363" s="230">
        <f>O363*H363</f>
        <v>0</v>
      </c>
      <c r="Q363" s="230">
        <v>0</v>
      </c>
      <c r="R363" s="230">
        <f>Q363*H363</f>
        <v>0</v>
      </c>
      <c r="S363" s="230">
        <v>0</v>
      </c>
      <c r="T363" s="23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166</v>
      </c>
      <c r="AT363" s="232" t="s">
        <v>162</v>
      </c>
      <c r="AU363" s="232" t="s">
        <v>82</v>
      </c>
      <c r="AY363" s="18" t="s">
        <v>160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80</v>
      </c>
      <c r="BK363" s="233">
        <f>ROUND(I363*H363,2)</f>
        <v>0</v>
      </c>
      <c r="BL363" s="18" t="s">
        <v>166</v>
      </c>
      <c r="BM363" s="232" t="s">
        <v>479</v>
      </c>
    </row>
    <row r="364" spans="1:65" s="2" customFormat="1" ht="24.15" customHeight="1">
      <c r="A364" s="39"/>
      <c r="B364" s="40"/>
      <c r="C364" s="220" t="s">
        <v>480</v>
      </c>
      <c r="D364" s="220" t="s">
        <v>162</v>
      </c>
      <c r="E364" s="221" t="s">
        <v>481</v>
      </c>
      <c r="F364" s="222" t="s">
        <v>482</v>
      </c>
      <c r="G364" s="223" t="s">
        <v>165</v>
      </c>
      <c r="H364" s="224">
        <v>18.32</v>
      </c>
      <c r="I364" s="225"/>
      <c r="J364" s="226">
        <f>ROUND(I364*H364,2)</f>
        <v>0</v>
      </c>
      <c r="K364" s="227"/>
      <c r="L364" s="45"/>
      <c r="M364" s="228" t="s">
        <v>1</v>
      </c>
      <c r="N364" s="229" t="s">
        <v>38</v>
      </c>
      <c r="O364" s="92"/>
      <c r="P364" s="230">
        <f>O364*H364</f>
        <v>0</v>
      </c>
      <c r="Q364" s="230">
        <v>0</v>
      </c>
      <c r="R364" s="230">
        <f>Q364*H364</f>
        <v>0</v>
      </c>
      <c r="S364" s="230">
        <v>0</v>
      </c>
      <c r="T364" s="23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2" t="s">
        <v>166</v>
      </c>
      <c r="AT364" s="232" t="s">
        <v>162</v>
      </c>
      <c r="AU364" s="232" t="s">
        <v>82</v>
      </c>
      <c r="AY364" s="18" t="s">
        <v>160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8" t="s">
        <v>80</v>
      </c>
      <c r="BK364" s="233">
        <f>ROUND(I364*H364,2)</f>
        <v>0</v>
      </c>
      <c r="BL364" s="18" t="s">
        <v>166</v>
      </c>
      <c r="BM364" s="232" t="s">
        <v>483</v>
      </c>
    </row>
    <row r="365" spans="1:65" s="2" customFormat="1" ht="44.25" customHeight="1">
      <c r="A365" s="39"/>
      <c r="B365" s="40"/>
      <c r="C365" s="220" t="s">
        <v>322</v>
      </c>
      <c r="D365" s="220" t="s">
        <v>162</v>
      </c>
      <c r="E365" s="221" t="s">
        <v>484</v>
      </c>
      <c r="F365" s="222" t="s">
        <v>485</v>
      </c>
      <c r="G365" s="223" t="s">
        <v>165</v>
      </c>
      <c r="H365" s="224">
        <v>18.32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38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166</v>
      </c>
      <c r="AT365" s="232" t="s">
        <v>162</v>
      </c>
      <c r="AU365" s="232" t="s">
        <v>82</v>
      </c>
      <c r="AY365" s="18" t="s">
        <v>160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80</v>
      </c>
      <c r="BK365" s="233">
        <f>ROUND(I365*H365,2)</f>
        <v>0</v>
      </c>
      <c r="BL365" s="18" t="s">
        <v>166</v>
      </c>
      <c r="BM365" s="232" t="s">
        <v>486</v>
      </c>
    </row>
    <row r="366" spans="1:65" s="2" customFormat="1" ht="24.15" customHeight="1">
      <c r="A366" s="39"/>
      <c r="B366" s="40"/>
      <c r="C366" s="271" t="s">
        <v>487</v>
      </c>
      <c r="D366" s="271" t="s">
        <v>226</v>
      </c>
      <c r="E366" s="272" t="s">
        <v>488</v>
      </c>
      <c r="F366" s="273" t="s">
        <v>489</v>
      </c>
      <c r="G366" s="274" t="s">
        <v>165</v>
      </c>
      <c r="H366" s="275">
        <v>19.236</v>
      </c>
      <c r="I366" s="276"/>
      <c r="J366" s="277">
        <f>ROUND(I366*H366,2)</f>
        <v>0</v>
      </c>
      <c r="K366" s="278"/>
      <c r="L366" s="279"/>
      <c r="M366" s="280" t="s">
        <v>1</v>
      </c>
      <c r="N366" s="281" t="s">
        <v>38</v>
      </c>
      <c r="O366" s="92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2" t="s">
        <v>182</v>
      </c>
      <c r="AT366" s="232" t="s">
        <v>226</v>
      </c>
      <c r="AU366" s="232" t="s">
        <v>82</v>
      </c>
      <c r="AY366" s="18" t="s">
        <v>160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8" t="s">
        <v>80</v>
      </c>
      <c r="BK366" s="233">
        <f>ROUND(I366*H366,2)</f>
        <v>0</v>
      </c>
      <c r="BL366" s="18" t="s">
        <v>166</v>
      </c>
      <c r="BM366" s="232" t="s">
        <v>490</v>
      </c>
    </row>
    <row r="367" spans="1:51" s="13" customFormat="1" ht="12">
      <c r="A367" s="13"/>
      <c r="B367" s="239"/>
      <c r="C367" s="240"/>
      <c r="D367" s="234" t="s">
        <v>169</v>
      </c>
      <c r="E367" s="241" t="s">
        <v>1</v>
      </c>
      <c r="F367" s="242" t="s">
        <v>491</v>
      </c>
      <c r="G367" s="240"/>
      <c r="H367" s="241" t="s">
        <v>1</v>
      </c>
      <c r="I367" s="243"/>
      <c r="J367" s="240"/>
      <c r="K367" s="240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169</v>
      </c>
      <c r="AU367" s="248" t="s">
        <v>82</v>
      </c>
      <c r="AV367" s="13" t="s">
        <v>80</v>
      </c>
      <c r="AW367" s="13" t="s">
        <v>30</v>
      </c>
      <c r="AX367" s="13" t="s">
        <v>73</v>
      </c>
      <c r="AY367" s="248" t="s">
        <v>160</v>
      </c>
    </row>
    <row r="368" spans="1:51" s="14" customFormat="1" ht="12">
      <c r="A368" s="14"/>
      <c r="B368" s="249"/>
      <c r="C368" s="250"/>
      <c r="D368" s="234" t="s">
        <v>169</v>
      </c>
      <c r="E368" s="251" t="s">
        <v>1</v>
      </c>
      <c r="F368" s="252" t="s">
        <v>492</v>
      </c>
      <c r="G368" s="250"/>
      <c r="H368" s="253">
        <v>19.236</v>
      </c>
      <c r="I368" s="254"/>
      <c r="J368" s="250"/>
      <c r="K368" s="250"/>
      <c r="L368" s="255"/>
      <c r="M368" s="256"/>
      <c r="N368" s="257"/>
      <c r="O368" s="257"/>
      <c r="P368" s="257"/>
      <c r="Q368" s="257"/>
      <c r="R368" s="257"/>
      <c r="S368" s="257"/>
      <c r="T368" s="25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9" t="s">
        <v>169</v>
      </c>
      <c r="AU368" s="259" t="s">
        <v>82</v>
      </c>
      <c r="AV368" s="14" t="s">
        <v>82</v>
      </c>
      <c r="AW368" s="14" t="s">
        <v>30</v>
      </c>
      <c r="AX368" s="14" t="s">
        <v>73</v>
      </c>
      <c r="AY368" s="259" t="s">
        <v>160</v>
      </c>
    </row>
    <row r="369" spans="1:51" s="15" customFormat="1" ht="12">
      <c r="A369" s="15"/>
      <c r="B369" s="260"/>
      <c r="C369" s="261"/>
      <c r="D369" s="234" t="s">
        <v>169</v>
      </c>
      <c r="E369" s="262" t="s">
        <v>1</v>
      </c>
      <c r="F369" s="263" t="s">
        <v>172</v>
      </c>
      <c r="G369" s="261"/>
      <c r="H369" s="264">
        <v>19.236</v>
      </c>
      <c r="I369" s="265"/>
      <c r="J369" s="261"/>
      <c r="K369" s="261"/>
      <c r="L369" s="266"/>
      <c r="M369" s="267"/>
      <c r="N369" s="268"/>
      <c r="O369" s="268"/>
      <c r="P369" s="268"/>
      <c r="Q369" s="268"/>
      <c r="R369" s="268"/>
      <c r="S369" s="268"/>
      <c r="T369" s="269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70" t="s">
        <v>169</v>
      </c>
      <c r="AU369" s="270" t="s">
        <v>82</v>
      </c>
      <c r="AV369" s="15" t="s">
        <v>166</v>
      </c>
      <c r="AW369" s="15" t="s">
        <v>30</v>
      </c>
      <c r="AX369" s="15" t="s">
        <v>80</v>
      </c>
      <c r="AY369" s="270" t="s">
        <v>160</v>
      </c>
    </row>
    <row r="370" spans="1:65" s="2" customFormat="1" ht="37.8" customHeight="1">
      <c r="A370" s="39"/>
      <c r="B370" s="40"/>
      <c r="C370" s="220" t="s">
        <v>326</v>
      </c>
      <c r="D370" s="220" t="s">
        <v>162</v>
      </c>
      <c r="E370" s="221" t="s">
        <v>493</v>
      </c>
      <c r="F370" s="222" t="s">
        <v>494</v>
      </c>
      <c r="G370" s="223" t="s">
        <v>165</v>
      </c>
      <c r="H370" s="224">
        <v>18.32</v>
      </c>
      <c r="I370" s="225"/>
      <c r="J370" s="226">
        <f>ROUND(I370*H370,2)</f>
        <v>0</v>
      </c>
      <c r="K370" s="227"/>
      <c r="L370" s="45"/>
      <c r="M370" s="228" t="s">
        <v>1</v>
      </c>
      <c r="N370" s="229" t="s">
        <v>38</v>
      </c>
      <c r="O370" s="92"/>
      <c r="P370" s="230">
        <f>O370*H370</f>
        <v>0</v>
      </c>
      <c r="Q370" s="230">
        <v>0</v>
      </c>
      <c r="R370" s="230">
        <f>Q370*H370</f>
        <v>0</v>
      </c>
      <c r="S370" s="230">
        <v>0</v>
      </c>
      <c r="T370" s="23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2" t="s">
        <v>166</v>
      </c>
      <c r="AT370" s="232" t="s">
        <v>162</v>
      </c>
      <c r="AU370" s="232" t="s">
        <v>82</v>
      </c>
      <c r="AY370" s="18" t="s">
        <v>160</v>
      </c>
      <c r="BE370" s="233">
        <f>IF(N370="základní",J370,0)</f>
        <v>0</v>
      </c>
      <c r="BF370" s="233">
        <f>IF(N370="snížená",J370,0)</f>
        <v>0</v>
      </c>
      <c r="BG370" s="233">
        <f>IF(N370="zákl. přenesená",J370,0)</f>
        <v>0</v>
      </c>
      <c r="BH370" s="233">
        <f>IF(N370="sníž. přenesená",J370,0)</f>
        <v>0</v>
      </c>
      <c r="BI370" s="233">
        <f>IF(N370="nulová",J370,0)</f>
        <v>0</v>
      </c>
      <c r="BJ370" s="18" t="s">
        <v>80</v>
      </c>
      <c r="BK370" s="233">
        <f>ROUND(I370*H370,2)</f>
        <v>0</v>
      </c>
      <c r="BL370" s="18" t="s">
        <v>166</v>
      </c>
      <c r="BM370" s="232" t="s">
        <v>495</v>
      </c>
    </row>
    <row r="371" spans="1:65" s="2" customFormat="1" ht="37.8" customHeight="1">
      <c r="A371" s="39"/>
      <c r="B371" s="40"/>
      <c r="C371" s="220" t="s">
        <v>496</v>
      </c>
      <c r="D371" s="220" t="s">
        <v>162</v>
      </c>
      <c r="E371" s="221" t="s">
        <v>497</v>
      </c>
      <c r="F371" s="222" t="s">
        <v>498</v>
      </c>
      <c r="G371" s="223" t="s">
        <v>165</v>
      </c>
      <c r="H371" s="224">
        <v>140.31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38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166</v>
      </c>
      <c r="AT371" s="232" t="s">
        <v>162</v>
      </c>
      <c r="AU371" s="232" t="s">
        <v>82</v>
      </c>
      <c r="AY371" s="18" t="s">
        <v>160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80</v>
      </c>
      <c r="BK371" s="233">
        <f>ROUND(I371*H371,2)</f>
        <v>0</v>
      </c>
      <c r="BL371" s="18" t="s">
        <v>166</v>
      </c>
      <c r="BM371" s="232" t="s">
        <v>499</v>
      </c>
    </row>
    <row r="372" spans="1:65" s="2" customFormat="1" ht="24.15" customHeight="1">
      <c r="A372" s="39"/>
      <c r="B372" s="40"/>
      <c r="C372" s="220" t="s">
        <v>330</v>
      </c>
      <c r="D372" s="220" t="s">
        <v>162</v>
      </c>
      <c r="E372" s="221" t="s">
        <v>500</v>
      </c>
      <c r="F372" s="222" t="s">
        <v>501</v>
      </c>
      <c r="G372" s="223" t="s">
        <v>307</v>
      </c>
      <c r="H372" s="224">
        <v>28.2</v>
      </c>
      <c r="I372" s="225"/>
      <c r="J372" s="226">
        <f>ROUND(I372*H372,2)</f>
        <v>0</v>
      </c>
      <c r="K372" s="227"/>
      <c r="L372" s="45"/>
      <c r="M372" s="228" t="s">
        <v>1</v>
      </c>
      <c r="N372" s="229" t="s">
        <v>38</v>
      </c>
      <c r="O372" s="92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2" t="s">
        <v>166</v>
      </c>
      <c r="AT372" s="232" t="s">
        <v>162</v>
      </c>
      <c r="AU372" s="232" t="s">
        <v>82</v>
      </c>
      <c r="AY372" s="18" t="s">
        <v>160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8" t="s">
        <v>80</v>
      </c>
      <c r="BK372" s="233">
        <f>ROUND(I372*H372,2)</f>
        <v>0</v>
      </c>
      <c r="BL372" s="18" t="s">
        <v>166</v>
      </c>
      <c r="BM372" s="232" t="s">
        <v>502</v>
      </c>
    </row>
    <row r="373" spans="1:65" s="2" customFormat="1" ht="21.75" customHeight="1">
      <c r="A373" s="39"/>
      <c r="B373" s="40"/>
      <c r="C373" s="271" t="s">
        <v>503</v>
      </c>
      <c r="D373" s="271" t="s">
        <v>226</v>
      </c>
      <c r="E373" s="272" t="s">
        <v>504</v>
      </c>
      <c r="F373" s="273" t="s">
        <v>505</v>
      </c>
      <c r="G373" s="274" t="s">
        <v>307</v>
      </c>
      <c r="H373" s="275">
        <v>31.02</v>
      </c>
      <c r="I373" s="276"/>
      <c r="J373" s="277">
        <f>ROUND(I373*H373,2)</f>
        <v>0</v>
      </c>
      <c r="K373" s="278"/>
      <c r="L373" s="279"/>
      <c r="M373" s="280" t="s">
        <v>1</v>
      </c>
      <c r="N373" s="281" t="s">
        <v>38</v>
      </c>
      <c r="O373" s="92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182</v>
      </c>
      <c r="AT373" s="232" t="s">
        <v>226</v>
      </c>
      <c r="AU373" s="232" t="s">
        <v>82</v>
      </c>
      <c r="AY373" s="18" t="s">
        <v>160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80</v>
      </c>
      <c r="BK373" s="233">
        <f>ROUND(I373*H373,2)</f>
        <v>0</v>
      </c>
      <c r="BL373" s="18" t="s">
        <v>166</v>
      </c>
      <c r="BM373" s="232" t="s">
        <v>506</v>
      </c>
    </row>
    <row r="374" spans="1:51" s="14" customFormat="1" ht="12">
      <c r="A374" s="14"/>
      <c r="B374" s="249"/>
      <c r="C374" s="250"/>
      <c r="D374" s="234" t="s">
        <v>169</v>
      </c>
      <c r="E374" s="251" t="s">
        <v>1</v>
      </c>
      <c r="F374" s="252" t="s">
        <v>507</v>
      </c>
      <c r="G374" s="250"/>
      <c r="H374" s="253">
        <v>28.2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9" t="s">
        <v>169</v>
      </c>
      <c r="AU374" s="259" t="s">
        <v>82</v>
      </c>
      <c r="AV374" s="14" t="s">
        <v>82</v>
      </c>
      <c r="AW374" s="14" t="s">
        <v>30</v>
      </c>
      <c r="AX374" s="14" t="s">
        <v>73</v>
      </c>
      <c r="AY374" s="259" t="s">
        <v>160</v>
      </c>
    </row>
    <row r="375" spans="1:51" s="15" customFormat="1" ht="12">
      <c r="A375" s="15"/>
      <c r="B375" s="260"/>
      <c r="C375" s="261"/>
      <c r="D375" s="234" t="s">
        <v>169</v>
      </c>
      <c r="E375" s="262" t="s">
        <v>1</v>
      </c>
      <c r="F375" s="263" t="s">
        <v>172</v>
      </c>
      <c r="G375" s="261"/>
      <c r="H375" s="264">
        <v>28.2</v>
      </c>
      <c r="I375" s="265"/>
      <c r="J375" s="261"/>
      <c r="K375" s="261"/>
      <c r="L375" s="266"/>
      <c r="M375" s="267"/>
      <c r="N375" s="268"/>
      <c r="O375" s="268"/>
      <c r="P375" s="268"/>
      <c r="Q375" s="268"/>
      <c r="R375" s="268"/>
      <c r="S375" s="268"/>
      <c r="T375" s="269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0" t="s">
        <v>169</v>
      </c>
      <c r="AU375" s="270" t="s">
        <v>82</v>
      </c>
      <c r="AV375" s="15" t="s">
        <v>166</v>
      </c>
      <c r="AW375" s="15" t="s">
        <v>30</v>
      </c>
      <c r="AX375" s="15" t="s">
        <v>73</v>
      </c>
      <c r="AY375" s="270" t="s">
        <v>160</v>
      </c>
    </row>
    <row r="376" spans="1:51" s="14" customFormat="1" ht="12">
      <c r="A376" s="14"/>
      <c r="B376" s="249"/>
      <c r="C376" s="250"/>
      <c r="D376" s="234" t="s">
        <v>169</v>
      </c>
      <c r="E376" s="251" t="s">
        <v>1</v>
      </c>
      <c r="F376" s="252" t="s">
        <v>508</v>
      </c>
      <c r="G376" s="250"/>
      <c r="H376" s="253">
        <v>31.02</v>
      </c>
      <c r="I376" s="254"/>
      <c r="J376" s="250"/>
      <c r="K376" s="250"/>
      <c r="L376" s="255"/>
      <c r="M376" s="256"/>
      <c r="N376" s="257"/>
      <c r="O376" s="257"/>
      <c r="P376" s="257"/>
      <c r="Q376" s="257"/>
      <c r="R376" s="257"/>
      <c r="S376" s="257"/>
      <c r="T376" s="25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9" t="s">
        <v>169</v>
      </c>
      <c r="AU376" s="259" t="s">
        <v>82</v>
      </c>
      <c r="AV376" s="14" t="s">
        <v>82</v>
      </c>
      <c r="AW376" s="14" t="s">
        <v>30</v>
      </c>
      <c r="AX376" s="14" t="s">
        <v>73</v>
      </c>
      <c r="AY376" s="259" t="s">
        <v>160</v>
      </c>
    </row>
    <row r="377" spans="1:51" s="15" customFormat="1" ht="12">
      <c r="A377" s="15"/>
      <c r="B377" s="260"/>
      <c r="C377" s="261"/>
      <c r="D377" s="234" t="s">
        <v>169</v>
      </c>
      <c r="E377" s="262" t="s">
        <v>1</v>
      </c>
      <c r="F377" s="263" t="s">
        <v>172</v>
      </c>
      <c r="G377" s="261"/>
      <c r="H377" s="264">
        <v>31.02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0" t="s">
        <v>169</v>
      </c>
      <c r="AU377" s="270" t="s">
        <v>82</v>
      </c>
      <c r="AV377" s="15" t="s">
        <v>166</v>
      </c>
      <c r="AW377" s="15" t="s">
        <v>30</v>
      </c>
      <c r="AX377" s="15" t="s">
        <v>80</v>
      </c>
      <c r="AY377" s="270" t="s">
        <v>160</v>
      </c>
    </row>
    <row r="378" spans="1:65" s="2" customFormat="1" ht="16.5" customHeight="1">
      <c r="A378" s="39"/>
      <c r="B378" s="40"/>
      <c r="C378" s="220" t="s">
        <v>338</v>
      </c>
      <c r="D378" s="220" t="s">
        <v>162</v>
      </c>
      <c r="E378" s="221" t="s">
        <v>509</v>
      </c>
      <c r="F378" s="222" t="s">
        <v>510</v>
      </c>
      <c r="G378" s="223" t="s">
        <v>307</v>
      </c>
      <c r="H378" s="224">
        <v>519.4</v>
      </c>
      <c r="I378" s="225"/>
      <c r="J378" s="226">
        <f>ROUND(I378*H378,2)</f>
        <v>0</v>
      </c>
      <c r="K378" s="227"/>
      <c r="L378" s="45"/>
      <c r="M378" s="228" t="s">
        <v>1</v>
      </c>
      <c r="N378" s="229" t="s">
        <v>38</v>
      </c>
      <c r="O378" s="92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2" t="s">
        <v>166</v>
      </c>
      <c r="AT378" s="232" t="s">
        <v>162</v>
      </c>
      <c r="AU378" s="232" t="s">
        <v>82</v>
      </c>
      <c r="AY378" s="18" t="s">
        <v>160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80</v>
      </c>
      <c r="BK378" s="233">
        <f>ROUND(I378*H378,2)</f>
        <v>0</v>
      </c>
      <c r="BL378" s="18" t="s">
        <v>166</v>
      </c>
      <c r="BM378" s="232" t="s">
        <v>511</v>
      </c>
    </row>
    <row r="379" spans="1:65" s="2" customFormat="1" ht="24.15" customHeight="1">
      <c r="A379" s="39"/>
      <c r="B379" s="40"/>
      <c r="C379" s="271" t="s">
        <v>512</v>
      </c>
      <c r="D379" s="271" t="s">
        <v>226</v>
      </c>
      <c r="E379" s="272" t="s">
        <v>513</v>
      </c>
      <c r="F379" s="273" t="s">
        <v>514</v>
      </c>
      <c r="G379" s="274" t="s">
        <v>307</v>
      </c>
      <c r="H379" s="275">
        <v>193.05</v>
      </c>
      <c r="I379" s="276"/>
      <c r="J379" s="277">
        <f>ROUND(I379*H379,2)</f>
        <v>0</v>
      </c>
      <c r="K379" s="278"/>
      <c r="L379" s="279"/>
      <c r="M379" s="280" t="s">
        <v>1</v>
      </c>
      <c r="N379" s="281" t="s">
        <v>38</v>
      </c>
      <c r="O379" s="92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2" t="s">
        <v>182</v>
      </c>
      <c r="AT379" s="232" t="s">
        <v>226</v>
      </c>
      <c r="AU379" s="232" t="s">
        <v>82</v>
      </c>
      <c r="AY379" s="18" t="s">
        <v>160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80</v>
      </c>
      <c r="BK379" s="233">
        <f>ROUND(I379*H379,2)</f>
        <v>0</v>
      </c>
      <c r="BL379" s="18" t="s">
        <v>166</v>
      </c>
      <c r="BM379" s="232" t="s">
        <v>515</v>
      </c>
    </row>
    <row r="380" spans="1:51" s="14" customFormat="1" ht="12">
      <c r="A380" s="14"/>
      <c r="B380" s="249"/>
      <c r="C380" s="250"/>
      <c r="D380" s="234" t="s">
        <v>169</v>
      </c>
      <c r="E380" s="251" t="s">
        <v>1</v>
      </c>
      <c r="F380" s="252" t="s">
        <v>516</v>
      </c>
      <c r="G380" s="250"/>
      <c r="H380" s="253">
        <v>5.3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9" t="s">
        <v>169</v>
      </c>
      <c r="AU380" s="259" t="s">
        <v>82</v>
      </c>
      <c r="AV380" s="14" t="s">
        <v>82</v>
      </c>
      <c r="AW380" s="14" t="s">
        <v>30</v>
      </c>
      <c r="AX380" s="14" t="s">
        <v>73</v>
      </c>
      <c r="AY380" s="259" t="s">
        <v>160</v>
      </c>
    </row>
    <row r="381" spans="1:51" s="14" customFormat="1" ht="12">
      <c r="A381" s="14"/>
      <c r="B381" s="249"/>
      <c r="C381" s="250"/>
      <c r="D381" s="234" t="s">
        <v>169</v>
      </c>
      <c r="E381" s="251" t="s">
        <v>1</v>
      </c>
      <c r="F381" s="252" t="s">
        <v>517</v>
      </c>
      <c r="G381" s="250"/>
      <c r="H381" s="253">
        <v>107</v>
      </c>
      <c r="I381" s="254"/>
      <c r="J381" s="250"/>
      <c r="K381" s="250"/>
      <c r="L381" s="255"/>
      <c r="M381" s="256"/>
      <c r="N381" s="257"/>
      <c r="O381" s="257"/>
      <c r="P381" s="257"/>
      <c r="Q381" s="257"/>
      <c r="R381" s="257"/>
      <c r="S381" s="257"/>
      <c r="T381" s="25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9" t="s">
        <v>169</v>
      </c>
      <c r="AU381" s="259" t="s">
        <v>82</v>
      </c>
      <c r="AV381" s="14" t="s">
        <v>82</v>
      </c>
      <c r="AW381" s="14" t="s">
        <v>30</v>
      </c>
      <c r="AX381" s="14" t="s">
        <v>73</v>
      </c>
      <c r="AY381" s="259" t="s">
        <v>160</v>
      </c>
    </row>
    <row r="382" spans="1:51" s="14" customFormat="1" ht="12">
      <c r="A382" s="14"/>
      <c r="B382" s="249"/>
      <c r="C382" s="250"/>
      <c r="D382" s="234" t="s">
        <v>169</v>
      </c>
      <c r="E382" s="251" t="s">
        <v>1</v>
      </c>
      <c r="F382" s="252" t="s">
        <v>518</v>
      </c>
      <c r="G382" s="250"/>
      <c r="H382" s="253">
        <v>5.5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9" t="s">
        <v>169</v>
      </c>
      <c r="AU382" s="259" t="s">
        <v>82</v>
      </c>
      <c r="AV382" s="14" t="s">
        <v>82</v>
      </c>
      <c r="AW382" s="14" t="s">
        <v>30</v>
      </c>
      <c r="AX382" s="14" t="s">
        <v>73</v>
      </c>
      <c r="AY382" s="259" t="s">
        <v>160</v>
      </c>
    </row>
    <row r="383" spans="1:51" s="14" customFormat="1" ht="12">
      <c r="A383" s="14"/>
      <c r="B383" s="249"/>
      <c r="C383" s="250"/>
      <c r="D383" s="234" t="s">
        <v>169</v>
      </c>
      <c r="E383" s="251" t="s">
        <v>1</v>
      </c>
      <c r="F383" s="252" t="s">
        <v>519</v>
      </c>
      <c r="G383" s="250"/>
      <c r="H383" s="253">
        <v>5.5</v>
      </c>
      <c r="I383" s="254"/>
      <c r="J383" s="250"/>
      <c r="K383" s="250"/>
      <c r="L383" s="255"/>
      <c r="M383" s="256"/>
      <c r="N383" s="257"/>
      <c r="O383" s="257"/>
      <c r="P383" s="257"/>
      <c r="Q383" s="257"/>
      <c r="R383" s="257"/>
      <c r="S383" s="257"/>
      <c r="T383" s="25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9" t="s">
        <v>169</v>
      </c>
      <c r="AU383" s="259" t="s">
        <v>82</v>
      </c>
      <c r="AV383" s="14" t="s">
        <v>82</v>
      </c>
      <c r="AW383" s="14" t="s">
        <v>30</v>
      </c>
      <c r="AX383" s="14" t="s">
        <v>73</v>
      </c>
      <c r="AY383" s="259" t="s">
        <v>160</v>
      </c>
    </row>
    <row r="384" spans="1:51" s="14" customFormat="1" ht="12">
      <c r="A384" s="14"/>
      <c r="B384" s="249"/>
      <c r="C384" s="250"/>
      <c r="D384" s="234" t="s">
        <v>169</v>
      </c>
      <c r="E384" s="251" t="s">
        <v>1</v>
      </c>
      <c r="F384" s="252" t="s">
        <v>520</v>
      </c>
      <c r="G384" s="250"/>
      <c r="H384" s="253">
        <v>5.1</v>
      </c>
      <c r="I384" s="254"/>
      <c r="J384" s="250"/>
      <c r="K384" s="250"/>
      <c r="L384" s="255"/>
      <c r="M384" s="256"/>
      <c r="N384" s="257"/>
      <c r="O384" s="257"/>
      <c r="P384" s="257"/>
      <c r="Q384" s="257"/>
      <c r="R384" s="257"/>
      <c r="S384" s="257"/>
      <c r="T384" s="25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9" t="s">
        <v>169</v>
      </c>
      <c r="AU384" s="259" t="s">
        <v>82</v>
      </c>
      <c r="AV384" s="14" t="s">
        <v>82</v>
      </c>
      <c r="AW384" s="14" t="s">
        <v>30</v>
      </c>
      <c r="AX384" s="14" t="s">
        <v>73</v>
      </c>
      <c r="AY384" s="259" t="s">
        <v>160</v>
      </c>
    </row>
    <row r="385" spans="1:51" s="14" customFormat="1" ht="12">
      <c r="A385" s="14"/>
      <c r="B385" s="249"/>
      <c r="C385" s="250"/>
      <c r="D385" s="234" t="s">
        <v>169</v>
      </c>
      <c r="E385" s="251" t="s">
        <v>1</v>
      </c>
      <c r="F385" s="252" t="s">
        <v>521</v>
      </c>
      <c r="G385" s="250"/>
      <c r="H385" s="253">
        <v>6.6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169</v>
      </c>
      <c r="AU385" s="259" t="s">
        <v>82</v>
      </c>
      <c r="AV385" s="14" t="s">
        <v>82</v>
      </c>
      <c r="AW385" s="14" t="s">
        <v>30</v>
      </c>
      <c r="AX385" s="14" t="s">
        <v>73</v>
      </c>
      <c r="AY385" s="259" t="s">
        <v>160</v>
      </c>
    </row>
    <row r="386" spans="1:51" s="14" customFormat="1" ht="12">
      <c r="A386" s="14"/>
      <c r="B386" s="249"/>
      <c r="C386" s="250"/>
      <c r="D386" s="234" t="s">
        <v>169</v>
      </c>
      <c r="E386" s="251" t="s">
        <v>1</v>
      </c>
      <c r="F386" s="252" t="s">
        <v>522</v>
      </c>
      <c r="G386" s="250"/>
      <c r="H386" s="253">
        <v>6.2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9" t="s">
        <v>169</v>
      </c>
      <c r="AU386" s="259" t="s">
        <v>82</v>
      </c>
      <c r="AV386" s="14" t="s">
        <v>82</v>
      </c>
      <c r="AW386" s="14" t="s">
        <v>30</v>
      </c>
      <c r="AX386" s="14" t="s">
        <v>73</v>
      </c>
      <c r="AY386" s="259" t="s">
        <v>160</v>
      </c>
    </row>
    <row r="387" spans="1:51" s="14" customFormat="1" ht="12">
      <c r="A387" s="14"/>
      <c r="B387" s="249"/>
      <c r="C387" s="250"/>
      <c r="D387" s="234" t="s">
        <v>169</v>
      </c>
      <c r="E387" s="251" t="s">
        <v>1</v>
      </c>
      <c r="F387" s="252" t="s">
        <v>523</v>
      </c>
      <c r="G387" s="250"/>
      <c r="H387" s="253">
        <v>6.6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9" t="s">
        <v>169</v>
      </c>
      <c r="AU387" s="259" t="s">
        <v>82</v>
      </c>
      <c r="AV387" s="14" t="s">
        <v>82</v>
      </c>
      <c r="AW387" s="14" t="s">
        <v>30</v>
      </c>
      <c r="AX387" s="14" t="s">
        <v>73</v>
      </c>
      <c r="AY387" s="259" t="s">
        <v>160</v>
      </c>
    </row>
    <row r="388" spans="1:51" s="14" customFormat="1" ht="12">
      <c r="A388" s="14"/>
      <c r="B388" s="249"/>
      <c r="C388" s="250"/>
      <c r="D388" s="234" t="s">
        <v>169</v>
      </c>
      <c r="E388" s="251" t="s">
        <v>1</v>
      </c>
      <c r="F388" s="252" t="s">
        <v>524</v>
      </c>
      <c r="G388" s="250"/>
      <c r="H388" s="253">
        <v>6.7</v>
      </c>
      <c r="I388" s="254"/>
      <c r="J388" s="250"/>
      <c r="K388" s="250"/>
      <c r="L388" s="255"/>
      <c r="M388" s="256"/>
      <c r="N388" s="257"/>
      <c r="O388" s="257"/>
      <c r="P388" s="257"/>
      <c r="Q388" s="257"/>
      <c r="R388" s="257"/>
      <c r="S388" s="257"/>
      <c r="T388" s="25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9" t="s">
        <v>169</v>
      </c>
      <c r="AU388" s="259" t="s">
        <v>82</v>
      </c>
      <c r="AV388" s="14" t="s">
        <v>82</v>
      </c>
      <c r="AW388" s="14" t="s">
        <v>30</v>
      </c>
      <c r="AX388" s="14" t="s">
        <v>73</v>
      </c>
      <c r="AY388" s="259" t="s">
        <v>160</v>
      </c>
    </row>
    <row r="389" spans="1:51" s="14" customFormat="1" ht="12">
      <c r="A389" s="14"/>
      <c r="B389" s="249"/>
      <c r="C389" s="250"/>
      <c r="D389" s="234" t="s">
        <v>169</v>
      </c>
      <c r="E389" s="251" t="s">
        <v>1</v>
      </c>
      <c r="F389" s="252" t="s">
        <v>525</v>
      </c>
      <c r="G389" s="250"/>
      <c r="H389" s="253">
        <v>21</v>
      </c>
      <c r="I389" s="254"/>
      <c r="J389" s="250"/>
      <c r="K389" s="250"/>
      <c r="L389" s="255"/>
      <c r="M389" s="256"/>
      <c r="N389" s="257"/>
      <c r="O389" s="257"/>
      <c r="P389" s="257"/>
      <c r="Q389" s="257"/>
      <c r="R389" s="257"/>
      <c r="S389" s="257"/>
      <c r="T389" s="25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9" t="s">
        <v>169</v>
      </c>
      <c r="AU389" s="259" t="s">
        <v>82</v>
      </c>
      <c r="AV389" s="14" t="s">
        <v>82</v>
      </c>
      <c r="AW389" s="14" t="s">
        <v>30</v>
      </c>
      <c r="AX389" s="14" t="s">
        <v>73</v>
      </c>
      <c r="AY389" s="259" t="s">
        <v>160</v>
      </c>
    </row>
    <row r="390" spans="1:51" s="15" customFormat="1" ht="12">
      <c r="A390" s="15"/>
      <c r="B390" s="260"/>
      <c r="C390" s="261"/>
      <c r="D390" s="234" t="s">
        <v>169</v>
      </c>
      <c r="E390" s="262" t="s">
        <v>1</v>
      </c>
      <c r="F390" s="263" t="s">
        <v>172</v>
      </c>
      <c r="G390" s="261"/>
      <c r="H390" s="264">
        <v>175.49999999999997</v>
      </c>
      <c r="I390" s="265"/>
      <c r="J390" s="261"/>
      <c r="K390" s="261"/>
      <c r="L390" s="266"/>
      <c r="M390" s="267"/>
      <c r="N390" s="268"/>
      <c r="O390" s="268"/>
      <c r="P390" s="268"/>
      <c r="Q390" s="268"/>
      <c r="R390" s="268"/>
      <c r="S390" s="268"/>
      <c r="T390" s="269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70" t="s">
        <v>169</v>
      </c>
      <c r="AU390" s="270" t="s">
        <v>82</v>
      </c>
      <c r="AV390" s="15" t="s">
        <v>166</v>
      </c>
      <c r="AW390" s="15" t="s">
        <v>30</v>
      </c>
      <c r="AX390" s="15" t="s">
        <v>73</v>
      </c>
      <c r="AY390" s="270" t="s">
        <v>160</v>
      </c>
    </row>
    <row r="391" spans="1:51" s="14" customFormat="1" ht="12">
      <c r="A391" s="14"/>
      <c r="B391" s="249"/>
      <c r="C391" s="250"/>
      <c r="D391" s="234" t="s">
        <v>169</v>
      </c>
      <c r="E391" s="251" t="s">
        <v>1</v>
      </c>
      <c r="F391" s="252" t="s">
        <v>526</v>
      </c>
      <c r="G391" s="250"/>
      <c r="H391" s="253">
        <v>193.05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169</v>
      </c>
      <c r="AU391" s="259" t="s">
        <v>82</v>
      </c>
      <c r="AV391" s="14" t="s">
        <v>82</v>
      </c>
      <c r="AW391" s="14" t="s">
        <v>30</v>
      </c>
      <c r="AX391" s="14" t="s">
        <v>73</v>
      </c>
      <c r="AY391" s="259" t="s">
        <v>160</v>
      </c>
    </row>
    <row r="392" spans="1:51" s="15" customFormat="1" ht="12">
      <c r="A392" s="15"/>
      <c r="B392" s="260"/>
      <c r="C392" s="261"/>
      <c r="D392" s="234" t="s">
        <v>169</v>
      </c>
      <c r="E392" s="262" t="s">
        <v>1</v>
      </c>
      <c r="F392" s="263" t="s">
        <v>172</v>
      </c>
      <c r="G392" s="261"/>
      <c r="H392" s="264">
        <v>193.05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0" t="s">
        <v>169</v>
      </c>
      <c r="AU392" s="270" t="s">
        <v>82</v>
      </c>
      <c r="AV392" s="15" t="s">
        <v>166</v>
      </c>
      <c r="AW392" s="15" t="s">
        <v>30</v>
      </c>
      <c r="AX392" s="15" t="s">
        <v>80</v>
      </c>
      <c r="AY392" s="270" t="s">
        <v>160</v>
      </c>
    </row>
    <row r="393" spans="1:65" s="2" customFormat="1" ht="16.5" customHeight="1">
      <c r="A393" s="39"/>
      <c r="B393" s="40"/>
      <c r="C393" s="271" t="s">
        <v>342</v>
      </c>
      <c r="D393" s="271" t="s">
        <v>226</v>
      </c>
      <c r="E393" s="272" t="s">
        <v>527</v>
      </c>
      <c r="F393" s="273" t="s">
        <v>528</v>
      </c>
      <c r="G393" s="274" t="s">
        <v>307</v>
      </c>
      <c r="H393" s="275">
        <v>11.33</v>
      </c>
      <c r="I393" s="276"/>
      <c r="J393" s="277">
        <f>ROUND(I393*H393,2)</f>
        <v>0</v>
      </c>
      <c r="K393" s="278"/>
      <c r="L393" s="279"/>
      <c r="M393" s="280" t="s">
        <v>1</v>
      </c>
      <c r="N393" s="281" t="s">
        <v>38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182</v>
      </c>
      <c r="AT393" s="232" t="s">
        <v>226</v>
      </c>
      <c r="AU393" s="232" t="s">
        <v>82</v>
      </c>
      <c r="AY393" s="18" t="s">
        <v>160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80</v>
      </c>
      <c r="BK393" s="233">
        <f>ROUND(I393*H393,2)</f>
        <v>0</v>
      </c>
      <c r="BL393" s="18" t="s">
        <v>166</v>
      </c>
      <c r="BM393" s="232" t="s">
        <v>529</v>
      </c>
    </row>
    <row r="394" spans="1:51" s="14" customFormat="1" ht="12">
      <c r="A394" s="14"/>
      <c r="B394" s="249"/>
      <c r="C394" s="250"/>
      <c r="D394" s="234" t="s">
        <v>169</v>
      </c>
      <c r="E394" s="251" t="s">
        <v>1</v>
      </c>
      <c r="F394" s="252" t="s">
        <v>530</v>
      </c>
      <c r="G394" s="250"/>
      <c r="H394" s="253">
        <v>10.3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9" t="s">
        <v>169</v>
      </c>
      <c r="AU394" s="259" t="s">
        <v>82</v>
      </c>
      <c r="AV394" s="14" t="s">
        <v>82</v>
      </c>
      <c r="AW394" s="14" t="s">
        <v>30</v>
      </c>
      <c r="AX394" s="14" t="s">
        <v>73</v>
      </c>
      <c r="AY394" s="259" t="s">
        <v>160</v>
      </c>
    </row>
    <row r="395" spans="1:51" s="15" customFormat="1" ht="12">
      <c r="A395" s="15"/>
      <c r="B395" s="260"/>
      <c r="C395" s="261"/>
      <c r="D395" s="234" t="s">
        <v>169</v>
      </c>
      <c r="E395" s="262" t="s">
        <v>1</v>
      </c>
      <c r="F395" s="263" t="s">
        <v>172</v>
      </c>
      <c r="G395" s="261"/>
      <c r="H395" s="264">
        <v>10.3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0" t="s">
        <v>169</v>
      </c>
      <c r="AU395" s="270" t="s">
        <v>82</v>
      </c>
      <c r="AV395" s="15" t="s">
        <v>166</v>
      </c>
      <c r="AW395" s="15" t="s">
        <v>30</v>
      </c>
      <c r="AX395" s="15" t="s">
        <v>73</v>
      </c>
      <c r="AY395" s="270" t="s">
        <v>160</v>
      </c>
    </row>
    <row r="396" spans="1:51" s="14" customFormat="1" ht="12">
      <c r="A396" s="14"/>
      <c r="B396" s="249"/>
      <c r="C396" s="250"/>
      <c r="D396" s="234" t="s">
        <v>169</v>
      </c>
      <c r="E396" s="251" t="s">
        <v>1</v>
      </c>
      <c r="F396" s="252" t="s">
        <v>531</v>
      </c>
      <c r="G396" s="250"/>
      <c r="H396" s="253">
        <v>11.33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169</v>
      </c>
      <c r="AU396" s="259" t="s">
        <v>82</v>
      </c>
      <c r="AV396" s="14" t="s">
        <v>82</v>
      </c>
      <c r="AW396" s="14" t="s">
        <v>30</v>
      </c>
      <c r="AX396" s="14" t="s">
        <v>73</v>
      </c>
      <c r="AY396" s="259" t="s">
        <v>160</v>
      </c>
    </row>
    <row r="397" spans="1:51" s="15" customFormat="1" ht="12">
      <c r="A397" s="15"/>
      <c r="B397" s="260"/>
      <c r="C397" s="261"/>
      <c r="D397" s="234" t="s">
        <v>169</v>
      </c>
      <c r="E397" s="262" t="s">
        <v>1</v>
      </c>
      <c r="F397" s="263" t="s">
        <v>172</v>
      </c>
      <c r="G397" s="261"/>
      <c r="H397" s="264">
        <v>11.33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70" t="s">
        <v>169</v>
      </c>
      <c r="AU397" s="270" t="s">
        <v>82</v>
      </c>
      <c r="AV397" s="15" t="s">
        <v>166</v>
      </c>
      <c r="AW397" s="15" t="s">
        <v>30</v>
      </c>
      <c r="AX397" s="15" t="s">
        <v>80</v>
      </c>
      <c r="AY397" s="270" t="s">
        <v>160</v>
      </c>
    </row>
    <row r="398" spans="1:65" s="2" customFormat="1" ht="24.15" customHeight="1">
      <c r="A398" s="39"/>
      <c r="B398" s="40"/>
      <c r="C398" s="271" t="s">
        <v>532</v>
      </c>
      <c r="D398" s="271" t="s">
        <v>226</v>
      </c>
      <c r="E398" s="272" t="s">
        <v>533</v>
      </c>
      <c r="F398" s="273" t="s">
        <v>534</v>
      </c>
      <c r="G398" s="274" t="s">
        <v>307</v>
      </c>
      <c r="H398" s="275">
        <v>205.965</v>
      </c>
      <c r="I398" s="276"/>
      <c r="J398" s="277">
        <f>ROUND(I398*H398,2)</f>
        <v>0</v>
      </c>
      <c r="K398" s="278"/>
      <c r="L398" s="279"/>
      <c r="M398" s="280" t="s">
        <v>1</v>
      </c>
      <c r="N398" s="281" t="s">
        <v>38</v>
      </c>
      <c r="O398" s="92"/>
      <c r="P398" s="230">
        <f>O398*H398</f>
        <v>0</v>
      </c>
      <c r="Q398" s="230">
        <v>0</v>
      </c>
      <c r="R398" s="230">
        <f>Q398*H398</f>
        <v>0</v>
      </c>
      <c r="S398" s="230">
        <v>0</v>
      </c>
      <c r="T398" s="231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2" t="s">
        <v>182</v>
      </c>
      <c r="AT398" s="232" t="s">
        <v>226</v>
      </c>
      <c r="AU398" s="232" t="s">
        <v>82</v>
      </c>
      <c r="AY398" s="18" t="s">
        <v>160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8" t="s">
        <v>80</v>
      </c>
      <c r="BK398" s="233">
        <f>ROUND(I398*H398,2)</f>
        <v>0</v>
      </c>
      <c r="BL398" s="18" t="s">
        <v>166</v>
      </c>
      <c r="BM398" s="232" t="s">
        <v>535</v>
      </c>
    </row>
    <row r="399" spans="1:51" s="14" customFormat="1" ht="12">
      <c r="A399" s="14"/>
      <c r="B399" s="249"/>
      <c r="C399" s="250"/>
      <c r="D399" s="234" t="s">
        <v>169</v>
      </c>
      <c r="E399" s="251" t="s">
        <v>1</v>
      </c>
      <c r="F399" s="252" t="s">
        <v>516</v>
      </c>
      <c r="G399" s="250"/>
      <c r="H399" s="253">
        <v>5.3</v>
      </c>
      <c r="I399" s="254"/>
      <c r="J399" s="250"/>
      <c r="K399" s="250"/>
      <c r="L399" s="255"/>
      <c r="M399" s="256"/>
      <c r="N399" s="257"/>
      <c r="O399" s="257"/>
      <c r="P399" s="257"/>
      <c r="Q399" s="257"/>
      <c r="R399" s="257"/>
      <c r="S399" s="257"/>
      <c r="T399" s="258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9" t="s">
        <v>169</v>
      </c>
      <c r="AU399" s="259" t="s">
        <v>82</v>
      </c>
      <c r="AV399" s="14" t="s">
        <v>82</v>
      </c>
      <c r="AW399" s="14" t="s">
        <v>30</v>
      </c>
      <c r="AX399" s="14" t="s">
        <v>73</v>
      </c>
      <c r="AY399" s="259" t="s">
        <v>160</v>
      </c>
    </row>
    <row r="400" spans="1:51" s="14" customFormat="1" ht="12">
      <c r="A400" s="14"/>
      <c r="B400" s="249"/>
      <c r="C400" s="250"/>
      <c r="D400" s="234" t="s">
        <v>169</v>
      </c>
      <c r="E400" s="251" t="s">
        <v>1</v>
      </c>
      <c r="F400" s="252" t="s">
        <v>517</v>
      </c>
      <c r="G400" s="250"/>
      <c r="H400" s="253">
        <v>107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9" t="s">
        <v>169</v>
      </c>
      <c r="AU400" s="259" t="s">
        <v>82</v>
      </c>
      <c r="AV400" s="14" t="s">
        <v>82</v>
      </c>
      <c r="AW400" s="14" t="s">
        <v>30</v>
      </c>
      <c r="AX400" s="14" t="s">
        <v>73</v>
      </c>
      <c r="AY400" s="259" t="s">
        <v>160</v>
      </c>
    </row>
    <row r="401" spans="1:51" s="14" customFormat="1" ht="12">
      <c r="A401" s="14"/>
      <c r="B401" s="249"/>
      <c r="C401" s="250"/>
      <c r="D401" s="234" t="s">
        <v>169</v>
      </c>
      <c r="E401" s="251" t="s">
        <v>1</v>
      </c>
      <c r="F401" s="252" t="s">
        <v>518</v>
      </c>
      <c r="G401" s="250"/>
      <c r="H401" s="253">
        <v>5.5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9" t="s">
        <v>169</v>
      </c>
      <c r="AU401" s="259" t="s">
        <v>82</v>
      </c>
      <c r="AV401" s="14" t="s">
        <v>82</v>
      </c>
      <c r="AW401" s="14" t="s">
        <v>30</v>
      </c>
      <c r="AX401" s="14" t="s">
        <v>73</v>
      </c>
      <c r="AY401" s="259" t="s">
        <v>160</v>
      </c>
    </row>
    <row r="402" spans="1:51" s="14" customFormat="1" ht="12">
      <c r="A402" s="14"/>
      <c r="B402" s="249"/>
      <c r="C402" s="250"/>
      <c r="D402" s="234" t="s">
        <v>169</v>
      </c>
      <c r="E402" s="251" t="s">
        <v>1</v>
      </c>
      <c r="F402" s="252" t="s">
        <v>519</v>
      </c>
      <c r="G402" s="250"/>
      <c r="H402" s="253">
        <v>5.5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9" t="s">
        <v>169</v>
      </c>
      <c r="AU402" s="259" t="s">
        <v>82</v>
      </c>
      <c r="AV402" s="14" t="s">
        <v>82</v>
      </c>
      <c r="AW402" s="14" t="s">
        <v>30</v>
      </c>
      <c r="AX402" s="14" t="s">
        <v>73</v>
      </c>
      <c r="AY402" s="259" t="s">
        <v>160</v>
      </c>
    </row>
    <row r="403" spans="1:51" s="14" customFormat="1" ht="12">
      <c r="A403" s="14"/>
      <c r="B403" s="249"/>
      <c r="C403" s="250"/>
      <c r="D403" s="234" t="s">
        <v>169</v>
      </c>
      <c r="E403" s="251" t="s">
        <v>1</v>
      </c>
      <c r="F403" s="252" t="s">
        <v>536</v>
      </c>
      <c r="G403" s="250"/>
      <c r="H403" s="253">
        <v>18.44</v>
      </c>
      <c r="I403" s="254"/>
      <c r="J403" s="250"/>
      <c r="K403" s="250"/>
      <c r="L403" s="255"/>
      <c r="M403" s="256"/>
      <c r="N403" s="257"/>
      <c r="O403" s="257"/>
      <c r="P403" s="257"/>
      <c r="Q403" s="257"/>
      <c r="R403" s="257"/>
      <c r="S403" s="257"/>
      <c r="T403" s="25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9" t="s">
        <v>169</v>
      </c>
      <c r="AU403" s="259" t="s">
        <v>82</v>
      </c>
      <c r="AV403" s="14" t="s">
        <v>82</v>
      </c>
      <c r="AW403" s="14" t="s">
        <v>30</v>
      </c>
      <c r="AX403" s="14" t="s">
        <v>73</v>
      </c>
      <c r="AY403" s="259" t="s">
        <v>160</v>
      </c>
    </row>
    <row r="404" spans="1:51" s="14" customFormat="1" ht="12">
      <c r="A404" s="14"/>
      <c r="B404" s="249"/>
      <c r="C404" s="250"/>
      <c r="D404" s="234" t="s">
        <v>169</v>
      </c>
      <c r="E404" s="251" t="s">
        <v>1</v>
      </c>
      <c r="F404" s="252" t="s">
        <v>537</v>
      </c>
      <c r="G404" s="250"/>
      <c r="H404" s="253">
        <v>6.16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9" t="s">
        <v>169</v>
      </c>
      <c r="AU404" s="259" t="s">
        <v>82</v>
      </c>
      <c r="AV404" s="14" t="s">
        <v>82</v>
      </c>
      <c r="AW404" s="14" t="s">
        <v>30</v>
      </c>
      <c r="AX404" s="14" t="s">
        <v>73</v>
      </c>
      <c r="AY404" s="259" t="s">
        <v>160</v>
      </c>
    </row>
    <row r="405" spans="1:51" s="14" customFormat="1" ht="12">
      <c r="A405" s="14"/>
      <c r="B405" s="249"/>
      <c r="C405" s="250"/>
      <c r="D405" s="234" t="s">
        <v>169</v>
      </c>
      <c r="E405" s="251" t="s">
        <v>1</v>
      </c>
      <c r="F405" s="252" t="s">
        <v>520</v>
      </c>
      <c r="G405" s="250"/>
      <c r="H405" s="253">
        <v>5.1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9" t="s">
        <v>169</v>
      </c>
      <c r="AU405" s="259" t="s">
        <v>82</v>
      </c>
      <c r="AV405" s="14" t="s">
        <v>82</v>
      </c>
      <c r="AW405" s="14" t="s">
        <v>30</v>
      </c>
      <c r="AX405" s="14" t="s">
        <v>73</v>
      </c>
      <c r="AY405" s="259" t="s">
        <v>160</v>
      </c>
    </row>
    <row r="406" spans="1:51" s="14" customFormat="1" ht="12">
      <c r="A406" s="14"/>
      <c r="B406" s="249"/>
      <c r="C406" s="250"/>
      <c r="D406" s="234" t="s">
        <v>169</v>
      </c>
      <c r="E406" s="251" t="s">
        <v>1</v>
      </c>
      <c r="F406" s="252" t="s">
        <v>521</v>
      </c>
      <c r="G406" s="250"/>
      <c r="H406" s="253">
        <v>6.6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9" t="s">
        <v>169</v>
      </c>
      <c r="AU406" s="259" t="s">
        <v>82</v>
      </c>
      <c r="AV406" s="14" t="s">
        <v>82</v>
      </c>
      <c r="AW406" s="14" t="s">
        <v>30</v>
      </c>
      <c r="AX406" s="14" t="s">
        <v>73</v>
      </c>
      <c r="AY406" s="259" t="s">
        <v>160</v>
      </c>
    </row>
    <row r="407" spans="1:51" s="14" customFormat="1" ht="12">
      <c r="A407" s="14"/>
      <c r="B407" s="249"/>
      <c r="C407" s="250"/>
      <c r="D407" s="234" t="s">
        <v>169</v>
      </c>
      <c r="E407" s="251" t="s">
        <v>1</v>
      </c>
      <c r="F407" s="252" t="s">
        <v>522</v>
      </c>
      <c r="G407" s="250"/>
      <c r="H407" s="253">
        <v>6.2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9" t="s">
        <v>169</v>
      </c>
      <c r="AU407" s="259" t="s">
        <v>82</v>
      </c>
      <c r="AV407" s="14" t="s">
        <v>82</v>
      </c>
      <c r="AW407" s="14" t="s">
        <v>30</v>
      </c>
      <c r="AX407" s="14" t="s">
        <v>73</v>
      </c>
      <c r="AY407" s="259" t="s">
        <v>160</v>
      </c>
    </row>
    <row r="408" spans="1:51" s="14" customFormat="1" ht="12">
      <c r="A408" s="14"/>
      <c r="B408" s="249"/>
      <c r="C408" s="250"/>
      <c r="D408" s="234" t="s">
        <v>169</v>
      </c>
      <c r="E408" s="251" t="s">
        <v>1</v>
      </c>
      <c r="F408" s="252" t="s">
        <v>523</v>
      </c>
      <c r="G408" s="250"/>
      <c r="H408" s="253">
        <v>6.6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9" t="s">
        <v>169</v>
      </c>
      <c r="AU408" s="259" t="s">
        <v>82</v>
      </c>
      <c r="AV408" s="14" t="s">
        <v>82</v>
      </c>
      <c r="AW408" s="14" t="s">
        <v>30</v>
      </c>
      <c r="AX408" s="14" t="s">
        <v>73</v>
      </c>
      <c r="AY408" s="259" t="s">
        <v>160</v>
      </c>
    </row>
    <row r="409" spans="1:51" s="14" customFormat="1" ht="12">
      <c r="A409" s="14"/>
      <c r="B409" s="249"/>
      <c r="C409" s="250"/>
      <c r="D409" s="234" t="s">
        <v>169</v>
      </c>
      <c r="E409" s="251" t="s">
        <v>1</v>
      </c>
      <c r="F409" s="252" t="s">
        <v>524</v>
      </c>
      <c r="G409" s="250"/>
      <c r="H409" s="253">
        <v>6.7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9" t="s">
        <v>169</v>
      </c>
      <c r="AU409" s="259" t="s">
        <v>82</v>
      </c>
      <c r="AV409" s="14" t="s">
        <v>82</v>
      </c>
      <c r="AW409" s="14" t="s">
        <v>30</v>
      </c>
      <c r="AX409" s="14" t="s">
        <v>73</v>
      </c>
      <c r="AY409" s="259" t="s">
        <v>160</v>
      </c>
    </row>
    <row r="410" spans="1:51" s="15" customFormat="1" ht="12">
      <c r="A410" s="15"/>
      <c r="B410" s="260"/>
      <c r="C410" s="261"/>
      <c r="D410" s="234" t="s">
        <v>169</v>
      </c>
      <c r="E410" s="262" t="s">
        <v>1</v>
      </c>
      <c r="F410" s="263" t="s">
        <v>172</v>
      </c>
      <c r="G410" s="261"/>
      <c r="H410" s="264">
        <v>179.09999999999997</v>
      </c>
      <c r="I410" s="265"/>
      <c r="J410" s="261"/>
      <c r="K410" s="261"/>
      <c r="L410" s="266"/>
      <c r="M410" s="267"/>
      <c r="N410" s="268"/>
      <c r="O410" s="268"/>
      <c r="P410" s="268"/>
      <c r="Q410" s="268"/>
      <c r="R410" s="268"/>
      <c r="S410" s="268"/>
      <c r="T410" s="269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0" t="s">
        <v>169</v>
      </c>
      <c r="AU410" s="270" t="s">
        <v>82</v>
      </c>
      <c r="AV410" s="15" t="s">
        <v>166</v>
      </c>
      <c r="AW410" s="15" t="s">
        <v>30</v>
      </c>
      <c r="AX410" s="15" t="s">
        <v>73</v>
      </c>
      <c r="AY410" s="270" t="s">
        <v>160</v>
      </c>
    </row>
    <row r="411" spans="1:51" s="14" customFormat="1" ht="12">
      <c r="A411" s="14"/>
      <c r="B411" s="249"/>
      <c r="C411" s="250"/>
      <c r="D411" s="234" t="s">
        <v>169</v>
      </c>
      <c r="E411" s="251" t="s">
        <v>1</v>
      </c>
      <c r="F411" s="252" t="s">
        <v>538</v>
      </c>
      <c r="G411" s="250"/>
      <c r="H411" s="253">
        <v>205.965</v>
      </c>
      <c r="I411" s="254"/>
      <c r="J411" s="250"/>
      <c r="K411" s="250"/>
      <c r="L411" s="255"/>
      <c r="M411" s="256"/>
      <c r="N411" s="257"/>
      <c r="O411" s="257"/>
      <c r="P411" s="257"/>
      <c r="Q411" s="257"/>
      <c r="R411" s="257"/>
      <c r="S411" s="257"/>
      <c r="T411" s="25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9" t="s">
        <v>169</v>
      </c>
      <c r="AU411" s="259" t="s">
        <v>82</v>
      </c>
      <c r="AV411" s="14" t="s">
        <v>82</v>
      </c>
      <c r="AW411" s="14" t="s">
        <v>30</v>
      </c>
      <c r="AX411" s="14" t="s">
        <v>73</v>
      </c>
      <c r="AY411" s="259" t="s">
        <v>160</v>
      </c>
    </row>
    <row r="412" spans="1:51" s="15" customFormat="1" ht="12">
      <c r="A412" s="15"/>
      <c r="B412" s="260"/>
      <c r="C412" s="261"/>
      <c r="D412" s="234" t="s">
        <v>169</v>
      </c>
      <c r="E412" s="262" t="s">
        <v>1</v>
      </c>
      <c r="F412" s="263" t="s">
        <v>172</v>
      </c>
      <c r="G412" s="261"/>
      <c r="H412" s="264">
        <v>205.965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70" t="s">
        <v>169</v>
      </c>
      <c r="AU412" s="270" t="s">
        <v>82</v>
      </c>
      <c r="AV412" s="15" t="s">
        <v>166</v>
      </c>
      <c r="AW412" s="15" t="s">
        <v>30</v>
      </c>
      <c r="AX412" s="15" t="s">
        <v>80</v>
      </c>
      <c r="AY412" s="270" t="s">
        <v>160</v>
      </c>
    </row>
    <row r="413" spans="1:65" s="2" customFormat="1" ht="24.15" customHeight="1">
      <c r="A413" s="39"/>
      <c r="B413" s="40"/>
      <c r="C413" s="271" t="s">
        <v>364</v>
      </c>
      <c r="D413" s="271" t="s">
        <v>226</v>
      </c>
      <c r="E413" s="272" t="s">
        <v>539</v>
      </c>
      <c r="F413" s="273" t="s">
        <v>540</v>
      </c>
      <c r="G413" s="274" t="s">
        <v>307</v>
      </c>
      <c r="H413" s="275">
        <v>177.675</v>
      </c>
      <c r="I413" s="276"/>
      <c r="J413" s="277">
        <f>ROUND(I413*H413,2)</f>
        <v>0</v>
      </c>
      <c r="K413" s="278"/>
      <c r="L413" s="279"/>
      <c r="M413" s="280" t="s">
        <v>1</v>
      </c>
      <c r="N413" s="281" t="s">
        <v>38</v>
      </c>
      <c r="O413" s="92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182</v>
      </c>
      <c r="AT413" s="232" t="s">
        <v>226</v>
      </c>
      <c r="AU413" s="232" t="s">
        <v>82</v>
      </c>
      <c r="AY413" s="18" t="s">
        <v>160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80</v>
      </c>
      <c r="BK413" s="233">
        <f>ROUND(I413*H413,2)</f>
        <v>0</v>
      </c>
      <c r="BL413" s="18" t="s">
        <v>166</v>
      </c>
      <c r="BM413" s="232" t="s">
        <v>541</v>
      </c>
    </row>
    <row r="414" spans="1:51" s="14" customFormat="1" ht="12">
      <c r="A414" s="14"/>
      <c r="B414" s="249"/>
      <c r="C414" s="250"/>
      <c r="D414" s="234" t="s">
        <v>169</v>
      </c>
      <c r="E414" s="251" t="s">
        <v>1</v>
      </c>
      <c r="F414" s="252" t="s">
        <v>516</v>
      </c>
      <c r="G414" s="250"/>
      <c r="H414" s="253">
        <v>5.3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9" t="s">
        <v>169</v>
      </c>
      <c r="AU414" s="259" t="s">
        <v>82</v>
      </c>
      <c r="AV414" s="14" t="s">
        <v>82</v>
      </c>
      <c r="AW414" s="14" t="s">
        <v>30</v>
      </c>
      <c r="AX414" s="14" t="s">
        <v>73</v>
      </c>
      <c r="AY414" s="259" t="s">
        <v>160</v>
      </c>
    </row>
    <row r="415" spans="1:51" s="14" customFormat="1" ht="12">
      <c r="A415" s="14"/>
      <c r="B415" s="249"/>
      <c r="C415" s="250"/>
      <c r="D415" s="234" t="s">
        <v>169</v>
      </c>
      <c r="E415" s="251" t="s">
        <v>1</v>
      </c>
      <c r="F415" s="252" t="s">
        <v>517</v>
      </c>
      <c r="G415" s="250"/>
      <c r="H415" s="253">
        <v>107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9" t="s">
        <v>169</v>
      </c>
      <c r="AU415" s="259" t="s">
        <v>82</v>
      </c>
      <c r="AV415" s="14" t="s">
        <v>82</v>
      </c>
      <c r="AW415" s="14" t="s">
        <v>30</v>
      </c>
      <c r="AX415" s="14" t="s">
        <v>73</v>
      </c>
      <c r="AY415" s="259" t="s">
        <v>160</v>
      </c>
    </row>
    <row r="416" spans="1:51" s="14" customFormat="1" ht="12">
      <c r="A416" s="14"/>
      <c r="B416" s="249"/>
      <c r="C416" s="250"/>
      <c r="D416" s="234" t="s">
        <v>169</v>
      </c>
      <c r="E416" s="251" t="s">
        <v>1</v>
      </c>
      <c r="F416" s="252" t="s">
        <v>518</v>
      </c>
      <c r="G416" s="250"/>
      <c r="H416" s="253">
        <v>5.5</v>
      </c>
      <c r="I416" s="254"/>
      <c r="J416" s="250"/>
      <c r="K416" s="250"/>
      <c r="L416" s="255"/>
      <c r="M416" s="256"/>
      <c r="N416" s="257"/>
      <c r="O416" s="257"/>
      <c r="P416" s="257"/>
      <c r="Q416" s="257"/>
      <c r="R416" s="257"/>
      <c r="S416" s="257"/>
      <c r="T416" s="25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9" t="s">
        <v>169</v>
      </c>
      <c r="AU416" s="259" t="s">
        <v>82</v>
      </c>
      <c r="AV416" s="14" t="s">
        <v>82</v>
      </c>
      <c r="AW416" s="14" t="s">
        <v>30</v>
      </c>
      <c r="AX416" s="14" t="s">
        <v>73</v>
      </c>
      <c r="AY416" s="259" t="s">
        <v>160</v>
      </c>
    </row>
    <row r="417" spans="1:51" s="14" customFormat="1" ht="12">
      <c r="A417" s="14"/>
      <c r="B417" s="249"/>
      <c r="C417" s="250"/>
      <c r="D417" s="234" t="s">
        <v>169</v>
      </c>
      <c r="E417" s="251" t="s">
        <v>1</v>
      </c>
      <c r="F417" s="252" t="s">
        <v>519</v>
      </c>
      <c r="G417" s="250"/>
      <c r="H417" s="253">
        <v>5.5</v>
      </c>
      <c r="I417" s="254"/>
      <c r="J417" s="250"/>
      <c r="K417" s="250"/>
      <c r="L417" s="255"/>
      <c r="M417" s="256"/>
      <c r="N417" s="257"/>
      <c r="O417" s="257"/>
      <c r="P417" s="257"/>
      <c r="Q417" s="257"/>
      <c r="R417" s="257"/>
      <c r="S417" s="257"/>
      <c r="T417" s="25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9" t="s">
        <v>169</v>
      </c>
      <c r="AU417" s="259" t="s">
        <v>82</v>
      </c>
      <c r="AV417" s="14" t="s">
        <v>82</v>
      </c>
      <c r="AW417" s="14" t="s">
        <v>30</v>
      </c>
      <c r="AX417" s="14" t="s">
        <v>73</v>
      </c>
      <c r="AY417" s="259" t="s">
        <v>160</v>
      </c>
    </row>
    <row r="418" spans="1:51" s="14" customFormat="1" ht="12">
      <c r="A418" s="14"/>
      <c r="B418" s="249"/>
      <c r="C418" s="250"/>
      <c r="D418" s="234" t="s">
        <v>169</v>
      </c>
      <c r="E418" s="251" t="s">
        <v>1</v>
      </c>
      <c r="F418" s="252" t="s">
        <v>520</v>
      </c>
      <c r="G418" s="250"/>
      <c r="H418" s="253">
        <v>5.1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9" t="s">
        <v>169</v>
      </c>
      <c r="AU418" s="259" t="s">
        <v>82</v>
      </c>
      <c r="AV418" s="14" t="s">
        <v>82</v>
      </c>
      <c r="AW418" s="14" t="s">
        <v>30</v>
      </c>
      <c r="AX418" s="14" t="s">
        <v>73</v>
      </c>
      <c r="AY418" s="259" t="s">
        <v>160</v>
      </c>
    </row>
    <row r="419" spans="1:51" s="14" customFormat="1" ht="12">
      <c r="A419" s="14"/>
      <c r="B419" s="249"/>
      <c r="C419" s="250"/>
      <c r="D419" s="234" t="s">
        <v>169</v>
      </c>
      <c r="E419" s="251" t="s">
        <v>1</v>
      </c>
      <c r="F419" s="252" t="s">
        <v>521</v>
      </c>
      <c r="G419" s="250"/>
      <c r="H419" s="253">
        <v>6.6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9" t="s">
        <v>169</v>
      </c>
      <c r="AU419" s="259" t="s">
        <v>82</v>
      </c>
      <c r="AV419" s="14" t="s">
        <v>82</v>
      </c>
      <c r="AW419" s="14" t="s">
        <v>30</v>
      </c>
      <c r="AX419" s="14" t="s">
        <v>73</v>
      </c>
      <c r="AY419" s="259" t="s">
        <v>160</v>
      </c>
    </row>
    <row r="420" spans="1:51" s="14" customFormat="1" ht="12">
      <c r="A420" s="14"/>
      <c r="B420" s="249"/>
      <c r="C420" s="250"/>
      <c r="D420" s="234" t="s">
        <v>169</v>
      </c>
      <c r="E420" s="251" t="s">
        <v>1</v>
      </c>
      <c r="F420" s="252" t="s">
        <v>522</v>
      </c>
      <c r="G420" s="250"/>
      <c r="H420" s="253">
        <v>6.2</v>
      </c>
      <c r="I420" s="254"/>
      <c r="J420" s="250"/>
      <c r="K420" s="250"/>
      <c r="L420" s="255"/>
      <c r="M420" s="256"/>
      <c r="N420" s="257"/>
      <c r="O420" s="257"/>
      <c r="P420" s="257"/>
      <c r="Q420" s="257"/>
      <c r="R420" s="257"/>
      <c r="S420" s="257"/>
      <c r="T420" s="25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9" t="s">
        <v>169</v>
      </c>
      <c r="AU420" s="259" t="s">
        <v>82</v>
      </c>
      <c r="AV420" s="14" t="s">
        <v>82</v>
      </c>
      <c r="AW420" s="14" t="s">
        <v>30</v>
      </c>
      <c r="AX420" s="14" t="s">
        <v>73</v>
      </c>
      <c r="AY420" s="259" t="s">
        <v>160</v>
      </c>
    </row>
    <row r="421" spans="1:51" s="14" customFormat="1" ht="12">
      <c r="A421" s="14"/>
      <c r="B421" s="249"/>
      <c r="C421" s="250"/>
      <c r="D421" s="234" t="s">
        <v>169</v>
      </c>
      <c r="E421" s="251" t="s">
        <v>1</v>
      </c>
      <c r="F421" s="252" t="s">
        <v>523</v>
      </c>
      <c r="G421" s="250"/>
      <c r="H421" s="253">
        <v>6.6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9" t="s">
        <v>169</v>
      </c>
      <c r="AU421" s="259" t="s">
        <v>82</v>
      </c>
      <c r="AV421" s="14" t="s">
        <v>82</v>
      </c>
      <c r="AW421" s="14" t="s">
        <v>30</v>
      </c>
      <c r="AX421" s="14" t="s">
        <v>73</v>
      </c>
      <c r="AY421" s="259" t="s">
        <v>160</v>
      </c>
    </row>
    <row r="422" spans="1:51" s="14" customFormat="1" ht="12">
      <c r="A422" s="14"/>
      <c r="B422" s="249"/>
      <c r="C422" s="250"/>
      <c r="D422" s="234" t="s">
        <v>169</v>
      </c>
      <c r="E422" s="251" t="s">
        <v>1</v>
      </c>
      <c r="F422" s="252" t="s">
        <v>524</v>
      </c>
      <c r="G422" s="250"/>
      <c r="H422" s="253">
        <v>6.7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9" t="s">
        <v>169</v>
      </c>
      <c r="AU422" s="259" t="s">
        <v>82</v>
      </c>
      <c r="AV422" s="14" t="s">
        <v>82</v>
      </c>
      <c r="AW422" s="14" t="s">
        <v>30</v>
      </c>
      <c r="AX422" s="14" t="s">
        <v>73</v>
      </c>
      <c r="AY422" s="259" t="s">
        <v>160</v>
      </c>
    </row>
    <row r="423" spans="1:51" s="15" customFormat="1" ht="12">
      <c r="A423" s="15"/>
      <c r="B423" s="260"/>
      <c r="C423" s="261"/>
      <c r="D423" s="234" t="s">
        <v>169</v>
      </c>
      <c r="E423" s="262" t="s">
        <v>1</v>
      </c>
      <c r="F423" s="263" t="s">
        <v>172</v>
      </c>
      <c r="G423" s="261"/>
      <c r="H423" s="264">
        <v>154.49999999999997</v>
      </c>
      <c r="I423" s="265"/>
      <c r="J423" s="261"/>
      <c r="K423" s="261"/>
      <c r="L423" s="266"/>
      <c r="M423" s="267"/>
      <c r="N423" s="268"/>
      <c r="O423" s="268"/>
      <c r="P423" s="268"/>
      <c r="Q423" s="268"/>
      <c r="R423" s="268"/>
      <c r="S423" s="268"/>
      <c r="T423" s="269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70" t="s">
        <v>169</v>
      </c>
      <c r="AU423" s="270" t="s">
        <v>82</v>
      </c>
      <c r="AV423" s="15" t="s">
        <v>166</v>
      </c>
      <c r="AW423" s="15" t="s">
        <v>30</v>
      </c>
      <c r="AX423" s="15" t="s">
        <v>73</v>
      </c>
      <c r="AY423" s="270" t="s">
        <v>160</v>
      </c>
    </row>
    <row r="424" spans="1:51" s="14" customFormat="1" ht="12">
      <c r="A424" s="14"/>
      <c r="B424" s="249"/>
      <c r="C424" s="250"/>
      <c r="D424" s="234" t="s">
        <v>169</v>
      </c>
      <c r="E424" s="251" t="s">
        <v>1</v>
      </c>
      <c r="F424" s="252" t="s">
        <v>542</v>
      </c>
      <c r="G424" s="250"/>
      <c r="H424" s="253">
        <v>177.675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9" t="s">
        <v>169</v>
      </c>
      <c r="AU424" s="259" t="s">
        <v>82</v>
      </c>
      <c r="AV424" s="14" t="s">
        <v>82</v>
      </c>
      <c r="AW424" s="14" t="s">
        <v>30</v>
      </c>
      <c r="AX424" s="14" t="s">
        <v>73</v>
      </c>
      <c r="AY424" s="259" t="s">
        <v>160</v>
      </c>
    </row>
    <row r="425" spans="1:51" s="15" customFormat="1" ht="12">
      <c r="A425" s="15"/>
      <c r="B425" s="260"/>
      <c r="C425" s="261"/>
      <c r="D425" s="234" t="s">
        <v>169</v>
      </c>
      <c r="E425" s="262" t="s">
        <v>1</v>
      </c>
      <c r="F425" s="263" t="s">
        <v>172</v>
      </c>
      <c r="G425" s="261"/>
      <c r="H425" s="264">
        <v>177.675</v>
      </c>
      <c r="I425" s="265"/>
      <c r="J425" s="261"/>
      <c r="K425" s="261"/>
      <c r="L425" s="266"/>
      <c r="M425" s="267"/>
      <c r="N425" s="268"/>
      <c r="O425" s="268"/>
      <c r="P425" s="268"/>
      <c r="Q425" s="268"/>
      <c r="R425" s="268"/>
      <c r="S425" s="268"/>
      <c r="T425" s="269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70" t="s">
        <v>169</v>
      </c>
      <c r="AU425" s="270" t="s">
        <v>82</v>
      </c>
      <c r="AV425" s="15" t="s">
        <v>166</v>
      </c>
      <c r="AW425" s="15" t="s">
        <v>30</v>
      </c>
      <c r="AX425" s="15" t="s">
        <v>80</v>
      </c>
      <c r="AY425" s="270" t="s">
        <v>160</v>
      </c>
    </row>
    <row r="426" spans="1:65" s="2" customFormat="1" ht="24.15" customHeight="1">
      <c r="A426" s="39"/>
      <c r="B426" s="40"/>
      <c r="C426" s="220" t="s">
        <v>543</v>
      </c>
      <c r="D426" s="220" t="s">
        <v>162</v>
      </c>
      <c r="E426" s="221" t="s">
        <v>544</v>
      </c>
      <c r="F426" s="222" t="s">
        <v>545</v>
      </c>
      <c r="G426" s="223" t="s">
        <v>165</v>
      </c>
      <c r="H426" s="224">
        <v>4</v>
      </c>
      <c r="I426" s="225"/>
      <c r="J426" s="226">
        <f>ROUND(I426*H426,2)</f>
        <v>0</v>
      </c>
      <c r="K426" s="227"/>
      <c r="L426" s="45"/>
      <c r="M426" s="228" t="s">
        <v>1</v>
      </c>
      <c r="N426" s="229" t="s">
        <v>38</v>
      </c>
      <c r="O426" s="92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2" t="s">
        <v>166</v>
      </c>
      <c r="AT426" s="232" t="s">
        <v>162</v>
      </c>
      <c r="AU426" s="232" t="s">
        <v>82</v>
      </c>
      <c r="AY426" s="18" t="s">
        <v>160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80</v>
      </c>
      <c r="BK426" s="233">
        <f>ROUND(I426*H426,2)</f>
        <v>0</v>
      </c>
      <c r="BL426" s="18" t="s">
        <v>166</v>
      </c>
      <c r="BM426" s="232" t="s">
        <v>546</v>
      </c>
    </row>
    <row r="427" spans="1:51" s="14" customFormat="1" ht="12">
      <c r="A427" s="14"/>
      <c r="B427" s="249"/>
      <c r="C427" s="250"/>
      <c r="D427" s="234" t="s">
        <v>169</v>
      </c>
      <c r="E427" s="251" t="s">
        <v>1</v>
      </c>
      <c r="F427" s="252" t="s">
        <v>547</v>
      </c>
      <c r="G427" s="250"/>
      <c r="H427" s="253">
        <v>4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9" t="s">
        <v>169</v>
      </c>
      <c r="AU427" s="259" t="s">
        <v>82</v>
      </c>
      <c r="AV427" s="14" t="s">
        <v>82</v>
      </c>
      <c r="AW427" s="14" t="s">
        <v>30</v>
      </c>
      <c r="AX427" s="14" t="s">
        <v>73</v>
      </c>
      <c r="AY427" s="259" t="s">
        <v>160</v>
      </c>
    </row>
    <row r="428" spans="1:51" s="15" customFormat="1" ht="12">
      <c r="A428" s="15"/>
      <c r="B428" s="260"/>
      <c r="C428" s="261"/>
      <c r="D428" s="234" t="s">
        <v>169</v>
      </c>
      <c r="E428" s="262" t="s">
        <v>1</v>
      </c>
      <c r="F428" s="263" t="s">
        <v>172</v>
      </c>
      <c r="G428" s="261"/>
      <c r="H428" s="264">
        <v>4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0" t="s">
        <v>169</v>
      </c>
      <c r="AU428" s="270" t="s">
        <v>82</v>
      </c>
      <c r="AV428" s="15" t="s">
        <v>166</v>
      </c>
      <c r="AW428" s="15" t="s">
        <v>30</v>
      </c>
      <c r="AX428" s="15" t="s">
        <v>80</v>
      </c>
      <c r="AY428" s="270" t="s">
        <v>160</v>
      </c>
    </row>
    <row r="429" spans="1:65" s="2" customFormat="1" ht="24.15" customHeight="1">
      <c r="A429" s="39"/>
      <c r="B429" s="40"/>
      <c r="C429" s="220" t="s">
        <v>373</v>
      </c>
      <c r="D429" s="220" t="s">
        <v>162</v>
      </c>
      <c r="E429" s="221" t="s">
        <v>548</v>
      </c>
      <c r="F429" s="222" t="s">
        <v>549</v>
      </c>
      <c r="G429" s="223" t="s">
        <v>165</v>
      </c>
      <c r="H429" s="224">
        <v>4</v>
      </c>
      <c r="I429" s="225"/>
      <c r="J429" s="226">
        <f>ROUND(I429*H429,2)</f>
        <v>0</v>
      </c>
      <c r="K429" s="227"/>
      <c r="L429" s="45"/>
      <c r="M429" s="228" t="s">
        <v>1</v>
      </c>
      <c r="N429" s="229" t="s">
        <v>38</v>
      </c>
      <c r="O429" s="92"/>
      <c r="P429" s="230">
        <f>O429*H429</f>
        <v>0</v>
      </c>
      <c r="Q429" s="230">
        <v>0</v>
      </c>
      <c r="R429" s="230">
        <f>Q429*H429</f>
        <v>0</v>
      </c>
      <c r="S429" s="230">
        <v>0</v>
      </c>
      <c r="T429" s="231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2" t="s">
        <v>166</v>
      </c>
      <c r="AT429" s="232" t="s">
        <v>162</v>
      </c>
      <c r="AU429" s="232" t="s">
        <v>82</v>
      </c>
      <c r="AY429" s="18" t="s">
        <v>160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8" t="s">
        <v>80</v>
      </c>
      <c r="BK429" s="233">
        <f>ROUND(I429*H429,2)</f>
        <v>0</v>
      </c>
      <c r="BL429" s="18" t="s">
        <v>166</v>
      </c>
      <c r="BM429" s="232" t="s">
        <v>550</v>
      </c>
    </row>
    <row r="430" spans="1:51" s="14" customFormat="1" ht="12">
      <c r="A430" s="14"/>
      <c r="B430" s="249"/>
      <c r="C430" s="250"/>
      <c r="D430" s="234" t="s">
        <v>169</v>
      </c>
      <c r="E430" s="251" t="s">
        <v>1</v>
      </c>
      <c r="F430" s="252" t="s">
        <v>547</v>
      </c>
      <c r="G430" s="250"/>
      <c r="H430" s="253">
        <v>4</v>
      </c>
      <c r="I430" s="254"/>
      <c r="J430" s="250"/>
      <c r="K430" s="250"/>
      <c r="L430" s="255"/>
      <c r="M430" s="256"/>
      <c r="N430" s="257"/>
      <c r="O430" s="257"/>
      <c r="P430" s="257"/>
      <c r="Q430" s="257"/>
      <c r="R430" s="257"/>
      <c r="S430" s="257"/>
      <c r="T430" s="25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9" t="s">
        <v>169</v>
      </c>
      <c r="AU430" s="259" t="s">
        <v>82</v>
      </c>
      <c r="AV430" s="14" t="s">
        <v>82</v>
      </c>
      <c r="AW430" s="14" t="s">
        <v>30</v>
      </c>
      <c r="AX430" s="14" t="s">
        <v>73</v>
      </c>
      <c r="AY430" s="259" t="s">
        <v>160</v>
      </c>
    </row>
    <row r="431" spans="1:51" s="15" customFormat="1" ht="12">
      <c r="A431" s="15"/>
      <c r="B431" s="260"/>
      <c r="C431" s="261"/>
      <c r="D431" s="234" t="s">
        <v>169</v>
      </c>
      <c r="E431" s="262" t="s">
        <v>1</v>
      </c>
      <c r="F431" s="263" t="s">
        <v>172</v>
      </c>
      <c r="G431" s="261"/>
      <c r="H431" s="264">
        <v>4</v>
      </c>
      <c r="I431" s="265"/>
      <c r="J431" s="261"/>
      <c r="K431" s="261"/>
      <c r="L431" s="266"/>
      <c r="M431" s="267"/>
      <c r="N431" s="268"/>
      <c r="O431" s="268"/>
      <c r="P431" s="268"/>
      <c r="Q431" s="268"/>
      <c r="R431" s="268"/>
      <c r="S431" s="268"/>
      <c r="T431" s="269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70" t="s">
        <v>169</v>
      </c>
      <c r="AU431" s="270" t="s">
        <v>82</v>
      </c>
      <c r="AV431" s="15" t="s">
        <v>166</v>
      </c>
      <c r="AW431" s="15" t="s">
        <v>30</v>
      </c>
      <c r="AX431" s="15" t="s">
        <v>80</v>
      </c>
      <c r="AY431" s="270" t="s">
        <v>160</v>
      </c>
    </row>
    <row r="432" spans="1:65" s="2" customFormat="1" ht="24.15" customHeight="1">
      <c r="A432" s="39"/>
      <c r="B432" s="40"/>
      <c r="C432" s="220" t="s">
        <v>551</v>
      </c>
      <c r="D432" s="220" t="s">
        <v>162</v>
      </c>
      <c r="E432" s="221" t="s">
        <v>552</v>
      </c>
      <c r="F432" s="222" t="s">
        <v>553</v>
      </c>
      <c r="G432" s="223" t="s">
        <v>165</v>
      </c>
      <c r="H432" s="224">
        <v>18.32</v>
      </c>
      <c r="I432" s="225"/>
      <c r="J432" s="226">
        <f>ROUND(I432*H432,2)</f>
        <v>0</v>
      </c>
      <c r="K432" s="227"/>
      <c r="L432" s="45"/>
      <c r="M432" s="228" t="s">
        <v>1</v>
      </c>
      <c r="N432" s="229" t="s">
        <v>38</v>
      </c>
      <c r="O432" s="92"/>
      <c r="P432" s="230">
        <f>O432*H432</f>
        <v>0</v>
      </c>
      <c r="Q432" s="230">
        <v>0</v>
      </c>
      <c r="R432" s="230">
        <f>Q432*H432</f>
        <v>0</v>
      </c>
      <c r="S432" s="230">
        <v>0</v>
      </c>
      <c r="T432" s="231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2" t="s">
        <v>166</v>
      </c>
      <c r="AT432" s="232" t="s">
        <v>162</v>
      </c>
      <c r="AU432" s="232" t="s">
        <v>82</v>
      </c>
      <c r="AY432" s="18" t="s">
        <v>160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8" t="s">
        <v>80</v>
      </c>
      <c r="BK432" s="233">
        <f>ROUND(I432*H432,2)</f>
        <v>0</v>
      </c>
      <c r="BL432" s="18" t="s">
        <v>166</v>
      </c>
      <c r="BM432" s="232" t="s">
        <v>554</v>
      </c>
    </row>
    <row r="433" spans="1:65" s="2" customFormat="1" ht="24.15" customHeight="1">
      <c r="A433" s="39"/>
      <c r="B433" s="40"/>
      <c r="C433" s="220" t="s">
        <v>381</v>
      </c>
      <c r="D433" s="220" t="s">
        <v>162</v>
      </c>
      <c r="E433" s="221" t="s">
        <v>555</v>
      </c>
      <c r="F433" s="222" t="s">
        <v>556</v>
      </c>
      <c r="G433" s="223" t="s">
        <v>165</v>
      </c>
      <c r="H433" s="224">
        <v>140.31</v>
      </c>
      <c r="I433" s="225"/>
      <c r="J433" s="226">
        <f>ROUND(I433*H433,2)</f>
        <v>0</v>
      </c>
      <c r="K433" s="227"/>
      <c r="L433" s="45"/>
      <c r="M433" s="228" t="s">
        <v>1</v>
      </c>
      <c r="N433" s="229" t="s">
        <v>38</v>
      </c>
      <c r="O433" s="92"/>
      <c r="P433" s="230">
        <f>O433*H433</f>
        <v>0</v>
      </c>
      <c r="Q433" s="230">
        <v>0</v>
      </c>
      <c r="R433" s="230">
        <f>Q433*H433</f>
        <v>0</v>
      </c>
      <c r="S433" s="230">
        <v>0</v>
      </c>
      <c r="T433" s="231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2" t="s">
        <v>166</v>
      </c>
      <c r="AT433" s="232" t="s">
        <v>162</v>
      </c>
      <c r="AU433" s="232" t="s">
        <v>82</v>
      </c>
      <c r="AY433" s="18" t="s">
        <v>160</v>
      </c>
      <c r="BE433" s="233">
        <f>IF(N433="základní",J433,0)</f>
        <v>0</v>
      </c>
      <c r="BF433" s="233">
        <f>IF(N433="snížená",J433,0)</f>
        <v>0</v>
      </c>
      <c r="BG433" s="233">
        <f>IF(N433="zákl. přenesená",J433,0)</f>
        <v>0</v>
      </c>
      <c r="BH433" s="233">
        <f>IF(N433="sníž. přenesená",J433,0)</f>
        <v>0</v>
      </c>
      <c r="BI433" s="233">
        <f>IF(N433="nulová",J433,0)</f>
        <v>0</v>
      </c>
      <c r="BJ433" s="18" t="s">
        <v>80</v>
      </c>
      <c r="BK433" s="233">
        <f>ROUND(I433*H433,2)</f>
        <v>0</v>
      </c>
      <c r="BL433" s="18" t="s">
        <v>166</v>
      </c>
      <c r="BM433" s="232" t="s">
        <v>557</v>
      </c>
    </row>
    <row r="434" spans="1:65" s="2" customFormat="1" ht="24.15" customHeight="1">
      <c r="A434" s="39"/>
      <c r="B434" s="40"/>
      <c r="C434" s="220" t="s">
        <v>558</v>
      </c>
      <c r="D434" s="220" t="s">
        <v>162</v>
      </c>
      <c r="E434" s="221" t="s">
        <v>559</v>
      </c>
      <c r="F434" s="222" t="s">
        <v>560</v>
      </c>
      <c r="G434" s="223" t="s">
        <v>165</v>
      </c>
      <c r="H434" s="224">
        <v>7.524</v>
      </c>
      <c r="I434" s="225"/>
      <c r="J434" s="226">
        <f>ROUND(I434*H434,2)</f>
        <v>0</v>
      </c>
      <c r="K434" s="227"/>
      <c r="L434" s="45"/>
      <c r="M434" s="228" t="s">
        <v>1</v>
      </c>
      <c r="N434" s="229" t="s">
        <v>38</v>
      </c>
      <c r="O434" s="92"/>
      <c r="P434" s="230">
        <f>O434*H434</f>
        <v>0</v>
      </c>
      <c r="Q434" s="230">
        <v>0</v>
      </c>
      <c r="R434" s="230">
        <f>Q434*H434</f>
        <v>0</v>
      </c>
      <c r="S434" s="230">
        <v>0</v>
      </c>
      <c r="T434" s="231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2" t="s">
        <v>166</v>
      </c>
      <c r="AT434" s="232" t="s">
        <v>162</v>
      </c>
      <c r="AU434" s="232" t="s">
        <v>82</v>
      </c>
      <c r="AY434" s="18" t="s">
        <v>160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8" t="s">
        <v>80</v>
      </c>
      <c r="BK434" s="233">
        <f>ROUND(I434*H434,2)</f>
        <v>0</v>
      </c>
      <c r="BL434" s="18" t="s">
        <v>166</v>
      </c>
      <c r="BM434" s="232" t="s">
        <v>561</v>
      </c>
    </row>
    <row r="435" spans="1:51" s="14" customFormat="1" ht="12">
      <c r="A435" s="14"/>
      <c r="B435" s="249"/>
      <c r="C435" s="250"/>
      <c r="D435" s="234" t="s">
        <v>169</v>
      </c>
      <c r="E435" s="251" t="s">
        <v>1</v>
      </c>
      <c r="F435" s="252" t="s">
        <v>562</v>
      </c>
      <c r="G435" s="250"/>
      <c r="H435" s="253">
        <v>7.524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9" t="s">
        <v>169</v>
      </c>
      <c r="AU435" s="259" t="s">
        <v>82</v>
      </c>
      <c r="AV435" s="14" t="s">
        <v>82</v>
      </c>
      <c r="AW435" s="14" t="s">
        <v>30</v>
      </c>
      <c r="AX435" s="14" t="s">
        <v>73</v>
      </c>
      <c r="AY435" s="259" t="s">
        <v>160</v>
      </c>
    </row>
    <row r="436" spans="1:51" s="15" customFormat="1" ht="12">
      <c r="A436" s="15"/>
      <c r="B436" s="260"/>
      <c r="C436" s="261"/>
      <c r="D436" s="234" t="s">
        <v>169</v>
      </c>
      <c r="E436" s="262" t="s">
        <v>1</v>
      </c>
      <c r="F436" s="263" t="s">
        <v>172</v>
      </c>
      <c r="G436" s="261"/>
      <c r="H436" s="264">
        <v>7.524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70" t="s">
        <v>169</v>
      </c>
      <c r="AU436" s="270" t="s">
        <v>82</v>
      </c>
      <c r="AV436" s="15" t="s">
        <v>166</v>
      </c>
      <c r="AW436" s="15" t="s">
        <v>30</v>
      </c>
      <c r="AX436" s="15" t="s">
        <v>80</v>
      </c>
      <c r="AY436" s="270" t="s">
        <v>160</v>
      </c>
    </row>
    <row r="437" spans="1:65" s="2" customFormat="1" ht="21.75" customHeight="1">
      <c r="A437" s="39"/>
      <c r="B437" s="40"/>
      <c r="C437" s="220" t="s">
        <v>387</v>
      </c>
      <c r="D437" s="220" t="s">
        <v>162</v>
      </c>
      <c r="E437" s="221" t="s">
        <v>563</v>
      </c>
      <c r="F437" s="222" t="s">
        <v>564</v>
      </c>
      <c r="G437" s="223" t="s">
        <v>165</v>
      </c>
      <c r="H437" s="224">
        <v>156.895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38</v>
      </c>
      <c r="O437" s="92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166</v>
      </c>
      <c r="AT437" s="232" t="s">
        <v>162</v>
      </c>
      <c r="AU437" s="232" t="s">
        <v>82</v>
      </c>
      <c r="AY437" s="18" t="s">
        <v>160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80</v>
      </c>
      <c r="BK437" s="233">
        <f>ROUND(I437*H437,2)</f>
        <v>0</v>
      </c>
      <c r="BL437" s="18" t="s">
        <v>166</v>
      </c>
      <c r="BM437" s="232" t="s">
        <v>565</v>
      </c>
    </row>
    <row r="438" spans="1:51" s="14" customFormat="1" ht="12">
      <c r="A438" s="14"/>
      <c r="B438" s="249"/>
      <c r="C438" s="250"/>
      <c r="D438" s="234" t="s">
        <v>169</v>
      </c>
      <c r="E438" s="251" t="s">
        <v>1</v>
      </c>
      <c r="F438" s="252" t="s">
        <v>566</v>
      </c>
      <c r="G438" s="250"/>
      <c r="H438" s="253">
        <v>2.15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9" t="s">
        <v>169</v>
      </c>
      <c r="AU438" s="259" t="s">
        <v>82</v>
      </c>
      <c r="AV438" s="14" t="s">
        <v>82</v>
      </c>
      <c r="AW438" s="14" t="s">
        <v>30</v>
      </c>
      <c r="AX438" s="14" t="s">
        <v>73</v>
      </c>
      <c r="AY438" s="259" t="s">
        <v>160</v>
      </c>
    </row>
    <row r="439" spans="1:51" s="14" customFormat="1" ht="12">
      <c r="A439" s="14"/>
      <c r="B439" s="249"/>
      <c r="C439" s="250"/>
      <c r="D439" s="234" t="s">
        <v>169</v>
      </c>
      <c r="E439" s="251" t="s">
        <v>1</v>
      </c>
      <c r="F439" s="252" t="s">
        <v>567</v>
      </c>
      <c r="G439" s="250"/>
      <c r="H439" s="253">
        <v>134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9" t="s">
        <v>169</v>
      </c>
      <c r="AU439" s="259" t="s">
        <v>82</v>
      </c>
      <c r="AV439" s="14" t="s">
        <v>82</v>
      </c>
      <c r="AW439" s="14" t="s">
        <v>30</v>
      </c>
      <c r="AX439" s="14" t="s">
        <v>73</v>
      </c>
      <c r="AY439" s="259" t="s">
        <v>160</v>
      </c>
    </row>
    <row r="440" spans="1:51" s="14" customFormat="1" ht="12">
      <c r="A440" s="14"/>
      <c r="B440" s="249"/>
      <c r="C440" s="250"/>
      <c r="D440" s="234" t="s">
        <v>169</v>
      </c>
      <c r="E440" s="251" t="s">
        <v>1</v>
      </c>
      <c r="F440" s="252" t="s">
        <v>568</v>
      </c>
      <c r="G440" s="250"/>
      <c r="H440" s="253">
        <v>3</v>
      </c>
      <c r="I440" s="254"/>
      <c r="J440" s="250"/>
      <c r="K440" s="250"/>
      <c r="L440" s="255"/>
      <c r="M440" s="256"/>
      <c r="N440" s="257"/>
      <c r="O440" s="257"/>
      <c r="P440" s="257"/>
      <c r="Q440" s="257"/>
      <c r="R440" s="257"/>
      <c r="S440" s="257"/>
      <c r="T440" s="25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9" t="s">
        <v>169</v>
      </c>
      <c r="AU440" s="259" t="s">
        <v>82</v>
      </c>
      <c r="AV440" s="14" t="s">
        <v>82</v>
      </c>
      <c r="AW440" s="14" t="s">
        <v>30</v>
      </c>
      <c r="AX440" s="14" t="s">
        <v>73</v>
      </c>
      <c r="AY440" s="259" t="s">
        <v>160</v>
      </c>
    </row>
    <row r="441" spans="1:51" s="14" customFormat="1" ht="12">
      <c r="A441" s="14"/>
      <c r="B441" s="249"/>
      <c r="C441" s="250"/>
      <c r="D441" s="234" t="s">
        <v>169</v>
      </c>
      <c r="E441" s="251" t="s">
        <v>1</v>
      </c>
      <c r="F441" s="252" t="s">
        <v>569</v>
      </c>
      <c r="G441" s="250"/>
      <c r="H441" s="253">
        <v>3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9" t="s">
        <v>169</v>
      </c>
      <c r="AU441" s="259" t="s">
        <v>82</v>
      </c>
      <c r="AV441" s="14" t="s">
        <v>82</v>
      </c>
      <c r="AW441" s="14" t="s">
        <v>30</v>
      </c>
      <c r="AX441" s="14" t="s">
        <v>73</v>
      </c>
      <c r="AY441" s="259" t="s">
        <v>160</v>
      </c>
    </row>
    <row r="442" spans="1:51" s="14" customFormat="1" ht="12">
      <c r="A442" s="14"/>
      <c r="B442" s="249"/>
      <c r="C442" s="250"/>
      <c r="D442" s="234" t="s">
        <v>169</v>
      </c>
      <c r="E442" s="251" t="s">
        <v>1</v>
      </c>
      <c r="F442" s="252" t="s">
        <v>570</v>
      </c>
      <c r="G442" s="250"/>
      <c r="H442" s="253">
        <v>1.89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9" t="s">
        <v>169</v>
      </c>
      <c r="AU442" s="259" t="s">
        <v>82</v>
      </c>
      <c r="AV442" s="14" t="s">
        <v>82</v>
      </c>
      <c r="AW442" s="14" t="s">
        <v>30</v>
      </c>
      <c r="AX442" s="14" t="s">
        <v>73</v>
      </c>
      <c r="AY442" s="259" t="s">
        <v>160</v>
      </c>
    </row>
    <row r="443" spans="1:51" s="14" customFormat="1" ht="12">
      <c r="A443" s="14"/>
      <c r="B443" s="249"/>
      <c r="C443" s="250"/>
      <c r="D443" s="234" t="s">
        <v>169</v>
      </c>
      <c r="E443" s="251" t="s">
        <v>1</v>
      </c>
      <c r="F443" s="252" t="s">
        <v>571</v>
      </c>
      <c r="G443" s="250"/>
      <c r="H443" s="253">
        <v>3.24</v>
      </c>
      <c r="I443" s="254"/>
      <c r="J443" s="250"/>
      <c r="K443" s="250"/>
      <c r="L443" s="255"/>
      <c r="M443" s="256"/>
      <c r="N443" s="257"/>
      <c r="O443" s="257"/>
      <c r="P443" s="257"/>
      <c r="Q443" s="257"/>
      <c r="R443" s="257"/>
      <c r="S443" s="257"/>
      <c r="T443" s="25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9" t="s">
        <v>169</v>
      </c>
      <c r="AU443" s="259" t="s">
        <v>82</v>
      </c>
      <c r="AV443" s="14" t="s">
        <v>82</v>
      </c>
      <c r="AW443" s="14" t="s">
        <v>30</v>
      </c>
      <c r="AX443" s="14" t="s">
        <v>73</v>
      </c>
      <c r="AY443" s="259" t="s">
        <v>160</v>
      </c>
    </row>
    <row r="444" spans="1:51" s="14" customFormat="1" ht="12">
      <c r="A444" s="14"/>
      <c r="B444" s="249"/>
      <c r="C444" s="250"/>
      <c r="D444" s="234" t="s">
        <v>169</v>
      </c>
      <c r="E444" s="251" t="s">
        <v>1</v>
      </c>
      <c r="F444" s="252" t="s">
        <v>572</v>
      </c>
      <c r="G444" s="250"/>
      <c r="H444" s="253">
        <v>4.2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9" t="s">
        <v>169</v>
      </c>
      <c r="AU444" s="259" t="s">
        <v>82</v>
      </c>
      <c r="AV444" s="14" t="s">
        <v>82</v>
      </c>
      <c r="AW444" s="14" t="s">
        <v>30</v>
      </c>
      <c r="AX444" s="14" t="s">
        <v>73</v>
      </c>
      <c r="AY444" s="259" t="s">
        <v>160</v>
      </c>
    </row>
    <row r="445" spans="1:51" s="14" customFormat="1" ht="12">
      <c r="A445" s="14"/>
      <c r="B445" s="249"/>
      <c r="C445" s="250"/>
      <c r="D445" s="234" t="s">
        <v>169</v>
      </c>
      <c r="E445" s="251" t="s">
        <v>1</v>
      </c>
      <c r="F445" s="252" t="s">
        <v>573</v>
      </c>
      <c r="G445" s="250"/>
      <c r="H445" s="253">
        <v>2.565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9" t="s">
        <v>169</v>
      </c>
      <c r="AU445" s="259" t="s">
        <v>82</v>
      </c>
      <c r="AV445" s="14" t="s">
        <v>82</v>
      </c>
      <c r="AW445" s="14" t="s">
        <v>30</v>
      </c>
      <c r="AX445" s="14" t="s">
        <v>73</v>
      </c>
      <c r="AY445" s="259" t="s">
        <v>160</v>
      </c>
    </row>
    <row r="446" spans="1:51" s="14" customFormat="1" ht="12">
      <c r="A446" s="14"/>
      <c r="B446" s="249"/>
      <c r="C446" s="250"/>
      <c r="D446" s="234" t="s">
        <v>169</v>
      </c>
      <c r="E446" s="251" t="s">
        <v>1</v>
      </c>
      <c r="F446" s="252" t="s">
        <v>574</v>
      </c>
      <c r="G446" s="250"/>
      <c r="H446" s="253">
        <v>2.85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169</v>
      </c>
      <c r="AU446" s="259" t="s">
        <v>82</v>
      </c>
      <c r="AV446" s="14" t="s">
        <v>82</v>
      </c>
      <c r="AW446" s="14" t="s">
        <v>30</v>
      </c>
      <c r="AX446" s="14" t="s">
        <v>73</v>
      </c>
      <c r="AY446" s="259" t="s">
        <v>160</v>
      </c>
    </row>
    <row r="447" spans="1:51" s="15" customFormat="1" ht="12">
      <c r="A447" s="15"/>
      <c r="B447" s="260"/>
      <c r="C447" s="261"/>
      <c r="D447" s="234" t="s">
        <v>169</v>
      </c>
      <c r="E447" s="262" t="s">
        <v>1</v>
      </c>
      <c r="F447" s="263" t="s">
        <v>172</v>
      </c>
      <c r="G447" s="261"/>
      <c r="H447" s="264">
        <v>156.89499999999998</v>
      </c>
      <c r="I447" s="265"/>
      <c r="J447" s="261"/>
      <c r="K447" s="261"/>
      <c r="L447" s="266"/>
      <c r="M447" s="267"/>
      <c r="N447" s="268"/>
      <c r="O447" s="268"/>
      <c r="P447" s="268"/>
      <c r="Q447" s="268"/>
      <c r="R447" s="268"/>
      <c r="S447" s="268"/>
      <c r="T447" s="269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0" t="s">
        <v>169</v>
      </c>
      <c r="AU447" s="270" t="s">
        <v>82</v>
      </c>
      <c r="AV447" s="15" t="s">
        <v>166</v>
      </c>
      <c r="AW447" s="15" t="s">
        <v>30</v>
      </c>
      <c r="AX447" s="15" t="s">
        <v>80</v>
      </c>
      <c r="AY447" s="270" t="s">
        <v>160</v>
      </c>
    </row>
    <row r="448" spans="1:65" s="2" customFormat="1" ht="24.15" customHeight="1">
      <c r="A448" s="39"/>
      <c r="B448" s="40"/>
      <c r="C448" s="220" t="s">
        <v>575</v>
      </c>
      <c r="D448" s="220" t="s">
        <v>162</v>
      </c>
      <c r="E448" s="221" t="s">
        <v>576</v>
      </c>
      <c r="F448" s="222" t="s">
        <v>577</v>
      </c>
      <c r="G448" s="223" t="s">
        <v>165</v>
      </c>
      <c r="H448" s="224">
        <v>140.31</v>
      </c>
      <c r="I448" s="225"/>
      <c r="J448" s="226">
        <f>ROUND(I448*H448,2)</f>
        <v>0</v>
      </c>
      <c r="K448" s="227"/>
      <c r="L448" s="45"/>
      <c r="M448" s="228" t="s">
        <v>1</v>
      </c>
      <c r="N448" s="229" t="s">
        <v>38</v>
      </c>
      <c r="O448" s="92"/>
      <c r="P448" s="230">
        <f>O448*H448</f>
        <v>0</v>
      </c>
      <c r="Q448" s="230">
        <v>0</v>
      </c>
      <c r="R448" s="230">
        <f>Q448*H448</f>
        <v>0</v>
      </c>
      <c r="S448" s="230">
        <v>0</v>
      </c>
      <c r="T448" s="231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2" t="s">
        <v>166</v>
      </c>
      <c r="AT448" s="232" t="s">
        <v>162</v>
      </c>
      <c r="AU448" s="232" t="s">
        <v>82</v>
      </c>
      <c r="AY448" s="18" t="s">
        <v>160</v>
      </c>
      <c r="BE448" s="233">
        <f>IF(N448="základní",J448,0)</f>
        <v>0</v>
      </c>
      <c r="BF448" s="233">
        <f>IF(N448="snížená",J448,0)</f>
        <v>0</v>
      </c>
      <c r="BG448" s="233">
        <f>IF(N448="zákl. přenesená",J448,0)</f>
        <v>0</v>
      </c>
      <c r="BH448" s="233">
        <f>IF(N448="sníž. přenesená",J448,0)</f>
        <v>0</v>
      </c>
      <c r="BI448" s="233">
        <f>IF(N448="nulová",J448,0)</f>
        <v>0</v>
      </c>
      <c r="BJ448" s="18" t="s">
        <v>80</v>
      </c>
      <c r="BK448" s="233">
        <f>ROUND(I448*H448,2)</f>
        <v>0</v>
      </c>
      <c r="BL448" s="18" t="s">
        <v>166</v>
      </c>
      <c r="BM448" s="232" t="s">
        <v>578</v>
      </c>
    </row>
    <row r="449" spans="1:65" s="2" customFormat="1" ht="33" customHeight="1">
      <c r="A449" s="39"/>
      <c r="B449" s="40"/>
      <c r="C449" s="220" t="s">
        <v>395</v>
      </c>
      <c r="D449" s="220" t="s">
        <v>162</v>
      </c>
      <c r="E449" s="221" t="s">
        <v>579</v>
      </c>
      <c r="F449" s="222" t="s">
        <v>580</v>
      </c>
      <c r="G449" s="223" t="s">
        <v>175</v>
      </c>
      <c r="H449" s="224">
        <v>8.054</v>
      </c>
      <c r="I449" s="225"/>
      <c r="J449" s="226">
        <f>ROUND(I449*H449,2)</f>
        <v>0</v>
      </c>
      <c r="K449" s="227"/>
      <c r="L449" s="45"/>
      <c r="M449" s="228" t="s">
        <v>1</v>
      </c>
      <c r="N449" s="229" t="s">
        <v>38</v>
      </c>
      <c r="O449" s="92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2" t="s">
        <v>166</v>
      </c>
      <c r="AT449" s="232" t="s">
        <v>162</v>
      </c>
      <c r="AU449" s="232" t="s">
        <v>82</v>
      </c>
      <c r="AY449" s="18" t="s">
        <v>160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80</v>
      </c>
      <c r="BK449" s="233">
        <f>ROUND(I449*H449,2)</f>
        <v>0</v>
      </c>
      <c r="BL449" s="18" t="s">
        <v>166</v>
      </c>
      <c r="BM449" s="232" t="s">
        <v>581</v>
      </c>
    </row>
    <row r="450" spans="1:65" s="2" customFormat="1" ht="24.15" customHeight="1">
      <c r="A450" s="39"/>
      <c r="B450" s="40"/>
      <c r="C450" s="220" t="s">
        <v>582</v>
      </c>
      <c r="D450" s="220" t="s">
        <v>162</v>
      </c>
      <c r="E450" s="221" t="s">
        <v>583</v>
      </c>
      <c r="F450" s="222" t="s">
        <v>584</v>
      </c>
      <c r="G450" s="223" t="s">
        <v>175</v>
      </c>
      <c r="H450" s="224">
        <v>0.036</v>
      </c>
      <c r="I450" s="225"/>
      <c r="J450" s="226">
        <f>ROUND(I450*H450,2)</f>
        <v>0</v>
      </c>
      <c r="K450" s="227"/>
      <c r="L450" s="45"/>
      <c r="M450" s="228" t="s">
        <v>1</v>
      </c>
      <c r="N450" s="229" t="s">
        <v>38</v>
      </c>
      <c r="O450" s="92"/>
      <c r="P450" s="230">
        <f>O450*H450</f>
        <v>0</v>
      </c>
      <c r="Q450" s="230">
        <v>0</v>
      </c>
      <c r="R450" s="230">
        <f>Q450*H450</f>
        <v>0</v>
      </c>
      <c r="S450" s="230">
        <v>0</v>
      </c>
      <c r="T450" s="231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2" t="s">
        <v>166</v>
      </c>
      <c r="AT450" s="232" t="s">
        <v>162</v>
      </c>
      <c r="AU450" s="232" t="s">
        <v>82</v>
      </c>
      <c r="AY450" s="18" t="s">
        <v>160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8" t="s">
        <v>80</v>
      </c>
      <c r="BK450" s="233">
        <f>ROUND(I450*H450,2)</f>
        <v>0</v>
      </c>
      <c r="BL450" s="18" t="s">
        <v>166</v>
      </c>
      <c r="BM450" s="232" t="s">
        <v>585</v>
      </c>
    </row>
    <row r="451" spans="1:51" s="14" customFormat="1" ht="12">
      <c r="A451" s="14"/>
      <c r="B451" s="249"/>
      <c r="C451" s="250"/>
      <c r="D451" s="234" t="s">
        <v>169</v>
      </c>
      <c r="E451" s="251" t="s">
        <v>1</v>
      </c>
      <c r="F451" s="252" t="s">
        <v>586</v>
      </c>
      <c r="G451" s="250"/>
      <c r="H451" s="253">
        <v>0.036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9" t="s">
        <v>169</v>
      </c>
      <c r="AU451" s="259" t="s">
        <v>82</v>
      </c>
      <c r="AV451" s="14" t="s">
        <v>82</v>
      </c>
      <c r="AW451" s="14" t="s">
        <v>30</v>
      </c>
      <c r="AX451" s="14" t="s">
        <v>73</v>
      </c>
      <c r="AY451" s="259" t="s">
        <v>160</v>
      </c>
    </row>
    <row r="452" spans="1:51" s="15" customFormat="1" ht="12">
      <c r="A452" s="15"/>
      <c r="B452" s="260"/>
      <c r="C452" s="261"/>
      <c r="D452" s="234" t="s">
        <v>169</v>
      </c>
      <c r="E452" s="262" t="s">
        <v>1</v>
      </c>
      <c r="F452" s="263" t="s">
        <v>172</v>
      </c>
      <c r="G452" s="261"/>
      <c r="H452" s="264">
        <v>0.036</v>
      </c>
      <c r="I452" s="265"/>
      <c r="J452" s="261"/>
      <c r="K452" s="261"/>
      <c r="L452" s="266"/>
      <c r="M452" s="267"/>
      <c r="N452" s="268"/>
      <c r="O452" s="268"/>
      <c r="P452" s="268"/>
      <c r="Q452" s="268"/>
      <c r="R452" s="268"/>
      <c r="S452" s="268"/>
      <c r="T452" s="269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70" t="s">
        <v>169</v>
      </c>
      <c r="AU452" s="270" t="s">
        <v>82</v>
      </c>
      <c r="AV452" s="15" t="s">
        <v>166</v>
      </c>
      <c r="AW452" s="15" t="s">
        <v>30</v>
      </c>
      <c r="AX452" s="15" t="s">
        <v>80</v>
      </c>
      <c r="AY452" s="270" t="s">
        <v>160</v>
      </c>
    </row>
    <row r="453" spans="1:65" s="2" customFormat="1" ht="24.15" customHeight="1">
      <c r="A453" s="39"/>
      <c r="B453" s="40"/>
      <c r="C453" s="220" t="s">
        <v>400</v>
      </c>
      <c r="D453" s="220" t="s">
        <v>162</v>
      </c>
      <c r="E453" s="221" t="s">
        <v>587</v>
      </c>
      <c r="F453" s="222" t="s">
        <v>588</v>
      </c>
      <c r="G453" s="223" t="s">
        <v>175</v>
      </c>
      <c r="H453" s="224">
        <v>2.795</v>
      </c>
      <c r="I453" s="225"/>
      <c r="J453" s="226">
        <f>ROUND(I453*H453,2)</f>
        <v>0</v>
      </c>
      <c r="K453" s="227"/>
      <c r="L453" s="45"/>
      <c r="M453" s="228" t="s">
        <v>1</v>
      </c>
      <c r="N453" s="229" t="s">
        <v>38</v>
      </c>
      <c r="O453" s="92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2" t="s">
        <v>166</v>
      </c>
      <c r="AT453" s="232" t="s">
        <v>162</v>
      </c>
      <c r="AU453" s="232" t="s">
        <v>82</v>
      </c>
      <c r="AY453" s="18" t="s">
        <v>160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80</v>
      </c>
      <c r="BK453" s="233">
        <f>ROUND(I453*H453,2)</f>
        <v>0</v>
      </c>
      <c r="BL453" s="18" t="s">
        <v>166</v>
      </c>
      <c r="BM453" s="232" t="s">
        <v>589</v>
      </c>
    </row>
    <row r="454" spans="1:51" s="14" customFormat="1" ht="12">
      <c r="A454" s="14"/>
      <c r="B454" s="249"/>
      <c r="C454" s="250"/>
      <c r="D454" s="234" t="s">
        <v>169</v>
      </c>
      <c r="E454" s="251" t="s">
        <v>1</v>
      </c>
      <c r="F454" s="252" t="s">
        <v>590</v>
      </c>
      <c r="G454" s="250"/>
      <c r="H454" s="253">
        <v>0.75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9" t="s">
        <v>169</v>
      </c>
      <c r="AU454" s="259" t="s">
        <v>82</v>
      </c>
      <c r="AV454" s="14" t="s">
        <v>82</v>
      </c>
      <c r="AW454" s="14" t="s">
        <v>30</v>
      </c>
      <c r="AX454" s="14" t="s">
        <v>73</v>
      </c>
      <c r="AY454" s="259" t="s">
        <v>160</v>
      </c>
    </row>
    <row r="455" spans="1:51" s="14" customFormat="1" ht="12">
      <c r="A455" s="14"/>
      <c r="B455" s="249"/>
      <c r="C455" s="250"/>
      <c r="D455" s="234" t="s">
        <v>169</v>
      </c>
      <c r="E455" s="251" t="s">
        <v>1</v>
      </c>
      <c r="F455" s="252" t="s">
        <v>591</v>
      </c>
      <c r="G455" s="250"/>
      <c r="H455" s="253">
        <v>2</v>
      </c>
      <c r="I455" s="254"/>
      <c r="J455" s="250"/>
      <c r="K455" s="250"/>
      <c r="L455" s="255"/>
      <c r="M455" s="256"/>
      <c r="N455" s="257"/>
      <c r="O455" s="257"/>
      <c r="P455" s="257"/>
      <c r="Q455" s="257"/>
      <c r="R455" s="257"/>
      <c r="S455" s="257"/>
      <c r="T455" s="25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9" t="s">
        <v>169</v>
      </c>
      <c r="AU455" s="259" t="s">
        <v>82</v>
      </c>
      <c r="AV455" s="14" t="s">
        <v>82</v>
      </c>
      <c r="AW455" s="14" t="s">
        <v>30</v>
      </c>
      <c r="AX455" s="14" t="s">
        <v>73</v>
      </c>
      <c r="AY455" s="259" t="s">
        <v>160</v>
      </c>
    </row>
    <row r="456" spans="1:51" s="14" customFormat="1" ht="12">
      <c r="A456" s="14"/>
      <c r="B456" s="249"/>
      <c r="C456" s="250"/>
      <c r="D456" s="234" t="s">
        <v>169</v>
      </c>
      <c r="E456" s="251" t="s">
        <v>1</v>
      </c>
      <c r="F456" s="252" t="s">
        <v>592</v>
      </c>
      <c r="G456" s="250"/>
      <c r="H456" s="253">
        <v>0.045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9" t="s">
        <v>169</v>
      </c>
      <c r="AU456" s="259" t="s">
        <v>82</v>
      </c>
      <c r="AV456" s="14" t="s">
        <v>82</v>
      </c>
      <c r="AW456" s="14" t="s">
        <v>30</v>
      </c>
      <c r="AX456" s="14" t="s">
        <v>73</v>
      </c>
      <c r="AY456" s="259" t="s">
        <v>160</v>
      </c>
    </row>
    <row r="457" spans="1:51" s="15" customFormat="1" ht="12">
      <c r="A457" s="15"/>
      <c r="B457" s="260"/>
      <c r="C457" s="261"/>
      <c r="D457" s="234" t="s">
        <v>169</v>
      </c>
      <c r="E457" s="262" t="s">
        <v>1</v>
      </c>
      <c r="F457" s="263" t="s">
        <v>172</v>
      </c>
      <c r="G457" s="261"/>
      <c r="H457" s="264">
        <v>2.795</v>
      </c>
      <c r="I457" s="265"/>
      <c r="J457" s="261"/>
      <c r="K457" s="261"/>
      <c r="L457" s="266"/>
      <c r="M457" s="267"/>
      <c r="N457" s="268"/>
      <c r="O457" s="268"/>
      <c r="P457" s="268"/>
      <c r="Q457" s="268"/>
      <c r="R457" s="268"/>
      <c r="S457" s="268"/>
      <c r="T457" s="269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T457" s="270" t="s">
        <v>169</v>
      </c>
      <c r="AU457" s="270" t="s">
        <v>82</v>
      </c>
      <c r="AV457" s="15" t="s">
        <v>166</v>
      </c>
      <c r="AW457" s="15" t="s">
        <v>30</v>
      </c>
      <c r="AX457" s="15" t="s">
        <v>80</v>
      </c>
      <c r="AY457" s="270" t="s">
        <v>160</v>
      </c>
    </row>
    <row r="458" spans="1:65" s="2" customFormat="1" ht="24.15" customHeight="1">
      <c r="A458" s="39"/>
      <c r="B458" s="40"/>
      <c r="C458" s="220" t="s">
        <v>593</v>
      </c>
      <c r="D458" s="220" t="s">
        <v>162</v>
      </c>
      <c r="E458" s="221" t="s">
        <v>594</v>
      </c>
      <c r="F458" s="222" t="s">
        <v>595</v>
      </c>
      <c r="G458" s="223" t="s">
        <v>175</v>
      </c>
      <c r="H458" s="224">
        <v>8.054</v>
      </c>
      <c r="I458" s="225"/>
      <c r="J458" s="226">
        <f>ROUND(I458*H458,2)</f>
        <v>0</v>
      </c>
      <c r="K458" s="227"/>
      <c r="L458" s="45"/>
      <c r="M458" s="228" t="s">
        <v>1</v>
      </c>
      <c r="N458" s="229" t="s">
        <v>38</v>
      </c>
      <c r="O458" s="92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2" t="s">
        <v>166</v>
      </c>
      <c r="AT458" s="232" t="s">
        <v>162</v>
      </c>
      <c r="AU458" s="232" t="s">
        <v>82</v>
      </c>
      <c r="AY458" s="18" t="s">
        <v>160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8" t="s">
        <v>80</v>
      </c>
      <c r="BK458" s="233">
        <f>ROUND(I458*H458,2)</f>
        <v>0</v>
      </c>
      <c r="BL458" s="18" t="s">
        <v>166</v>
      </c>
      <c r="BM458" s="232" t="s">
        <v>596</v>
      </c>
    </row>
    <row r="459" spans="1:65" s="2" customFormat="1" ht="33" customHeight="1">
      <c r="A459" s="39"/>
      <c r="B459" s="40"/>
      <c r="C459" s="220" t="s">
        <v>404</v>
      </c>
      <c r="D459" s="220" t="s">
        <v>162</v>
      </c>
      <c r="E459" s="221" t="s">
        <v>597</v>
      </c>
      <c r="F459" s="222" t="s">
        <v>598</v>
      </c>
      <c r="G459" s="223" t="s">
        <v>175</v>
      </c>
      <c r="H459" s="224">
        <v>8.054</v>
      </c>
      <c r="I459" s="225"/>
      <c r="J459" s="226">
        <f>ROUND(I459*H459,2)</f>
        <v>0</v>
      </c>
      <c r="K459" s="227"/>
      <c r="L459" s="45"/>
      <c r="M459" s="228" t="s">
        <v>1</v>
      </c>
      <c r="N459" s="229" t="s">
        <v>38</v>
      </c>
      <c r="O459" s="92"/>
      <c r="P459" s="230">
        <f>O459*H459</f>
        <v>0</v>
      </c>
      <c r="Q459" s="230">
        <v>0</v>
      </c>
      <c r="R459" s="230">
        <f>Q459*H459</f>
        <v>0</v>
      </c>
      <c r="S459" s="230">
        <v>0</v>
      </c>
      <c r="T459" s="231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2" t="s">
        <v>166</v>
      </c>
      <c r="AT459" s="232" t="s">
        <v>162</v>
      </c>
      <c r="AU459" s="232" t="s">
        <v>82</v>
      </c>
      <c r="AY459" s="18" t="s">
        <v>160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8" t="s">
        <v>80</v>
      </c>
      <c r="BK459" s="233">
        <f>ROUND(I459*H459,2)</f>
        <v>0</v>
      </c>
      <c r="BL459" s="18" t="s">
        <v>166</v>
      </c>
      <c r="BM459" s="232" t="s">
        <v>599</v>
      </c>
    </row>
    <row r="460" spans="1:65" s="2" customFormat="1" ht="24.15" customHeight="1">
      <c r="A460" s="39"/>
      <c r="B460" s="40"/>
      <c r="C460" s="220" t="s">
        <v>600</v>
      </c>
      <c r="D460" s="220" t="s">
        <v>162</v>
      </c>
      <c r="E460" s="221" t="s">
        <v>601</v>
      </c>
      <c r="F460" s="222" t="s">
        <v>602</v>
      </c>
      <c r="G460" s="223" t="s">
        <v>175</v>
      </c>
      <c r="H460" s="224">
        <v>1.148</v>
      </c>
      <c r="I460" s="225"/>
      <c r="J460" s="226">
        <f>ROUND(I460*H460,2)</f>
        <v>0</v>
      </c>
      <c r="K460" s="227"/>
      <c r="L460" s="45"/>
      <c r="M460" s="228" t="s">
        <v>1</v>
      </c>
      <c r="N460" s="229" t="s">
        <v>38</v>
      </c>
      <c r="O460" s="92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166</v>
      </c>
      <c r="AT460" s="232" t="s">
        <v>162</v>
      </c>
      <c r="AU460" s="232" t="s">
        <v>82</v>
      </c>
      <c r="AY460" s="18" t="s">
        <v>160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80</v>
      </c>
      <c r="BK460" s="233">
        <f>ROUND(I460*H460,2)</f>
        <v>0</v>
      </c>
      <c r="BL460" s="18" t="s">
        <v>166</v>
      </c>
      <c r="BM460" s="232" t="s">
        <v>603</v>
      </c>
    </row>
    <row r="461" spans="1:65" s="2" customFormat="1" ht="16.5" customHeight="1">
      <c r="A461" s="39"/>
      <c r="B461" s="40"/>
      <c r="C461" s="220" t="s">
        <v>408</v>
      </c>
      <c r="D461" s="220" t="s">
        <v>162</v>
      </c>
      <c r="E461" s="221" t="s">
        <v>604</v>
      </c>
      <c r="F461" s="222" t="s">
        <v>605</v>
      </c>
      <c r="G461" s="223" t="s">
        <v>214</v>
      </c>
      <c r="H461" s="224">
        <v>0.378</v>
      </c>
      <c r="I461" s="225"/>
      <c r="J461" s="226">
        <f>ROUND(I461*H461,2)</f>
        <v>0</v>
      </c>
      <c r="K461" s="227"/>
      <c r="L461" s="45"/>
      <c r="M461" s="228" t="s">
        <v>1</v>
      </c>
      <c r="N461" s="229" t="s">
        <v>38</v>
      </c>
      <c r="O461" s="92"/>
      <c r="P461" s="230">
        <f>O461*H461</f>
        <v>0</v>
      </c>
      <c r="Q461" s="230">
        <v>0</v>
      </c>
      <c r="R461" s="230">
        <f>Q461*H461</f>
        <v>0</v>
      </c>
      <c r="S461" s="230">
        <v>0</v>
      </c>
      <c r="T461" s="231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2" t="s">
        <v>166</v>
      </c>
      <c r="AT461" s="232" t="s">
        <v>162</v>
      </c>
      <c r="AU461" s="232" t="s">
        <v>82</v>
      </c>
      <c r="AY461" s="18" t="s">
        <v>160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8" t="s">
        <v>80</v>
      </c>
      <c r="BK461" s="233">
        <f>ROUND(I461*H461,2)</f>
        <v>0</v>
      </c>
      <c r="BL461" s="18" t="s">
        <v>166</v>
      </c>
      <c r="BM461" s="232" t="s">
        <v>606</v>
      </c>
    </row>
    <row r="462" spans="1:65" s="2" customFormat="1" ht="24.15" customHeight="1">
      <c r="A462" s="39"/>
      <c r="B462" s="40"/>
      <c r="C462" s="220" t="s">
        <v>607</v>
      </c>
      <c r="D462" s="220" t="s">
        <v>162</v>
      </c>
      <c r="E462" s="221" t="s">
        <v>608</v>
      </c>
      <c r="F462" s="222" t="s">
        <v>609</v>
      </c>
      <c r="G462" s="223" t="s">
        <v>165</v>
      </c>
      <c r="H462" s="224">
        <v>369.11</v>
      </c>
      <c r="I462" s="225"/>
      <c r="J462" s="226">
        <f>ROUND(I462*H462,2)</f>
        <v>0</v>
      </c>
      <c r="K462" s="227"/>
      <c r="L462" s="45"/>
      <c r="M462" s="228" t="s">
        <v>1</v>
      </c>
      <c r="N462" s="229" t="s">
        <v>38</v>
      </c>
      <c r="O462" s="92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166</v>
      </c>
      <c r="AT462" s="232" t="s">
        <v>162</v>
      </c>
      <c r="AU462" s="232" t="s">
        <v>82</v>
      </c>
      <c r="AY462" s="18" t="s">
        <v>160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80</v>
      </c>
      <c r="BK462" s="233">
        <f>ROUND(I462*H462,2)</f>
        <v>0</v>
      </c>
      <c r="BL462" s="18" t="s">
        <v>166</v>
      </c>
      <c r="BM462" s="232" t="s">
        <v>610</v>
      </c>
    </row>
    <row r="463" spans="1:65" s="2" customFormat="1" ht="24.15" customHeight="1">
      <c r="A463" s="39"/>
      <c r="B463" s="40"/>
      <c r="C463" s="220" t="s">
        <v>412</v>
      </c>
      <c r="D463" s="220" t="s">
        <v>162</v>
      </c>
      <c r="E463" s="221" t="s">
        <v>611</v>
      </c>
      <c r="F463" s="222" t="s">
        <v>612</v>
      </c>
      <c r="G463" s="223" t="s">
        <v>165</v>
      </c>
      <c r="H463" s="224">
        <v>1476.44</v>
      </c>
      <c r="I463" s="225"/>
      <c r="J463" s="226">
        <f>ROUND(I463*H463,2)</f>
        <v>0</v>
      </c>
      <c r="K463" s="227"/>
      <c r="L463" s="45"/>
      <c r="M463" s="228" t="s">
        <v>1</v>
      </c>
      <c r="N463" s="229" t="s">
        <v>38</v>
      </c>
      <c r="O463" s="92"/>
      <c r="P463" s="230">
        <f>O463*H463</f>
        <v>0</v>
      </c>
      <c r="Q463" s="230">
        <v>0</v>
      </c>
      <c r="R463" s="230">
        <f>Q463*H463</f>
        <v>0</v>
      </c>
      <c r="S463" s="230">
        <v>0</v>
      </c>
      <c r="T463" s="231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32" t="s">
        <v>166</v>
      </c>
      <c r="AT463" s="232" t="s">
        <v>162</v>
      </c>
      <c r="AU463" s="232" t="s">
        <v>82</v>
      </c>
      <c r="AY463" s="18" t="s">
        <v>160</v>
      </c>
      <c r="BE463" s="233">
        <f>IF(N463="základní",J463,0)</f>
        <v>0</v>
      </c>
      <c r="BF463" s="233">
        <f>IF(N463="snížená",J463,0)</f>
        <v>0</v>
      </c>
      <c r="BG463" s="233">
        <f>IF(N463="zákl. přenesená",J463,0)</f>
        <v>0</v>
      </c>
      <c r="BH463" s="233">
        <f>IF(N463="sníž. přenesená",J463,0)</f>
        <v>0</v>
      </c>
      <c r="BI463" s="233">
        <f>IF(N463="nulová",J463,0)</f>
        <v>0</v>
      </c>
      <c r="BJ463" s="18" t="s">
        <v>80</v>
      </c>
      <c r="BK463" s="233">
        <f>ROUND(I463*H463,2)</f>
        <v>0</v>
      </c>
      <c r="BL463" s="18" t="s">
        <v>166</v>
      </c>
      <c r="BM463" s="232" t="s">
        <v>613</v>
      </c>
    </row>
    <row r="464" spans="1:65" s="2" customFormat="1" ht="37.8" customHeight="1">
      <c r="A464" s="39"/>
      <c r="B464" s="40"/>
      <c r="C464" s="220" t="s">
        <v>614</v>
      </c>
      <c r="D464" s="220" t="s">
        <v>162</v>
      </c>
      <c r="E464" s="221" t="s">
        <v>615</v>
      </c>
      <c r="F464" s="222" t="s">
        <v>616</v>
      </c>
      <c r="G464" s="223" t="s">
        <v>307</v>
      </c>
      <c r="H464" s="224">
        <v>356.97</v>
      </c>
      <c r="I464" s="225"/>
      <c r="J464" s="226">
        <f>ROUND(I464*H464,2)</f>
        <v>0</v>
      </c>
      <c r="K464" s="227"/>
      <c r="L464" s="45"/>
      <c r="M464" s="228" t="s">
        <v>1</v>
      </c>
      <c r="N464" s="229" t="s">
        <v>38</v>
      </c>
      <c r="O464" s="92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2" t="s">
        <v>166</v>
      </c>
      <c r="AT464" s="232" t="s">
        <v>162</v>
      </c>
      <c r="AU464" s="232" t="s">
        <v>82</v>
      </c>
      <c r="AY464" s="18" t="s">
        <v>160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8" t="s">
        <v>80</v>
      </c>
      <c r="BK464" s="233">
        <f>ROUND(I464*H464,2)</f>
        <v>0</v>
      </c>
      <c r="BL464" s="18" t="s">
        <v>166</v>
      </c>
      <c r="BM464" s="232" t="s">
        <v>617</v>
      </c>
    </row>
    <row r="465" spans="1:63" s="12" customFormat="1" ht="22.8" customHeight="1">
      <c r="A465" s="12"/>
      <c r="B465" s="204"/>
      <c r="C465" s="205"/>
      <c r="D465" s="206" t="s">
        <v>72</v>
      </c>
      <c r="E465" s="218" t="s">
        <v>199</v>
      </c>
      <c r="F465" s="218" t="s">
        <v>618</v>
      </c>
      <c r="G465" s="205"/>
      <c r="H465" s="205"/>
      <c r="I465" s="208"/>
      <c r="J465" s="219">
        <f>BK465</f>
        <v>0</v>
      </c>
      <c r="K465" s="205"/>
      <c r="L465" s="210"/>
      <c r="M465" s="211"/>
      <c r="N465" s="212"/>
      <c r="O465" s="212"/>
      <c r="P465" s="213">
        <f>SUM(P466:P571)</f>
        <v>0</v>
      </c>
      <c r="Q465" s="212"/>
      <c r="R465" s="213">
        <f>SUM(R466:R571)</f>
        <v>0</v>
      </c>
      <c r="S465" s="212"/>
      <c r="T465" s="214">
        <f>SUM(T466:T571)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5" t="s">
        <v>80</v>
      </c>
      <c r="AT465" s="216" t="s">
        <v>72</v>
      </c>
      <c r="AU465" s="216" t="s">
        <v>80</v>
      </c>
      <c r="AY465" s="215" t="s">
        <v>160</v>
      </c>
      <c r="BK465" s="217">
        <f>SUM(BK466:BK571)</f>
        <v>0</v>
      </c>
    </row>
    <row r="466" spans="1:65" s="2" customFormat="1" ht="33" customHeight="1">
      <c r="A466" s="39"/>
      <c r="B466" s="40"/>
      <c r="C466" s="220" t="s">
        <v>418</v>
      </c>
      <c r="D466" s="220" t="s">
        <v>162</v>
      </c>
      <c r="E466" s="221" t="s">
        <v>619</v>
      </c>
      <c r="F466" s="222" t="s">
        <v>620</v>
      </c>
      <c r="G466" s="223" t="s">
        <v>165</v>
      </c>
      <c r="H466" s="224">
        <v>700</v>
      </c>
      <c r="I466" s="225"/>
      <c r="J466" s="226">
        <f>ROUND(I466*H466,2)</f>
        <v>0</v>
      </c>
      <c r="K466" s="227"/>
      <c r="L466" s="45"/>
      <c r="M466" s="228" t="s">
        <v>1</v>
      </c>
      <c r="N466" s="229" t="s">
        <v>38</v>
      </c>
      <c r="O466" s="92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2" t="s">
        <v>166</v>
      </c>
      <c r="AT466" s="232" t="s">
        <v>162</v>
      </c>
      <c r="AU466" s="232" t="s">
        <v>82</v>
      </c>
      <c r="AY466" s="18" t="s">
        <v>160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8" t="s">
        <v>80</v>
      </c>
      <c r="BK466" s="233">
        <f>ROUND(I466*H466,2)</f>
        <v>0</v>
      </c>
      <c r="BL466" s="18" t="s">
        <v>166</v>
      </c>
      <c r="BM466" s="232" t="s">
        <v>621</v>
      </c>
    </row>
    <row r="467" spans="1:51" s="14" customFormat="1" ht="12">
      <c r="A467" s="14"/>
      <c r="B467" s="249"/>
      <c r="C467" s="250"/>
      <c r="D467" s="234" t="s">
        <v>169</v>
      </c>
      <c r="E467" s="251" t="s">
        <v>1</v>
      </c>
      <c r="F467" s="252" t="s">
        <v>622</v>
      </c>
      <c r="G467" s="250"/>
      <c r="H467" s="253">
        <v>170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9" t="s">
        <v>169</v>
      </c>
      <c r="AU467" s="259" t="s">
        <v>82</v>
      </c>
      <c r="AV467" s="14" t="s">
        <v>82</v>
      </c>
      <c r="AW467" s="14" t="s">
        <v>30</v>
      </c>
      <c r="AX467" s="14" t="s">
        <v>73</v>
      </c>
      <c r="AY467" s="259" t="s">
        <v>160</v>
      </c>
    </row>
    <row r="468" spans="1:51" s="14" customFormat="1" ht="12">
      <c r="A468" s="14"/>
      <c r="B468" s="249"/>
      <c r="C468" s="250"/>
      <c r="D468" s="234" t="s">
        <v>169</v>
      </c>
      <c r="E468" s="251" t="s">
        <v>1</v>
      </c>
      <c r="F468" s="252" t="s">
        <v>623</v>
      </c>
      <c r="G468" s="250"/>
      <c r="H468" s="253">
        <v>100</v>
      </c>
      <c r="I468" s="254"/>
      <c r="J468" s="250"/>
      <c r="K468" s="250"/>
      <c r="L468" s="255"/>
      <c r="M468" s="256"/>
      <c r="N468" s="257"/>
      <c r="O468" s="257"/>
      <c r="P468" s="257"/>
      <c r="Q468" s="257"/>
      <c r="R468" s="257"/>
      <c r="S468" s="257"/>
      <c r="T468" s="25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9" t="s">
        <v>169</v>
      </c>
      <c r="AU468" s="259" t="s">
        <v>82</v>
      </c>
      <c r="AV468" s="14" t="s">
        <v>82</v>
      </c>
      <c r="AW468" s="14" t="s">
        <v>30</v>
      </c>
      <c r="AX468" s="14" t="s">
        <v>73</v>
      </c>
      <c r="AY468" s="259" t="s">
        <v>160</v>
      </c>
    </row>
    <row r="469" spans="1:51" s="14" customFormat="1" ht="12">
      <c r="A469" s="14"/>
      <c r="B469" s="249"/>
      <c r="C469" s="250"/>
      <c r="D469" s="234" t="s">
        <v>169</v>
      </c>
      <c r="E469" s="251" t="s">
        <v>1</v>
      </c>
      <c r="F469" s="252" t="s">
        <v>624</v>
      </c>
      <c r="G469" s="250"/>
      <c r="H469" s="253">
        <v>155</v>
      </c>
      <c r="I469" s="254"/>
      <c r="J469" s="250"/>
      <c r="K469" s="250"/>
      <c r="L469" s="255"/>
      <c r="M469" s="256"/>
      <c r="N469" s="257"/>
      <c r="O469" s="257"/>
      <c r="P469" s="257"/>
      <c r="Q469" s="257"/>
      <c r="R469" s="257"/>
      <c r="S469" s="257"/>
      <c r="T469" s="25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9" t="s">
        <v>169</v>
      </c>
      <c r="AU469" s="259" t="s">
        <v>82</v>
      </c>
      <c r="AV469" s="14" t="s">
        <v>82</v>
      </c>
      <c r="AW469" s="14" t="s">
        <v>30</v>
      </c>
      <c r="AX469" s="14" t="s">
        <v>73</v>
      </c>
      <c r="AY469" s="259" t="s">
        <v>160</v>
      </c>
    </row>
    <row r="470" spans="1:51" s="14" customFormat="1" ht="12">
      <c r="A470" s="14"/>
      <c r="B470" s="249"/>
      <c r="C470" s="250"/>
      <c r="D470" s="234" t="s">
        <v>169</v>
      </c>
      <c r="E470" s="251" t="s">
        <v>1</v>
      </c>
      <c r="F470" s="252" t="s">
        <v>625</v>
      </c>
      <c r="G470" s="250"/>
      <c r="H470" s="253">
        <v>275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9" t="s">
        <v>169</v>
      </c>
      <c r="AU470" s="259" t="s">
        <v>82</v>
      </c>
      <c r="AV470" s="14" t="s">
        <v>82</v>
      </c>
      <c r="AW470" s="14" t="s">
        <v>30</v>
      </c>
      <c r="AX470" s="14" t="s">
        <v>73</v>
      </c>
      <c r="AY470" s="259" t="s">
        <v>160</v>
      </c>
    </row>
    <row r="471" spans="1:51" s="15" customFormat="1" ht="12">
      <c r="A471" s="15"/>
      <c r="B471" s="260"/>
      <c r="C471" s="261"/>
      <c r="D471" s="234" t="s">
        <v>169</v>
      </c>
      <c r="E471" s="262" t="s">
        <v>1</v>
      </c>
      <c r="F471" s="263" t="s">
        <v>172</v>
      </c>
      <c r="G471" s="261"/>
      <c r="H471" s="264">
        <v>700</v>
      </c>
      <c r="I471" s="265"/>
      <c r="J471" s="261"/>
      <c r="K471" s="261"/>
      <c r="L471" s="266"/>
      <c r="M471" s="267"/>
      <c r="N471" s="268"/>
      <c r="O471" s="268"/>
      <c r="P471" s="268"/>
      <c r="Q471" s="268"/>
      <c r="R471" s="268"/>
      <c r="S471" s="268"/>
      <c r="T471" s="269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70" t="s">
        <v>169</v>
      </c>
      <c r="AU471" s="270" t="s">
        <v>82</v>
      </c>
      <c r="AV471" s="15" t="s">
        <v>166</v>
      </c>
      <c r="AW471" s="15" t="s">
        <v>30</v>
      </c>
      <c r="AX471" s="15" t="s">
        <v>80</v>
      </c>
      <c r="AY471" s="270" t="s">
        <v>160</v>
      </c>
    </row>
    <row r="472" spans="1:65" s="2" customFormat="1" ht="33" customHeight="1">
      <c r="A472" s="39"/>
      <c r="B472" s="40"/>
      <c r="C472" s="220" t="s">
        <v>626</v>
      </c>
      <c r="D472" s="220" t="s">
        <v>162</v>
      </c>
      <c r="E472" s="221" t="s">
        <v>627</v>
      </c>
      <c r="F472" s="222" t="s">
        <v>628</v>
      </c>
      <c r="G472" s="223" t="s">
        <v>165</v>
      </c>
      <c r="H472" s="224">
        <v>42700</v>
      </c>
      <c r="I472" s="225"/>
      <c r="J472" s="226">
        <f>ROUND(I472*H472,2)</f>
        <v>0</v>
      </c>
      <c r="K472" s="227"/>
      <c r="L472" s="45"/>
      <c r="M472" s="228" t="s">
        <v>1</v>
      </c>
      <c r="N472" s="229" t="s">
        <v>38</v>
      </c>
      <c r="O472" s="92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2" t="s">
        <v>166</v>
      </c>
      <c r="AT472" s="232" t="s">
        <v>162</v>
      </c>
      <c r="AU472" s="232" t="s">
        <v>82</v>
      </c>
      <c r="AY472" s="18" t="s">
        <v>160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8" t="s">
        <v>80</v>
      </c>
      <c r="BK472" s="233">
        <f>ROUND(I472*H472,2)</f>
        <v>0</v>
      </c>
      <c r="BL472" s="18" t="s">
        <v>166</v>
      </c>
      <c r="BM472" s="232" t="s">
        <v>629</v>
      </c>
    </row>
    <row r="473" spans="1:51" s="13" customFormat="1" ht="12">
      <c r="A473" s="13"/>
      <c r="B473" s="239"/>
      <c r="C473" s="240"/>
      <c r="D473" s="234" t="s">
        <v>169</v>
      </c>
      <c r="E473" s="241" t="s">
        <v>1</v>
      </c>
      <c r="F473" s="242" t="s">
        <v>630</v>
      </c>
      <c r="G473" s="240"/>
      <c r="H473" s="241" t="s">
        <v>1</v>
      </c>
      <c r="I473" s="243"/>
      <c r="J473" s="240"/>
      <c r="K473" s="240"/>
      <c r="L473" s="244"/>
      <c r="M473" s="245"/>
      <c r="N473" s="246"/>
      <c r="O473" s="246"/>
      <c r="P473" s="246"/>
      <c r="Q473" s="246"/>
      <c r="R473" s="246"/>
      <c r="S473" s="246"/>
      <c r="T473" s="247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8" t="s">
        <v>169</v>
      </c>
      <c r="AU473" s="248" t="s">
        <v>82</v>
      </c>
      <c r="AV473" s="13" t="s">
        <v>80</v>
      </c>
      <c r="AW473" s="13" t="s">
        <v>30</v>
      </c>
      <c r="AX473" s="13" t="s">
        <v>73</v>
      </c>
      <c r="AY473" s="248" t="s">
        <v>160</v>
      </c>
    </row>
    <row r="474" spans="1:51" s="14" customFormat="1" ht="12">
      <c r="A474" s="14"/>
      <c r="B474" s="249"/>
      <c r="C474" s="250"/>
      <c r="D474" s="234" t="s">
        <v>169</v>
      </c>
      <c r="E474" s="251" t="s">
        <v>1</v>
      </c>
      <c r="F474" s="252" t="s">
        <v>631</v>
      </c>
      <c r="G474" s="250"/>
      <c r="H474" s="253">
        <v>42700</v>
      </c>
      <c r="I474" s="254"/>
      <c r="J474" s="250"/>
      <c r="K474" s="250"/>
      <c r="L474" s="255"/>
      <c r="M474" s="256"/>
      <c r="N474" s="257"/>
      <c r="O474" s="257"/>
      <c r="P474" s="257"/>
      <c r="Q474" s="257"/>
      <c r="R474" s="257"/>
      <c r="S474" s="257"/>
      <c r="T474" s="25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9" t="s">
        <v>169</v>
      </c>
      <c r="AU474" s="259" t="s">
        <v>82</v>
      </c>
      <c r="AV474" s="14" t="s">
        <v>82</v>
      </c>
      <c r="AW474" s="14" t="s">
        <v>30</v>
      </c>
      <c r="AX474" s="14" t="s">
        <v>73</v>
      </c>
      <c r="AY474" s="259" t="s">
        <v>160</v>
      </c>
    </row>
    <row r="475" spans="1:51" s="15" customFormat="1" ht="12">
      <c r="A475" s="15"/>
      <c r="B475" s="260"/>
      <c r="C475" s="261"/>
      <c r="D475" s="234" t="s">
        <v>169</v>
      </c>
      <c r="E475" s="262" t="s">
        <v>1</v>
      </c>
      <c r="F475" s="263" t="s">
        <v>172</v>
      </c>
      <c r="G475" s="261"/>
      <c r="H475" s="264">
        <v>42700</v>
      </c>
      <c r="I475" s="265"/>
      <c r="J475" s="261"/>
      <c r="K475" s="261"/>
      <c r="L475" s="266"/>
      <c r="M475" s="267"/>
      <c r="N475" s="268"/>
      <c r="O475" s="268"/>
      <c r="P475" s="268"/>
      <c r="Q475" s="268"/>
      <c r="R475" s="268"/>
      <c r="S475" s="268"/>
      <c r="T475" s="269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70" t="s">
        <v>169</v>
      </c>
      <c r="AU475" s="270" t="s">
        <v>82</v>
      </c>
      <c r="AV475" s="15" t="s">
        <v>166</v>
      </c>
      <c r="AW475" s="15" t="s">
        <v>30</v>
      </c>
      <c r="AX475" s="15" t="s">
        <v>80</v>
      </c>
      <c r="AY475" s="270" t="s">
        <v>160</v>
      </c>
    </row>
    <row r="476" spans="1:65" s="2" customFormat="1" ht="33" customHeight="1">
      <c r="A476" s="39"/>
      <c r="B476" s="40"/>
      <c r="C476" s="220" t="s">
        <v>422</v>
      </c>
      <c r="D476" s="220" t="s">
        <v>162</v>
      </c>
      <c r="E476" s="221" t="s">
        <v>632</v>
      </c>
      <c r="F476" s="222" t="s">
        <v>633</v>
      </c>
      <c r="G476" s="223" t="s">
        <v>165</v>
      </c>
      <c r="H476" s="224">
        <v>700</v>
      </c>
      <c r="I476" s="225"/>
      <c r="J476" s="226">
        <f>ROUND(I476*H476,2)</f>
        <v>0</v>
      </c>
      <c r="K476" s="227"/>
      <c r="L476" s="45"/>
      <c r="M476" s="228" t="s">
        <v>1</v>
      </c>
      <c r="N476" s="229" t="s">
        <v>38</v>
      </c>
      <c r="O476" s="92"/>
      <c r="P476" s="230">
        <f>O476*H476</f>
        <v>0</v>
      </c>
      <c r="Q476" s="230">
        <v>0</v>
      </c>
      <c r="R476" s="230">
        <f>Q476*H476</f>
        <v>0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166</v>
      </c>
      <c r="AT476" s="232" t="s">
        <v>162</v>
      </c>
      <c r="AU476" s="232" t="s">
        <v>82</v>
      </c>
      <c r="AY476" s="18" t="s">
        <v>160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80</v>
      </c>
      <c r="BK476" s="233">
        <f>ROUND(I476*H476,2)</f>
        <v>0</v>
      </c>
      <c r="BL476" s="18" t="s">
        <v>166</v>
      </c>
      <c r="BM476" s="232" t="s">
        <v>634</v>
      </c>
    </row>
    <row r="477" spans="1:65" s="2" customFormat="1" ht="16.5" customHeight="1">
      <c r="A477" s="39"/>
      <c r="B477" s="40"/>
      <c r="C477" s="220" t="s">
        <v>635</v>
      </c>
      <c r="D477" s="220" t="s">
        <v>162</v>
      </c>
      <c r="E477" s="221" t="s">
        <v>636</v>
      </c>
      <c r="F477" s="222" t="s">
        <v>637</v>
      </c>
      <c r="G477" s="223" t="s">
        <v>165</v>
      </c>
      <c r="H477" s="224">
        <v>700</v>
      </c>
      <c r="I477" s="225"/>
      <c r="J477" s="226">
        <f>ROUND(I477*H477,2)</f>
        <v>0</v>
      </c>
      <c r="K477" s="227"/>
      <c r="L477" s="45"/>
      <c r="M477" s="228" t="s">
        <v>1</v>
      </c>
      <c r="N477" s="229" t="s">
        <v>38</v>
      </c>
      <c r="O477" s="92"/>
      <c r="P477" s="230">
        <f>O477*H477</f>
        <v>0</v>
      </c>
      <c r="Q477" s="230">
        <v>0</v>
      </c>
      <c r="R477" s="230">
        <f>Q477*H477</f>
        <v>0</v>
      </c>
      <c r="S477" s="230">
        <v>0</v>
      </c>
      <c r="T477" s="231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2" t="s">
        <v>166</v>
      </c>
      <c r="AT477" s="232" t="s">
        <v>162</v>
      </c>
      <c r="AU477" s="232" t="s">
        <v>82</v>
      </c>
      <c r="AY477" s="18" t="s">
        <v>160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8" t="s">
        <v>80</v>
      </c>
      <c r="BK477" s="233">
        <f>ROUND(I477*H477,2)</f>
        <v>0</v>
      </c>
      <c r="BL477" s="18" t="s">
        <v>166</v>
      </c>
      <c r="BM477" s="232" t="s">
        <v>638</v>
      </c>
    </row>
    <row r="478" spans="1:65" s="2" customFormat="1" ht="21.75" customHeight="1">
      <c r="A478" s="39"/>
      <c r="B478" s="40"/>
      <c r="C478" s="220" t="s">
        <v>425</v>
      </c>
      <c r="D478" s="220" t="s">
        <v>162</v>
      </c>
      <c r="E478" s="221" t="s">
        <v>639</v>
      </c>
      <c r="F478" s="222" t="s">
        <v>640</v>
      </c>
      <c r="G478" s="223" t="s">
        <v>165</v>
      </c>
      <c r="H478" s="224">
        <v>42700</v>
      </c>
      <c r="I478" s="225"/>
      <c r="J478" s="226">
        <f>ROUND(I478*H478,2)</f>
        <v>0</v>
      </c>
      <c r="K478" s="227"/>
      <c r="L478" s="45"/>
      <c r="M478" s="228" t="s">
        <v>1</v>
      </c>
      <c r="N478" s="229" t="s">
        <v>38</v>
      </c>
      <c r="O478" s="92"/>
      <c r="P478" s="230">
        <f>O478*H478</f>
        <v>0</v>
      </c>
      <c r="Q478" s="230">
        <v>0</v>
      </c>
      <c r="R478" s="230">
        <f>Q478*H478</f>
        <v>0</v>
      </c>
      <c r="S478" s="230">
        <v>0</v>
      </c>
      <c r="T478" s="231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2" t="s">
        <v>166</v>
      </c>
      <c r="AT478" s="232" t="s">
        <v>162</v>
      </c>
      <c r="AU478" s="232" t="s">
        <v>82</v>
      </c>
      <c r="AY478" s="18" t="s">
        <v>160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8" t="s">
        <v>80</v>
      </c>
      <c r="BK478" s="233">
        <f>ROUND(I478*H478,2)</f>
        <v>0</v>
      </c>
      <c r="BL478" s="18" t="s">
        <v>166</v>
      </c>
      <c r="BM478" s="232" t="s">
        <v>641</v>
      </c>
    </row>
    <row r="479" spans="1:51" s="13" customFormat="1" ht="12">
      <c r="A479" s="13"/>
      <c r="B479" s="239"/>
      <c r="C479" s="240"/>
      <c r="D479" s="234" t="s">
        <v>169</v>
      </c>
      <c r="E479" s="241" t="s">
        <v>1</v>
      </c>
      <c r="F479" s="242" t="s">
        <v>630</v>
      </c>
      <c r="G479" s="240"/>
      <c r="H479" s="241" t="s">
        <v>1</v>
      </c>
      <c r="I479" s="243"/>
      <c r="J479" s="240"/>
      <c r="K479" s="240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169</v>
      </c>
      <c r="AU479" s="248" t="s">
        <v>82</v>
      </c>
      <c r="AV479" s="13" t="s">
        <v>80</v>
      </c>
      <c r="AW479" s="13" t="s">
        <v>30</v>
      </c>
      <c r="AX479" s="13" t="s">
        <v>73</v>
      </c>
      <c r="AY479" s="248" t="s">
        <v>160</v>
      </c>
    </row>
    <row r="480" spans="1:51" s="14" customFormat="1" ht="12">
      <c r="A480" s="14"/>
      <c r="B480" s="249"/>
      <c r="C480" s="250"/>
      <c r="D480" s="234" t="s">
        <v>169</v>
      </c>
      <c r="E480" s="251" t="s">
        <v>1</v>
      </c>
      <c r="F480" s="252" t="s">
        <v>631</v>
      </c>
      <c r="G480" s="250"/>
      <c r="H480" s="253">
        <v>42700</v>
      </c>
      <c r="I480" s="254"/>
      <c r="J480" s="250"/>
      <c r="K480" s="250"/>
      <c r="L480" s="255"/>
      <c r="M480" s="256"/>
      <c r="N480" s="257"/>
      <c r="O480" s="257"/>
      <c r="P480" s="257"/>
      <c r="Q480" s="257"/>
      <c r="R480" s="257"/>
      <c r="S480" s="257"/>
      <c r="T480" s="25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9" t="s">
        <v>169</v>
      </c>
      <c r="AU480" s="259" t="s">
        <v>82</v>
      </c>
      <c r="AV480" s="14" t="s">
        <v>82</v>
      </c>
      <c r="AW480" s="14" t="s">
        <v>30</v>
      </c>
      <c r="AX480" s="14" t="s">
        <v>73</v>
      </c>
      <c r="AY480" s="259" t="s">
        <v>160</v>
      </c>
    </row>
    <row r="481" spans="1:51" s="15" customFormat="1" ht="12">
      <c r="A481" s="15"/>
      <c r="B481" s="260"/>
      <c r="C481" s="261"/>
      <c r="D481" s="234" t="s">
        <v>169</v>
      </c>
      <c r="E481" s="262" t="s">
        <v>1</v>
      </c>
      <c r="F481" s="263" t="s">
        <v>172</v>
      </c>
      <c r="G481" s="261"/>
      <c r="H481" s="264">
        <v>42700</v>
      </c>
      <c r="I481" s="265"/>
      <c r="J481" s="261"/>
      <c r="K481" s="261"/>
      <c r="L481" s="266"/>
      <c r="M481" s="267"/>
      <c r="N481" s="268"/>
      <c r="O481" s="268"/>
      <c r="P481" s="268"/>
      <c r="Q481" s="268"/>
      <c r="R481" s="268"/>
      <c r="S481" s="268"/>
      <c r="T481" s="269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70" t="s">
        <v>169</v>
      </c>
      <c r="AU481" s="270" t="s">
        <v>82</v>
      </c>
      <c r="AV481" s="15" t="s">
        <v>166</v>
      </c>
      <c r="AW481" s="15" t="s">
        <v>30</v>
      </c>
      <c r="AX481" s="15" t="s">
        <v>80</v>
      </c>
      <c r="AY481" s="270" t="s">
        <v>160</v>
      </c>
    </row>
    <row r="482" spans="1:65" s="2" customFormat="1" ht="21.75" customHeight="1">
      <c r="A482" s="39"/>
      <c r="B482" s="40"/>
      <c r="C482" s="220" t="s">
        <v>642</v>
      </c>
      <c r="D482" s="220" t="s">
        <v>162</v>
      </c>
      <c r="E482" s="221" t="s">
        <v>643</v>
      </c>
      <c r="F482" s="222" t="s">
        <v>644</v>
      </c>
      <c r="G482" s="223" t="s">
        <v>165</v>
      </c>
      <c r="H482" s="224">
        <v>700</v>
      </c>
      <c r="I482" s="225"/>
      <c r="J482" s="226">
        <f>ROUND(I482*H482,2)</f>
        <v>0</v>
      </c>
      <c r="K482" s="227"/>
      <c r="L482" s="45"/>
      <c r="M482" s="228" t="s">
        <v>1</v>
      </c>
      <c r="N482" s="229" t="s">
        <v>38</v>
      </c>
      <c r="O482" s="92"/>
      <c r="P482" s="230">
        <f>O482*H482</f>
        <v>0</v>
      </c>
      <c r="Q482" s="230">
        <v>0</v>
      </c>
      <c r="R482" s="230">
        <f>Q482*H482</f>
        <v>0</v>
      </c>
      <c r="S482" s="230">
        <v>0</v>
      </c>
      <c r="T482" s="231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2" t="s">
        <v>166</v>
      </c>
      <c r="AT482" s="232" t="s">
        <v>162</v>
      </c>
      <c r="AU482" s="232" t="s">
        <v>82</v>
      </c>
      <c r="AY482" s="18" t="s">
        <v>160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8" t="s">
        <v>80</v>
      </c>
      <c r="BK482" s="233">
        <f>ROUND(I482*H482,2)</f>
        <v>0</v>
      </c>
      <c r="BL482" s="18" t="s">
        <v>166</v>
      </c>
      <c r="BM482" s="232" t="s">
        <v>645</v>
      </c>
    </row>
    <row r="483" spans="1:65" s="2" customFormat="1" ht="24.15" customHeight="1">
      <c r="A483" s="39"/>
      <c r="B483" s="40"/>
      <c r="C483" s="220" t="s">
        <v>430</v>
      </c>
      <c r="D483" s="220" t="s">
        <v>162</v>
      </c>
      <c r="E483" s="221" t="s">
        <v>646</v>
      </c>
      <c r="F483" s="222" t="s">
        <v>647</v>
      </c>
      <c r="G483" s="223" t="s">
        <v>648</v>
      </c>
      <c r="H483" s="224">
        <v>28</v>
      </c>
      <c r="I483" s="225"/>
      <c r="J483" s="226">
        <f>ROUND(I483*H483,2)</f>
        <v>0</v>
      </c>
      <c r="K483" s="227"/>
      <c r="L483" s="45"/>
      <c r="M483" s="228" t="s">
        <v>1</v>
      </c>
      <c r="N483" s="229" t="s">
        <v>38</v>
      </c>
      <c r="O483" s="92"/>
      <c r="P483" s="230">
        <f>O483*H483</f>
        <v>0</v>
      </c>
      <c r="Q483" s="230">
        <v>0</v>
      </c>
      <c r="R483" s="230">
        <f>Q483*H483</f>
        <v>0</v>
      </c>
      <c r="S483" s="230">
        <v>0</v>
      </c>
      <c r="T483" s="23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166</v>
      </c>
      <c r="AT483" s="232" t="s">
        <v>162</v>
      </c>
      <c r="AU483" s="232" t="s">
        <v>82</v>
      </c>
      <c r="AY483" s="18" t="s">
        <v>160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80</v>
      </c>
      <c r="BK483" s="233">
        <f>ROUND(I483*H483,2)</f>
        <v>0</v>
      </c>
      <c r="BL483" s="18" t="s">
        <v>166</v>
      </c>
      <c r="BM483" s="232" t="s">
        <v>649</v>
      </c>
    </row>
    <row r="484" spans="1:65" s="2" customFormat="1" ht="24.15" customHeight="1">
      <c r="A484" s="39"/>
      <c r="B484" s="40"/>
      <c r="C484" s="220" t="s">
        <v>650</v>
      </c>
      <c r="D484" s="220" t="s">
        <v>162</v>
      </c>
      <c r="E484" s="221" t="s">
        <v>651</v>
      </c>
      <c r="F484" s="222" t="s">
        <v>652</v>
      </c>
      <c r="G484" s="223" t="s">
        <v>653</v>
      </c>
      <c r="H484" s="224">
        <v>64</v>
      </c>
      <c r="I484" s="225"/>
      <c r="J484" s="226">
        <f>ROUND(I484*H484,2)</f>
        <v>0</v>
      </c>
      <c r="K484" s="227"/>
      <c r="L484" s="45"/>
      <c r="M484" s="228" t="s">
        <v>1</v>
      </c>
      <c r="N484" s="229" t="s">
        <v>38</v>
      </c>
      <c r="O484" s="92"/>
      <c r="P484" s="230">
        <f>O484*H484</f>
        <v>0</v>
      </c>
      <c r="Q484" s="230">
        <v>0</v>
      </c>
      <c r="R484" s="230">
        <f>Q484*H484</f>
        <v>0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166</v>
      </c>
      <c r="AT484" s="232" t="s">
        <v>162</v>
      </c>
      <c r="AU484" s="232" t="s">
        <v>82</v>
      </c>
      <c r="AY484" s="18" t="s">
        <v>160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80</v>
      </c>
      <c r="BK484" s="233">
        <f>ROUND(I484*H484,2)</f>
        <v>0</v>
      </c>
      <c r="BL484" s="18" t="s">
        <v>166</v>
      </c>
      <c r="BM484" s="232" t="s">
        <v>654</v>
      </c>
    </row>
    <row r="485" spans="1:65" s="2" customFormat="1" ht="44.25" customHeight="1">
      <c r="A485" s="39"/>
      <c r="B485" s="40"/>
      <c r="C485" s="220" t="s">
        <v>434</v>
      </c>
      <c r="D485" s="220" t="s">
        <v>162</v>
      </c>
      <c r="E485" s="221" t="s">
        <v>655</v>
      </c>
      <c r="F485" s="222" t="s">
        <v>656</v>
      </c>
      <c r="G485" s="223" t="s">
        <v>282</v>
      </c>
      <c r="H485" s="224">
        <v>6</v>
      </c>
      <c r="I485" s="225"/>
      <c r="J485" s="226">
        <f>ROUND(I485*H485,2)</f>
        <v>0</v>
      </c>
      <c r="K485" s="227"/>
      <c r="L485" s="45"/>
      <c r="M485" s="228" t="s">
        <v>1</v>
      </c>
      <c r="N485" s="229" t="s">
        <v>38</v>
      </c>
      <c r="O485" s="92"/>
      <c r="P485" s="230">
        <f>O485*H485</f>
        <v>0</v>
      </c>
      <c r="Q485" s="230">
        <v>0</v>
      </c>
      <c r="R485" s="230">
        <f>Q485*H485</f>
        <v>0</v>
      </c>
      <c r="S485" s="230">
        <v>0</v>
      </c>
      <c r="T485" s="231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2" t="s">
        <v>166</v>
      </c>
      <c r="AT485" s="232" t="s">
        <v>162</v>
      </c>
      <c r="AU485" s="232" t="s">
        <v>82</v>
      </c>
      <c r="AY485" s="18" t="s">
        <v>160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8" t="s">
        <v>80</v>
      </c>
      <c r="BK485" s="233">
        <f>ROUND(I485*H485,2)</f>
        <v>0</v>
      </c>
      <c r="BL485" s="18" t="s">
        <v>166</v>
      </c>
      <c r="BM485" s="232" t="s">
        <v>657</v>
      </c>
    </row>
    <row r="486" spans="1:65" s="2" customFormat="1" ht="33" customHeight="1">
      <c r="A486" s="39"/>
      <c r="B486" s="40"/>
      <c r="C486" s="220" t="s">
        <v>658</v>
      </c>
      <c r="D486" s="220" t="s">
        <v>162</v>
      </c>
      <c r="E486" s="221" t="s">
        <v>659</v>
      </c>
      <c r="F486" s="222" t="s">
        <v>660</v>
      </c>
      <c r="G486" s="223" t="s">
        <v>165</v>
      </c>
      <c r="H486" s="224">
        <v>216</v>
      </c>
      <c r="I486" s="225"/>
      <c r="J486" s="226">
        <f>ROUND(I486*H486,2)</f>
        <v>0</v>
      </c>
      <c r="K486" s="227"/>
      <c r="L486" s="45"/>
      <c r="M486" s="228" t="s">
        <v>1</v>
      </c>
      <c r="N486" s="229" t="s">
        <v>38</v>
      </c>
      <c r="O486" s="92"/>
      <c r="P486" s="230">
        <f>O486*H486</f>
        <v>0</v>
      </c>
      <c r="Q486" s="230">
        <v>0</v>
      </c>
      <c r="R486" s="230">
        <f>Q486*H486</f>
        <v>0</v>
      </c>
      <c r="S486" s="230">
        <v>0</v>
      </c>
      <c r="T486" s="23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2" t="s">
        <v>166</v>
      </c>
      <c r="AT486" s="232" t="s">
        <v>162</v>
      </c>
      <c r="AU486" s="232" t="s">
        <v>82</v>
      </c>
      <c r="AY486" s="18" t="s">
        <v>160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8" t="s">
        <v>80</v>
      </c>
      <c r="BK486" s="233">
        <f>ROUND(I486*H486,2)</f>
        <v>0</v>
      </c>
      <c r="BL486" s="18" t="s">
        <v>166</v>
      </c>
      <c r="BM486" s="232" t="s">
        <v>661</v>
      </c>
    </row>
    <row r="487" spans="1:51" s="14" customFormat="1" ht="12">
      <c r="A487" s="14"/>
      <c r="B487" s="249"/>
      <c r="C487" s="250"/>
      <c r="D487" s="234" t="s">
        <v>169</v>
      </c>
      <c r="E487" s="251" t="s">
        <v>1</v>
      </c>
      <c r="F487" s="252" t="s">
        <v>662</v>
      </c>
      <c r="G487" s="250"/>
      <c r="H487" s="253">
        <v>216</v>
      </c>
      <c r="I487" s="254"/>
      <c r="J487" s="250"/>
      <c r="K487" s="250"/>
      <c r="L487" s="255"/>
      <c r="M487" s="256"/>
      <c r="N487" s="257"/>
      <c r="O487" s="257"/>
      <c r="P487" s="257"/>
      <c r="Q487" s="257"/>
      <c r="R487" s="257"/>
      <c r="S487" s="257"/>
      <c r="T487" s="258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9" t="s">
        <v>169</v>
      </c>
      <c r="AU487" s="259" t="s">
        <v>82</v>
      </c>
      <c r="AV487" s="14" t="s">
        <v>82</v>
      </c>
      <c r="AW487" s="14" t="s">
        <v>30</v>
      </c>
      <c r="AX487" s="14" t="s">
        <v>73</v>
      </c>
      <c r="AY487" s="259" t="s">
        <v>160</v>
      </c>
    </row>
    <row r="488" spans="1:51" s="15" customFormat="1" ht="12">
      <c r="A488" s="15"/>
      <c r="B488" s="260"/>
      <c r="C488" s="261"/>
      <c r="D488" s="234" t="s">
        <v>169</v>
      </c>
      <c r="E488" s="262" t="s">
        <v>1</v>
      </c>
      <c r="F488" s="263" t="s">
        <v>172</v>
      </c>
      <c r="G488" s="261"/>
      <c r="H488" s="264">
        <v>216</v>
      </c>
      <c r="I488" s="265"/>
      <c r="J488" s="261"/>
      <c r="K488" s="261"/>
      <c r="L488" s="266"/>
      <c r="M488" s="267"/>
      <c r="N488" s="268"/>
      <c r="O488" s="268"/>
      <c r="P488" s="268"/>
      <c r="Q488" s="268"/>
      <c r="R488" s="268"/>
      <c r="S488" s="268"/>
      <c r="T488" s="269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0" t="s">
        <v>169</v>
      </c>
      <c r="AU488" s="270" t="s">
        <v>82</v>
      </c>
      <c r="AV488" s="15" t="s">
        <v>166</v>
      </c>
      <c r="AW488" s="15" t="s">
        <v>30</v>
      </c>
      <c r="AX488" s="15" t="s">
        <v>80</v>
      </c>
      <c r="AY488" s="270" t="s">
        <v>160</v>
      </c>
    </row>
    <row r="489" spans="1:65" s="2" customFormat="1" ht="37.8" customHeight="1">
      <c r="A489" s="39"/>
      <c r="B489" s="40"/>
      <c r="C489" s="220" t="s">
        <v>438</v>
      </c>
      <c r="D489" s="220" t="s">
        <v>162</v>
      </c>
      <c r="E489" s="221" t="s">
        <v>663</v>
      </c>
      <c r="F489" s="222" t="s">
        <v>664</v>
      </c>
      <c r="G489" s="223" t="s">
        <v>165</v>
      </c>
      <c r="H489" s="224">
        <v>344</v>
      </c>
      <c r="I489" s="225"/>
      <c r="J489" s="226">
        <f>ROUND(I489*H489,2)</f>
        <v>0</v>
      </c>
      <c r="K489" s="227"/>
      <c r="L489" s="45"/>
      <c r="M489" s="228" t="s">
        <v>1</v>
      </c>
      <c r="N489" s="229" t="s">
        <v>38</v>
      </c>
      <c r="O489" s="92"/>
      <c r="P489" s="230">
        <f>O489*H489</f>
        <v>0</v>
      </c>
      <c r="Q489" s="230">
        <v>0</v>
      </c>
      <c r="R489" s="230">
        <f>Q489*H489</f>
        <v>0</v>
      </c>
      <c r="S489" s="230">
        <v>0</v>
      </c>
      <c r="T489" s="231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2" t="s">
        <v>166</v>
      </c>
      <c r="AT489" s="232" t="s">
        <v>162</v>
      </c>
      <c r="AU489" s="232" t="s">
        <v>82</v>
      </c>
      <c r="AY489" s="18" t="s">
        <v>160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18" t="s">
        <v>80</v>
      </c>
      <c r="BK489" s="233">
        <f>ROUND(I489*H489,2)</f>
        <v>0</v>
      </c>
      <c r="BL489" s="18" t="s">
        <v>166</v>
      </c>
      <c r="BM489" s="232" t="s">
        <v>665</v>
      </c>
    </row>
    <row r="490" spans="1:51" s="14" customFormat="1" ht="12">
      <c r="A490" s="14"/>
      <c r="B490" s="249"/>
      <c r="C490" s="250"/>
      <c r="D490" s="234" t="s">
        <v>169</v>
      </c>
      <c r="E490" s="251" t="s">
        <v>1</v>
      </c>
      <c r="F490" s="252" t="s">
        <v>666</v>
      </c>
      <c r="G490" s="250"/>
      <c r="H490" s="253">
        <v>344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9" t="s">
        <v>169</v>
      </c>
      <c r="AU490" s="259" t="s">
        <v>82</v>
      </c>
      <c r="AV490" s="14" t="s">
        <v>82</v>
      </c>
      <c r="AW490" s="14" t="s">
        <v>30</v>
      </c>
      <c r="AX490" s="14" t="s">
        <v>73</v>
      </c>
      <c r="AY490" s="259" t="s">
        <v>160</v>
      </c>
    </row>
    <row r="491" spans="1:51" s="15" customFormat="1" ht="12">
      <c r="A491" s="15"/>
      <c r="B491" s="260"/>
      <c r="C491" s="261"/>
      <c r="D491" s="234" t="s">
        <v>169</v>
      </c>
      <c r="E491" s="262" t="s">
        <v>1</v>
      </c>
      <c r="F491" s="263" t="s">
        <v>172</v>
      </c>
      <c r="G491" s="261"/>
      <c r="H491" s="264">
        <v>344</v>
      </c>
      <c r="I491" s="265"/>
      <c r="J491" s="261"/>
      <c r="K491" s="261"/>
      <c r="L491" s="266"/>
      <c r="M491" s="267"/>
      <c r="N491" s="268"/>
      <c r="O491" s="268"/>
      <c r="P491" s="268"/>
      <c r="Q491" s="268"/>
      <c r="R491" s="268"/>
      <c r="S491" s="268"/>
      <c r="T491" s="269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70" t="s">
        <v>169</v>
      </c>
      <c r="AU491" s="270" t="s">
        <v>82</v>
      </c>
      <c r="AV491" s="15" t="s">
        <v>166</v>
      </c>
      <c r="AW491" s="15" t="s">
        <v>30</v>
      </c>
      <c r="AX491" s="15" t="s">
        <v>80</v>
      </c>
      <c r="AY491" s="270" t="s">
        <v>160</v>
      </c>
    </row>
    <row r="492" spans="1:65" s="2" customFormat="1" ht="24.15" customHeight="1">
      <c r="A492" s="39"/>
      <c r="B492" s="40"/>
      <c r="C492" s="220" t="s">
        <v>667</v>
      </c>
      <c r="D492" s="220" t="s">
        <v>162</v>
      </c>
      <c r="E492" s="221" t="s">
        <v>668</v>
      </c>
      <c r="F492" s="222" t="s">
        <v>669</v>
      </c>
      <c r="G492" s="223" t="s">
        <v>165</v>
      </c>
      <c r="H492" s="224">
        <v>1090</v>
      </c>
      <c r="I492" s="225"/>
      <c r="J492" s="226">
        <f>ROUND(I492*H492,2)</f>
        <v>0</v>
      </c>
      <c r="K492" s="227"/>
      <c r="L492" s="45"/>
      <c r="M492" s="228" t="s">
        <v>1</v>
      </c>
      <c r="N492" s="229" t="s">
        <v>38</v>
      </c>
      <c r="O492" s="92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2" t="s">
        <v>166</v>
      </c>
      <c r="AT492" s="232" t="s">
        <v>162</v>
      </c>
      <c r="AU492" s="232" t="s">
        <v>82</v>
      </c>
      <c r="AY492" s="18" t="s">
        <v>160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8" t="s">
        <v>80</v>
      </c>
      <c r="BK492" s="233">
        <f>ROUND(I492*H492,2)</f>
        <v>0</v>
      </c>
      <c r="BL492" s="18" t="s">
        <v>166</v>
      </c>
      <c r="BM492" s="232" t="s">
        <v>670</v>
      </c>
    </row>
    <row r="493" spans="1:51" s="14" customFormat="1" ht="12">
      <c r="A493" s="14"/>
      <c r="B493" s="249"/>
      <c r="C493" s="250"/>
      <c r="D493" s="234" t="s">
        <v>169</v>
      </c>
      <c r="E493" s="251" t="s">
        <v>1</v>
      </c>
      <c r="F493" s="252" t="s">
        <v>671</v>
      </c>
      <c r="G493" s="250"/>
      <c r="H493" s="253">
        <v>560</v>
      </c>
      <c r="I493" s="254"/>
      <c r="J493" s="250"/>
      <c r="K493" s="250"/>
      <c r="L493" s="255"/>
      <c r="M493" s="256"/>
      <c r="N493" s="257"/>
      <c r="O493" s="257"/>
      <c r="P493" s="257"/>
      <c r="Q493" s="257"/>
      <c r="R493" s="257"/>
      <c r="S493" s="257"/>
      <c r="T493" s="258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9" t="s">
        <v>169</v>
      </c>
      <c r="AU493" s="259" t="s">
        <v>82</v>
      </c>
      <c r="AV493" s="14" t="s">
        <v>82</v>
      </c>
      <c r="AW493" s="14" t="s">
        <v>30</v>
      </c>
      <c r="AX493" s="14" t="s">
        <v>73</v>
      </c>
      <c r="AY493" s="259" t="s">
        <v>160</v>
      </c>
    </row>
    <row r="494" spans="1:51" s="14" customFormat="1" ht="12">
      <c r="A494" s="14"/>
      <c r="B494" s="249"/>
      <c r="C494" s="250"/>
      <c r="D494" s="234" t="s">
        <v>169</v>
      </c>
      <c r="E494" s="251" t="s">
        <v>1</v>
      </c>
      <c r="F494" s="252" t="s">
        <v>672</v>
      </c>
      <c r="G494" s="250"/>
      <c r="H494" s="253">
        <v>530</v>
      </c>
      <c r="I494" s="254"/>
      <c r="J494" s="250"/>
      <c r="K494" s="250"/>
      <c r="L494" s="255"/>
      <c r="M494" s="256"/>
      <c r="N494" s="257"/>
      <c r="O494" s="257"/>
      <c r="P494" s="257"/>
      <c r="Q494" s="257"/>
      <c r="R494" s="257"/>
      <c r="S494" s="257"/>
      <c r="T494" s="25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9" t="s">
        <v>169</v>
      </c>
      <c r="AU494" s="259" t="s">
        <v>82</v>
      </c>
      <c r="AV494" s="14" t="s">
        <v>82</v>
      </c>
      <c r="AW494" s="14" t="s">
        <v>30</v>
      </c>
      <c r="AX494" s="14" t="s">
        <v>73</v>
      </c>
      <c r="AY494" s="259" t="s">
        <v>160</v>
      </c>
    </row>
    <row r="495" spans="1:51" s="15" customFormat="1" ht="12">
      <c r="A495" s="15"/>
      <c r="B495" s="260"/>
      <c r="C495" s="261"/>
      <c r="D495" s="234" t="s">
        <v>169</v>
      </c>
      <c r="E495" s="262" t="s">
        <v>1</v>
      </c>
      <c r="F495" s="263" t="s">
        <v>172</v>
      </c>
      <c r="G495" s="261"/>
      <c r="H495" s="264">
        <v>1090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70" t="s">
        <v>169</v>
      </c>
      <c r="AU495" s="270" t="s">
        <v>82</v>
      </c>
      <c r="AV495" s="15" t="s">
        <v>166</v>
      </c>
      <c r="AW495" s="15" t="s">
        <v>30</v>
      </c>
      <c r="AX495" s="15" t="s">
        <v>80</v>
      </c>
      <c r="AY495" s="270" t="s">
        <v>160</v>
      </c>
    </row>
    <row r="496" spans="1:65" s="2" customFormat="1" ht="16.5" customHeight="1">
      <c r="A496" s="39"/>
      <c r="B496" s="40"/>
      <c r="C496" s="220" t="s">
        <v>443</v>
      </c>
      <c r="D496" s="220" t="s">
        <v>162</v>
      </c>
      <c r="E496" s="221" t="s">
        <v>673</v>
      </c>
      <c r="F496" s="222" t="s">
        <v>674</v>
      </c>
      <c r="G496" s="223" t="s">
        <v>282</v>
      </c>
      <c r="H496" s="224">
        <v>4</v>
      </c>
      <c r="I496" s="225"/>
      <c r="J496" s="226">
        <f>ROUND(I496*H496,2)</f>
        <v>0</v>
      </c>
      <c r="K496" s="227"/>
      <c r="L496" s="45"/>
      <c r="M496" s="228" t="s">
        <v>1</v>
      </c>
      <c r="N496" s="229" t="s">
        <v>38</v>
      </c>
      <c r="O496" s="92"/>
      <c r="P496" s="230">
        <f>O496*H496</f>
        <v>0</v>
      </c>
      <c r="Q496" s="230">
        <v>0</v>
      </c>
      <c r="R496" s="230">
        <f>Q496*H496</f>
        <v>0</v>
      </c>
      <c r="S496" s="230">
        <v>0</v>
      </c>
      <c r="T496" s="231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2" t="s">
        <v>166</v>
      </c>
      <c r="AT496" s="232" t="s">
        <v>162</v>
      </c>
      <c r="AU496" s="232" t="s">
        <v>82</v>
      </c>
      <c r="AY496" s="18" t="s">
        <v>160</v>
      </c>
      <c r="BE496" s="233">
        <f>IF(N496="základní",J496,0)</f>
        <v>0</v>
      </c>
      <c r="BF496" s="233">
        <f>IF(N496="snížená",J496,0)</f>
        <v>0</v>
      </c>
      <c r="BG496" s="233">
        <f>IF(N496="zákl. přenesená",J496,0)</f>
        <v>0</v>
      </c>
      <c r="BH496" s="233">
        <f>IF(N496="sníž. přenesená",J496,0)</f>
        <v>0</v>
      </c>
      <c r="BI496" s="233">
        <f>IF(N496="nulová",J496,0)</f>
        <v>0</v>
      </c>
      <c r="BJ496" s="18" t="s">
        <v>80</v>
      </c>
      <c r="BK496" s="233">
        <f>ROUND(I496*H496,2)</f>
        <v>0</v>
      </c>
      <c r="BL496" s="18" t="s">
        <v>166</v>
      </c>
      <c r="BM496" s="232" t="s">
        <v>675</v>
      </c>
    </row>
    <row r="497" spans="1:65" s="2" customFormat="1" ht="16.5" customHeight="1">
      <c r="A497" s="39"/>
      <c r="B497" s="40"/>
      <c r="C497" s="271" t="s">
        <v>676</v>
      </c>
      <c r="D497" s="271" t="s">
        <v>226</v>
      </c>
      <c r="E497" s="272" t="s">
        <v>677</v>
      </c>
      <c r="F497" s="273" t="s">
        <v>678</v>
      </c>
      <c r="G497" s="274" t="s">
        <v>282</v>
      </c>
      <c r="H497" s="275">
        <v>3</v>
      </c>
      <c r="I497" s="276"/>
      <c r="J497" s="277">
        <f>ROUND(I497*H497,2)</f>
        <v>0</v>
      </c>
      <c r="K497" s="278"/>
      <c r="L497" s="279"/>
      <c r="M497" s="280" t="s">
        <v>1</v>
      </c>
      <c r="N497" s="281" t="s">
        <v>38</v>
      </c>
      <c r="O497" s="92"/>
      <c r="P497" s="230">
        <f>O497*H497</f>
        <v>0</v>
      </c>
      <c r="Q497" s="230">
        <v>0</v>
      </c>
      <c r="R497" s="230">
        <f>Q497*H497</f>
        <v>0</v>
      </c>
      <c r="S497" s="230">
        <v>0</v>
      </c>
      <c r="T497" s="231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2" t="s">
        <v>182</v>
      </c>
      <c r="AT497" s="232" t="s">
        <v>226</v>
      </c>
      <c r="AU497" s="232" t="s">
        <v>82</v>
      </c>
      <c r="AY497" s="18" t="s">
        <v>160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8" t="s">
        <v>80</v>
      </c>
      <c r="BK497" s="233">
        <f>ROUND(I497*H497,2)</f>
        <v>0</v>
      </c>
      <c r="BL497" s="18" t="s">
        <v>166</v>
      </c>
      <c r="BM497" s="232" t="s">
        <v>679</v>
      </c>
    </row>
    <row r="498" spans="1:65" s="2" customFormat="1" ht="16.5" customHeight="1">
      <c r="A498" s="39"/>
      <c r="B498" s="40"/>
      <c r="C498" s="271" t="s">
        <v>447</v>
      </c>
      <c r="D498" s="271" t="s">
        <v>226</v>
      </c>
      <c r="E498" s="272" t="s">
        <v>680</v>
      </c>
      <c r="F498" s="273" t="s">
        <v>681</v>
      </c>
      <c r="G498" s="274" t="s">
        <v>282</v>
      </c>
      <c r="H498" s="275">
        <v>1</v>
      </c>
      <c r="I498" s="276"/>
      <c r="J498" s="277">
        <f>ROUND(I498*H498,2)</f>
        <v>0</v>
      </c>
      <c r="K498" s="278"/>
      <c r="L498" s="279"/>
      <c r="M498" s="280" t="s">
        <v>1</v>
      </c>
      <c r="N498" s="281" t="s">
        <v>38</v>
      </c>
      <c r="O498" s="92"/>
      <c r="P498" s="230">
        <f>O498*H498</f>
        <v>0</v>
      </c>
      <c r="Q498" s="230">
        <v>0</v>
      </c>
      <c r="R498" s="230">
        <f>Q498*H498</f>
        <v>0</v>
      </c>
      <c r="S498" s="230">
        <v>0</v>
      </c>
      <c r="T498" s="231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32" t="s">
        <v>182</v>
      </c>
      <c r="AT498" s="232" t="s">
        <v>226</v>
      </c>
      <c r="AU498" s="232" t="s">
        <v>82</v>
      </c>
      <c r="AY498" s="18" t="s">
        <v>160</v>
      </c>
      <c r="BE498" s="233">
        <f>IF(N498="základní",J498,0)</f>
        <v>0</v>
      </c>
      <c r="BF498" s="233">
        <f>IF(N498="snížená",J498,0)</f>
        <v>0</v>
      </c>
      <c r="BG498" s="233">
        <f>IF(N498="zákl. přenesená",J498,0)</f>
        <v>0</v>
      </c>
      <c r="BH498" s="233">
        <f>IF(N498="sníž. přenesená",J498,0)</f>
        <v>0</v>
      </c>
      <c r="BI498" s="233">
        <f>IF(N498="nulová",J498,0)</f>
        <v>0</v>
      </c>
      <c r="BJ498" s="18" t="s">
        <v>80</v>
      </c>
      <c r="BK498" s="233">
        <f>ROUND(I498*H498,2)</f>
        <v>0</v>
      </c>
      <c r="BL498" s="18" t="s">
        <v>166</v>
      </c>
      <c r="BM498" s="232" t="s">
        <v>682</v>
      </c>
    </row>
    <row r="499" spans="1:65" s="2" customFormat="1" ht="33" customHeight="1">
      <c r="A499" s="39"/>
      <c r="B499" s="40"/>
      <c r="C499" s="220" t="s">
        <v>683</v>
      </c>
      <c r="D499" s="220" t="s">
        <v>162</v>
      </c>
      <c r="E499" s="221" t="s">
        <v>684</v>
      </c>
      <c r="F499" s="222" t="s">
        <v>685</v>
      </c>
      <c r="G499" s="223" t="s">
        <v>686</v>
      </c>
      <c r="H499" s="224">
        <v>1</v>
      </c>
      <c r="I499" s="225"/>
      <c r="J499" s="226">
        <f>ROUND(I499*H499,2)</f>
        <v>0</v>
      </c>
      <c r="K499" s="227"/>
      <c r="L499" s="45"/>
      <c r="M499" s="228" t="s">
        <v>1</v>
      </c>
      <c r="N499" s="229" t="s">
        <v>38</v>
      </c>
      <c r="O499" s="92"/>
      <c r="P499" s="230">
        <f>O499*H499</f>
        <v>0</v>
      </c>
      <c r="Q499" s="230">
        <v>0</v>
      </c>
      <c r="R499" s="230">
        <f>Q499*H499</f>
        <v>0</v>
      </c>
      <c r="S499" s="230">
        <v>0</v>
      </c>
      <c r="T499" s="23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2" t="s">
        <v>166</v>
      </c>
      <c r="AT499" s="232" t="s">
        <v>162</v>
      </c>
      <c r="AU499" s="232" t="s">
        <v>82</v>
      </c>
      <c r="AY499" s="18" t="s">
        <v>160</v>
      </c>
      <c r="BE499" s="233">
        <f>IF(N499="základní",J499,0)</f>
        <v>0</v>
      </c>
      <c r="BF499" s="233">
        <f>IF(N499="snížená",J499,0)</f>
        <v>0</v>
      </c>
      <c r="BG499" s="233">
        <f>IF(N499="zákl. přenesená",J499,0)</f>
        <v>0</v>
      </c>
      <c r="BH499" s="233">
        <f>IF(N499="sníž. přenesená",J499,0)</f>
        <v>0</v>
      </c>
      <c r="BI499" s="233">
        <f>IF(N499="nulová",J499,0)</f>
        <v>0</v>
      </c>
      <c r="BJ499" s="18" t="s">
        <v>80</v>
      </c>
      <c r="BK499" s="233">
        <f>ROUND(I499*H499,2)</f>
        <v>0</v>
      </c>
      <c r="BL499" s="18" t="s">
        <v>166</v>
      </c>
      <c r="BM499" s="232" t="s">
        <v>687</v>
      </c>
    </row>
    <row r="500" spans="1:65" s="2" customFormat="1" ht="24.15" customHeight="1">
      <c r="A500" s="39"/>
      <c r="B500" s="40"/>
      <c r="C500" s="220" t="s">
        <v>450</v>
      </c>
      <c r="D500" s="220" t="s">
        <v>162</v>
      </c>
      <c r="E500" s="221" t="s">
        <v>688</v>
      </c>
      <c r="F500" s="222" t="s">
        <v>689</v>
      </c>
      <c r="G500" s="223" t="s">
        <v>686</v>
      </c>
      <c r="H500" s="224">
        <v>1</v>
      </c>
      <c r="I500" s="225"/>
      <c r="J500" s="226">
        <f>ROUND(I500*H500,2)</f>
        <v>0</v>
      </c>
      <c r="K500" s="227"/>
      <c r="L500" s="45"/>
      <c r="M500" s="228" t="s">
        <v>1</v>
      </c>
      <c r="N500" s="229" t="s">
        <v>38</v>
      </c>
      <c r="O500" s="92"/>
      <c r="P500" s="230">
        <f>O500*H500</f>
        <v>0</v>
      </c>
      <c r="Q500" s="230">
        <v>0</v>
      </c>
      <c r="R500" s="230">
        <f>Q500*H500</f>
        <v>0</v>
      </c>
      <c r="S500" s="230">
        <v>0</v>
      </c>
      <c r="T500" s="231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2" t="s">
        <v>166</v>
      </c>
      <c r="AT500" s="232" t="s">
        <v>162</v>
      </c>
      <c r="AU500" s="232" t="s">
        <v>82</v>
      </c>
      <c r="AY500" s="18" t="s">
        <v>160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8" t="s">
        <v>80</v>
      </c>
      <c r="BK500" s="233">
        <f>ROUND(I500*H500,2)</f>
        <v>0</v>
      </c>
      <c r="BL500" s="18" t="s">
        <v>166</v>
      </c>
      <c r="BM500" s="232" t="s">
        <v>690</v>
      </c>
    </row>
    <row r="501" spans="1:65" s="2" customFormat="1" ht="16.5" customHeight="1">
      <c r="A501" s="39"/>
      <c r="B501" s="40"/>
      <c r="C501" s="220" t="s">
        <v>691</v>
      </c>
      <c r="D501" s="220" t="s">
        <v>162</v>
      </c>
      <c r="E501" s="221" t="s">
        <v>692</v>
      </c>
      <c r="F501" s="222" t="s">
        <v>693</v>
      </c>
      <c r="G501" s="223" t="s">
        <v>175</v>
      </c>
      <c r="H501" s="224">
        <v>1.5</v>
      </c>
      <c r="I501" s="225"/>
      <c r="J501" s="226">
        <f>ROUND(I501*H501,2)</f>
        <v>0</v>
      </c>
      <c r="K501" s="227"/>
      <c r="L501" s="45"/>
      <c r="M501" s="228" t="s">
        <v>1</v>
      </c>
      <c r="N501" s="229" t="s">
        <v>38</v>
      </c>
      <c r="O501" s="92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2" t="s">
        <v>166</v>
      </c>
      <c r="AT501" s="232" t="s">
        <v>162</v>
      </c>
      <c r="AU501" s="232" t="s">
        <v>82</v>
      </c>
      <c r="AY501" s="18" t="s">
        <v>160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8" t="s">
        <v>80</v>
      </c>
      <c r="BK501" s="233">
        <f>ROUND(I501*H501,2)</f>
        <v>0</v>
      </c>
      <c r="BL501" s="18" t="s">
        <v>166</v>
      </c>
      <c r="BM501" s="232" t="s">
        <v>694</v>
      </c>
    </row>
    <row r="502" spans="1:51" s="14" customFormat="1" ht="12">
      <c r="A502" s="14"/>
      <c r="B502" s="249"/>
      <c r="C502" s="250"/>
      <c r="D502" s="234" t="s">
        <v>169</v>
      </c>
      <c r="E502" s="251" t="s">
        <v>1</v>
      </c>
      <c r="F502" s="252" t="s">
        <v>695</v>
      </c>
      <c r="G502" s="250"/>
      <c r="H502" s="253">
        <v>1.5</v>
      </c>
      <c r="I502" s="254"/>
      <c r="J502" s="250"/>
      <c r="K502" s="250"/>
      <c r="L502" s="255"/>
      <c r="M502" s="256"/>
      <c r="N502" s="257"/>
      <c r="O502" s="257"/>
      <c r="P502" s="257"/>
      <c r="Q502" s="257"/>
      <c r="R502" s="257"/>
      <c r="S502" s="257"/>
      <c r="T502" s="25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9" t="s">
        <v>169</v>
      </c>
      <c r="AU502" s="259" t="s">
        <v>82</v>
      </c>
      <c r="AV502" s="14" t="s">
        <v>82</v>
      </c>
      <c r="AW502" s="14" t="s">
        <v>30</v>
      </c>
      <c r="AX502" s="14" t="s">
        <v>73</v>
      </c>
      <c r="AY502" s="259" t="s">
        <v>160</v>
      </c>
    </row>
    <row r="503" spans="1:51" s="15" customFormat="1" ht="12">
      <c r="A503" s="15"/>
      <c r="B503" s="260"/>
      <c r="C503" s="261"/>
      <c r="D503" s="234" t="s">
        <v>169</v>
      </c>
      <c r="E503" s="262" t="s">
        <v>1</v>
      </c>
      <c r="F503" s="263" t="s">
        <v>172</v>
      </c>
      <c r="G503" s="261"/>
      <c r="H503" s="264">
        <v>1.5</v>
      </c>
      <c r="I503" s="265"/>
      <c r="J503" s="261"/>
      <c r="K503" s="261"/>
      <c r="L503" s="266"/>
      <c r="M503" s="267"/>
      <c r="N503" s="268"/>
      <c r="O503" s="268"/>
      <c r="P503" s="268"/>
      <c r="Q503" s="268"/>
      <c r="R503" s="268"/>
      <c r="S503" s="268"/>
      <c r="T503" s="269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70" t="s">
        <v>169</v>
      </c>
      <c r="AU503" s="270" t="s">
        <v>82</v>
      </c>
      <c r="AV503" s="15" t="s">
        <v>166</v>
      </c>
      <c r="AW503" s="15" t="s">
        <v>30</v>
      </c>
      <c r="AX503" s="15" t="s">
        <v>80</v>
      </c>
      <c r="AY503" s="270" t="s">
        <v>160</v>
      </c>
    </row>
    <row r="504" spans="1:65" s="2" customFormat="1" ht="21.75" customHeight="1">
      <c r="A504" s="39"/>
      <c r="B504" s="40"/>
      <c r="C504" s="220" t="s">
        <v>454</v>
      </c>
      <c r="D504" s="220" t="s">
        <v>162</v>
      </c>
      <c r="E504" s="221" t="s">
        <v>696</v>
      </c>
      <c r="F504" s="222" t="s">
        <v>697</v>
      </c>
      <c r="G504" s="223" t="s">
        <v>165</v>
      </c>
      <c r="H504" s="224">
        <v>18.9</v>
      </c>
      <c r="I504" s="225"/>
      <c r="J504" s="226">
        <f>ROUND(I504*H504,2)</f>
        <v>0</v>
      </c>
      <c r="K504" s="227"/>
      <c r="L504" s="45"/>
      <c r="M504" s="228" t="s">
        <v>1</v>
      </c>
      <c r="N504" s="229" t="s">
        <v>38</v>
      </c>
      <c r="O504" s="92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32" t="s">
        <v>166</v>
      </c>
      <c r="AT504" s="232" t="s">
        <v>162</v>
      </c>
      <c r="AU504" s="232" t="s">
        <v>82</v>
      </c>
      <c r="AY504" s="18" t="s">
        <v>160</v>
      </c>
      <c r="BE504" s="233">
        <f>IF(N504="základní",J504,0)</f>
        <v>0</v>
      </c>
      <c r="BF504" s="233">
        <f>IF(N504="snížená",J504,0)</f>
        <v>0</v>
      </c>
      <c r="BG504" s="233">
        <f>IF(N504="zákl. přenesená",J504,0)</f>
        <v>0</v>
      </c>
      <c r="BH504" s="233">
        <f>IF(N504="sníž. přenesená",J504,0)</f>
        <v>0</v>
      </c>
      <c r="BI504" s="233">
        <f>IF(N504="nulová",J504,0)</f>
        <v>0</v>
      </c>
      <c r="BJ504" s="18" t="s">
        <v>80</v>
      </c>
      <c r="BK504" s="233">
        <f>ROUND(I504*H504,2)</f>
        <v>0</v>
      </c>
      <c r="BL504" s="18" t="s">
        <v>166</v>
      </c>
      <c r="BM504" s="232" t="s">
        <v>698</v>
      </c>
    </row>
    <row r="505" spans="1:51" s="14" customFormat="1" ht="12">
      <c r="A505" s="14"/>
      <c r="B505" s="249"/>
      <c r="C505" s="250"/>
      <c r="D505" s="234" t="s">
        <v>169</v>
      </c>
      <c r="E505" s="251" t="s">
        <v>1</v>
      </c>
      <c r="F505" s="252" t="s">
        <v>699</v>
      </c>
      <c r="G505" s="250"/>
      <c r="H505" s="253">
        <v>18.9</v>
      </c>
      <c r="I505" s="254"/>
      <c r="J505" s="250"/>
      <c r="K505" s="250"/>
      <c r="L505" s="255"/>
      <c r="M505" s="256"/>
      <c r="N505" s="257"/>
      <c r="O505" s="257"/>
      <c r="P505" s="257"/>
      <c r="Q505" s="257"/>
      <c r="R505" s="257"/>
      <c r="S505" s="257"/>
      <c r="T505" s="25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9" t="s">
        <v>169</v>
      </c>
      <c r="AU505" s="259" t="s">
        <v>82</v>
      </c>
      <c r="AV505" s="14" t="s">
        <v>82</v>
      </c>
      <c r="AW505" s="14" t="s">
        <v>30</v>
      </c>
      <c r="AX505" s="14" t="s">
        <v>73</v>
      </c>
      <c r="AY505" s="259" t="s">
        <v>160</v>
      </c>
    </row>
    <row r="506" spans="1:51" s="15" customFormat="1" ht="12">
      <c r="A506" s="15"/>
      <c r="B506" s="260"/>
      <c r="C506" s="261"/>
      <c r="D506" s="234" t="s">
        <v>169</v>
      </c>
      <c r="E506" s="262" t="s">
        <v>1</v>
      </c>
      <c r="F506" s="263" t="s">
        <v>172</v>
      </c>
      <c r="G506" s="261"/>
      <c r="H506" s="264">
        <v>18.9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0" t="s">
        <v>169</v>
      </c>
      <c r="AU506" s="270" t="s">
        <v>82</v>
      </c>
      <c r="AV506" s="15" t="s">
        <v>166</v>
      </c>
      <c r="AW506" s="15" t="s">
        <v>30</v>
      </c>
      <c r="AX506" s="15" t="s">
        <v>80</v>
      </c>
      <c r="AY506" s="270" t="s">
        <v>160</v>
      </c>
    </row>
    <row r="507" spans="1:65" s="2" customFormat="1" ht="24.15" customHeight="1">
      <c r="A507" s="39"/>
      <c r="B507" s="40"/>
      <c r="C507" s="220" t="s">
        <v>700</v>
      </c>
      <c r="D507" s="220" t="s">
        <v>162</v>
      </c>
      <c r="E507" s="221" t="s">
        <v>701</v>
      </c>
      <c r="F507" s="222" t="s">
        <v>702</v>
      </c>
      <c r="G507" s="223" t="s">
        <v>175</v>
      </c>
      <c r="H507" s="224">
        <v>9.624</v>
      </c>
      <c r="I507" s="225"/>
      <c r="J507" s="226">
        <f>ROUND(I507*H507,2)</f>
        <v>0</v>
      </c>
      <c r="K507" s="227"/>
      <c r="L507" s="45"/>
      <c r="M507" s="228" t="s">
        <v>1</v>
      </c>
      <c r="N507" s="229" t="s">
        <v>38</v>
      </c>
      <c r="O507" s="92"/>
      <c r="P507" s="230">
        <f>O507*H507</f>
        <v>0</v>
      </c>
      <c r="Q507" s="230">
        <v>0</v>
      </c>
      <c r="R507" s="230">
        <f>Q507*H507</f>
        <v>0</v>
      </c>
      <c r="S507" s="230">
        <v>0</v>
      </c>
      <c r="T507" s="23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2" t="s">
        <v>166</v>
      </c>
      <c r="AT507" s="232" t="s">
        <v>162</v>
      </c>
      <c r="AU507" s="232" t="s">
        <v>82</v>
      </c>
      <c r="AY507" s="18" t="s">
        <v>160</v>
      </c>
      <c r="BE507" s="233">
        <f>IF(N507="základní",J507,0)</f>
        <v>0</v>
      </c>
      <c r="BF507" s="233">
        <f>IF(N507="snížená",J507,0)</f>
        <v>0</v>
      </c>
      <c r="BG507" s="233">
        <f>IF(N507="zákl. přenesená",J507,0)</f>
        <v>0</v>
      </c>
      <c r="BH507" s="233">
        <f>IF(N507="sníž. přenesená",J507,0)</f>
        <v>0</v>
      </c>
      <c r="BI507" s="233">
        <f>IF(N507="nulová",J507,0)</f>
        <v>0</v>
      </c>
      <c r="BJ507" s="18" t="s">
        <v>80</v>
      </c>
      <c r="BK507" s="233">
        <f>ROUND(I507*H507,2)</f>
        <v>0</v>
      </c>
      <c r="BL507" s="18" t="s">
        <v>166</v>
      </c>
      <c r="BM507" s="232" t="s">
        <v>703</v>
      </c>
    </row>
    <row r="508" spans="1:51" s="14" customFormat="1" ht="12">
      <c r="A508" s="14"/>
      <c r="B508" s="249"/>
      <c r="C508" s="250"/>
      <c r="D508" s="234" t="s">
        <v>169</v>
      </c>
      <c r="E508" s="251" t="s">
        <v>1</v>
      </c>
      <c r="F508" s="252" t="s">
        <v>704</v>
      </c>
      <c r="G508" s="250"/>
      <c r="H508" s="253">
        <v>0.608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9" t="s">
        <v>169</v>
      </c>
      <c r="AU508" s="259" t="s">
        <v>82</v>
      </c>
      <c r="AV508" s="14" t="s">
        <v>82</v>
      </c>
      <c r="AW508" s="14" t="s">
        <v>30</v>
      </c>
      <c r="AX508" s="14" t="s">
        <v>73</v>
      </c>
      <c r="AY508" s="259" t="s">
        <v>160</v>
      </c>
    </row>
    <row r="509" spans="1:51" s="14" customFormat="1" ht="12">
      <c r="A509" s="14"/>
      <c r="B509" s="249"/>
      <c r="C509" s="250"/>
      <c r="D509" s="234" t="s">
        <v>169</v>
      </c>
      <c r="E509" s="251" t="s">
        <v>1</v>
      </c>
      <c r="F509" s="252" t="s">
        <v>705</v>
      </c>
      <c r="G509" s="250"/>
      <c r="H509" s="253">
        <v>1.57</v>
      </c>
      <c r="I509" s="254"/>
      <c r="J509" s="250"/>
      <c r="K509" s="250"/>
      <c r="L509" s="255"/>
      <c r="M509" s="256"/>
      <c r="N509" s="257"/>
      <c r="O509" s="257"/>
      <c r="P509" s="257"/>
      <c r="Q509" s="257"/>
      <c r="R509" s="257"/>
      <c r="S509" s="257"/>
      <c r="T509" s="258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9" t="s">
        <v>169</v>
      </c>
      <c r="AU509" s="259" t="s">
        <v>82</v>
      </c>
      <c r="AV509" s="14" t="s">
        <v>82</v>
      </c>
      <c r="AW509" s="14" t="s">
        <v>30</v>
      </c>
      <c r="AX509" s="14" t="s">
        <v>73</v>
      </c>
      <c r="AY509" s="259" t="s">
        <v>160</v>
      </c>
    </row>
    <row r="510" spans="1:51" s="14" customFormat="1" ht="12">
      <c r="A510" s="14"/>
      <c r="B510" s="249"/>
      <c r="C510" s="250"/>
      <c r="D510" s="234" t="s">
        <v>169</v>
      </c>
      <c r="E510" s="251" t="s">
        <v>1</v>
      </c>
      <c r="F510" s="252" t="s">
        <v>706</v>
      </c>
      <c r="G510" s="250"/>
      <c r="H510" s="253">
        <v>7.446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9" t="s">
        <v>169</v>
      </c>
      <c r="AU510" s="259" t="s">
        <v>82</v>
      </c>
      <c r="AV510" s="14" t="s">
        <v>82</v>
      </c>
      <c r="AW510" s="14" t="s">
        <v>30</v>
      </c>
      <c r="AX510" s="14" t="s">
        <v>73</v>
      </c>
      <c r="AY510" s="259" t="s">
        <v>160</v>
      </c>
    </row>
    <row r="511" spans="1:51" s="15" customFormat="1" ht="12">
      <c r="A511" s="15"/>
      <c r="B511" s="260"/>
      <c r="C511" s="261"/>
      <c r="D511" s="234" t="s">
        <v>169</v>
      </c>
      <c r="E511" s="262" t="s">
        <v>1</v>
      </c>
      <c r="F511" s="263" t="s">
        <v>172</v>
      </c>
      <c r="G511" s="261"/>
      <c r="H511" s="264">
        <v>9.623999999999999</v>
      </c>
      <c r="I511" s="265"/>
      <c r="J511" s="261"/>
      <c r="K511" s="261"/>
      <c r="L511" s="266"/>
      <c r="M511" s="267"/>
      <c r="N511" s="268"/>
      <c r="O511" s="268"/>
      <c r="P511" s="268"/>
      <c r="Q511" s="268"/>
      <c r="R511" s="268"/>
      <c r="S511" s="268"/>
      <c r="T511" s="269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70" t="s">
        <v>169</v>
      </c>
      <c r="AU511" s="270" t="s">
        <v>82</v>
      </c>
      <c r="AV511" s="15" t="s">
        <v>166</v>
      </c>
      <c r="AW511" s="15" t="s">
        <v>30</v>
      </c>
      <c r="AX511" s="15" t="s">
        <v>80</v>
      </c>
      <c r="AY511" s="270" t="s">
        <v>160</v>
      </c>
    </row>
    <row r="512" spans="1:65" s="2" customFormat="1" ht="21.75" customHeight="1">
      <c r="A512" s="39"/>
      <c r="B512" s="40"/>
      <c r="C512" s="220" t="s">
        <v>458</v>
      </c>
      <c r="D512" s="220" t="s">
        <v>162</v>
      </c>
      <c r="E512" s="221" t="s">
        <v>707</v>
      </c>
      <c r="F512" s="222" t="s">
        <v>708</v>
      </c>
      <c r="G512" s="223" t="s">
        <v>165</v>
      </c>
      <c r="H512" s="224">
        <v>20.72</v>
      </c>
      <c r="I512" s="225"/>
      <c r="J512" s="226">
        <f>ROUND(I512*H512,2)</f>
        <v>0</v>
      </c>
      <c r="K512" s="227"/>
      <c r="L512" s="45"/>
      <c r="M512" s="228" t="s">
        <v>1</v>
      </c>
      <c r="N512" s="229" t="s">
        <v>38</v>
      </c>
      <c r="O512" s="92"/>
      <c r="P512" s="230">
        <f>O512*H512</f>
        <v>0</v>
      </c>
      <c r="Q512" s="230">
        <v>0</v>
      </c>
      <c r="R512" s="230">
        <f>Q512*H512</f>
        <v>0</v>
      </c>
      <c r="S512" s="230">
        <v>0</v>
      </c>
      <c r="T512" s="231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32" t="s">
        <v>166</v>
      </c>
      <c r="AT512" s="232" t="s">
        <v>162</v>
      </c>
      <c r="AU512" s="232" t="s">
        <v>82</v>
      </c>
      <c r="AY512" s="18" t="s">
        <v>160</v>
      </c>
      <c r="BE512" s="233">
        <f>IF(N512="základní",J512,0)</f>
        <v>0</v>
      </c>
      <c r="BF512" s="233">
        <f>IF(N512="snížená",J512,0)</f>
        <v>0</v>
      </c>
      <c r="BG512" s="233">
        <f>IF(N512="zákl. přenesená",J512,0)</f>
        <v>0</v>
      </c>
      <c r="BH512" s="233">
        <f>IF(N512="sníž. přenesená",J512,0)</f>
        <v>0</v>
      </c>
      <c r="BI512" s="233">
        <f>IF(N512="nulová",J512,0)</f>
        <v>0</v>
      </c>
      <c r="BJ512" s="18" t="s">
        <v>80</v>
      </c>
      <c r="BK512" s="233">
        <f>ROUND(I512*H512,2)</f>
        <v>0</v>
      </c>
      <c r="BL512" s="18" t="s">
        <v>166</v>
      </c>
      <c r="BM512" s="232" t="s">
        <v>709</v>
      </c>
    </row>
    <row r="513" spans="1:51" s="14" customFormat="1" ht="12">
      <c r="A513" s="14"/>
      <c r="B513" s="249"/>
      <c r="C513" s="250"/>
      <c r="D513" s="234" t="s">
        <v>169</v>
      </c>
      <c r="E513" s="251" t="s">
        <v>1</v>
      </c>
      <c r="F513" s="252" t="s">
        <v>710</v>
      </c>
      <c r="G513" s="250"/>
      <c r="H513" s="253">
        <v>17.92</v>
      </c>
      <c r="I513" s="254"/>
      <c r="J513" s="250"/>
      <c r="K513" s="250"/>
      <c r="L513" s="255"/>
      <c r="M513" s="256"/>
      <c r="N513" s="257"/>
      <c r="O513" s="257"/>
      <c r="P513" s="257"/>
      <c r="Q513" s="257"/>
      <c r="R513" s="257"/>
      <c r="S513" s="257"/>
      <c r="T513" s="25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9" t="s">
        <v>169</v>
      </c>
      <c r="AU513" s="259" t="s">
        <v>82</v>
      </c>
      <c r="AV513" s="14" t="s">
        <v>82</v>
      </c>
      <c r="AW513" s="14" t="s">
        <v>30</v>
      </c>
      <c r="AX513" s="14" t="s">
        <v>73</v>
      </c>
      <c r="AY513" s="259" t="s">
        <v>160</v>
      </c>
    </row>
    <row r="514" spans="1:51" s="14" customFormat="1" ht="12">
      <c r="A514" s="14"/>
      <c r="B514" s="249"/>
      <c r="C514" s="250"/>
      <c r="D514" s="234" t="s">
        <v>169</v>
      </c>
      <c r="E514" s="251" t="s">
        <v>1</v>
      </c>
      <c r="F514" s="252" t="s">
        <v>711</v>
      </c>
      <c r="G514" s="250"/>
      <c r="H514" s="253">
        <v>2.8</v>
      </c>
      <c r="I514" s="254"/>
      <c r="J514" s="250"/>
      <c r="K514" s="250"/>
      <c r="L514" s="255"/>
      <c r="M514" s="256"/>
      <c r="N514" s="257"/>
      <c r="O514" s="257"/>
      <c r="P514" s="257"/>
      <c r="Q514" s="257"/>
      <c r="R514" s="257"/>
      <c r="S514" s="257"/>
      <c r="T514" s="258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9" t="s">
        <v>169</v>
      </c>
      <c r="AU514" s="259" t="s">
        <v>82</v>
      </c>
      <c r="AV514" s="14" t="s">
        <v>82</v>
      </c>
      <c r="AW514" s="14" t="s">
        <v>30</v>
      </c>
      <c r="AX514" s="14" t="s">
        <v>73</v>
      </c>
      <c r="AY514" s="259" t="s">
        <v>160</v>
      </c>
    </row>
    <row r="515" spans="1:51" s="15" customFormat="1" ht="12">
      <c r="A515" s="15"/>
      <c r="B515" s="260"/>
      <c r="C515" s="261"/>
      <c r="D515" s="234" t="s">
        <v>169</v>
      </c>
      <c r="E515" s="262" t="s">
        <v>1</v>
      </c>
      <c r="F515" s="263" t="s">
        <v>172</v>
      </c>
      <c r="G515" s="261"/>
      <c r="H515" s="264">
        <v>20.720000000000002</v>
      </c>
      <c r="I515" s="265"/>
      <c r="J515" s="261"/>
      <c r="K515" s="261"/>
      <c r="L515" s="266"/>
      <c r="M515" s="267"/>
      <c r="N515" s="268"/>
      <c r="O515" s="268"/>
      <c r="P515" s="268"/>
      <c r="Q515" s="268"/>
      <c r="R515" s="268"/>
      <c r="S515" s="268"/>
      <c r="T515" s="26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0" t="s">
        <v>169</v>
      </c>
      <c r="AU515" s="270" t="s">
        <v>82</v>
      </c>
      <c r="AV515" s="15" t="s">
        <v>166</v>
      </c>
      <c r="AW515" s="15" t="s">
        <v>30</v>
      </c>
      <c r="AX515" s="15" t="s">
        <v>80</v>
      </c>
      <c r="AY515" s="270" t="s">
        <v>160</v>
      </c>
    </row>
    <row r="516" spans="1:65" s="2" customFormat="1" ht="16.5" customHeight="1">
      <c r="A516" s="39"/>
      <c r="B516" s="40"/>
      <c r="C516" s="220" t="s">
        <v>712</v>
      </c>
      <c r="D516" s="220" t="s">
        <v>162</v>
      </c>
      <c r="E516" s="221" t="s">
        <v>713</v>
      </c>
      <c r="F516" s="222" t="s">
        <v>714</v>
      </c>
      <c r="G516" s="223" t="s">
        <v>175</v>
      </c>
      <c r="H516" s="224">
        <v>2.552</v>
      </c>
      <c r="I516" s="225"/>
      <c r="J516" s="226">
        <f>ROUND(I516*H516,2)</f>
        <v>0</v>
      </c>
      <c r="K516" s="227"/>
      <c r="L516" s="45"/>
      <c r="M516" s="228" t="s">
        <v>1</v>
      </c>
      <c r="N516" s="229" t="s">
        <v>38</v>
      </c>
      <c r="O516" s="92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2" t="s">
        <v>166</v>
      </c>
      <c r="AT516" s="232" t="s">
        <v>162</v>
      </c>
      <c r="AU516" s="232" t="s">
        <v>82</v>
      </c>
      <c r="AY516" s="18" t="s">
        <v>160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8" t="s">
        <v>80</v>
      </c>
      <c r="BK516" s="233">
        <f>ROUND(I516*H516,2)</f>
        <v>0</v>
      </c>
      <c r="BL516" s="18" t="s">
        <v>166</v>
      </c>
      <c r="BM516" s="232" t="s">
        <v>715</v>
      </c>
    </row>
    <row r="517" spans="1:51" s="14" customFormat="1" ht="12">
      <c r="A517" s="14"/>
      <c r="B517" s="249"/>
      <c r="C517" s="250"/>
      <c r="D517" s="234" t="s">
        <v>169</v>
      </c>
      <c r="E517" s="251" t="s">
        <v>1</v>
      </c>
      <c r="F517" s="252" t="s">
        <v>716</v>
      </c>
      <c r="G517" s="250"/>
      <c r="H517" s="253">
        <v>2.552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9" t="s">
        <v>169</v>
      </c>
      <c r="AU517" s="259" t="s">
        <v>82</v>
      </c>
      <c r="AV517" s="14" t="s">
        <v>82</v>
      </c>
      <c r="AW517" s="14" t="s">
        <v>30</v>
      </c>
      <c r="AX517" s="14" t="s">
        <v>73</v>
      </c>
      <c r="AY517" s="259" t="s">
        <v>160</v>
      </c>
    </row>
    <row r="518" spans="1:51" s="15" customFormat="1" ht="12">
      <c r="A518" s="15"/>
      <c r="B518" s="260"/>
      <c r="C518" s="261"/>
      <c r="D518" s="234" t="s">
        <v>169</v>
      </c>
      <c r="E518" s="262" t="s">
        <v>1</v>
      </c>
      <c r="F518" s="263" t="s">
        <v>172</v>
      </c>
      <c r="G518" s="261"/>
      <c r="H518" s="264">
        <v>2.552</v>
      </c>
      <c r="I518" s="265"/>
      <c r="J518" s="261"/>
      <c r="K518" s="261"/>
      <c r="L518" s="266"/>
      <c r="M518" s="267"/>
      <c r="N518" s="268"/>
      <c r="O518" s="268"/>
      <c r="P518" s="268"/>
      <c r="Q518" s="268"/>
      <c r="R518" s="268"/>
      <c r="S518" s="268"/>
      <c r="T518" s="269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70" t="s">
        <v>169</v>
      </c>
      <c r="AU518" s="270" t="s">
        <v>82</v>
      </c>
      <c r="AV518" s="15" t="s">
        <v>166</v>
      </c>
      <c r="AW518" s="15" t="s">
        <v>30</v>
      </c>
      <c r="AX518" s="15" t="s">
        <v>80</v>
      </c>
      <c r="AY518" s="270" t="s">
        <v>160</v>
      </c>
    </row>
    <row r="519" spans="1:65" s="2" customFormat="1" ht="33" customHeight="1">
      <c r="A519" s="39"/>
      <c r="B519" s="40"/>
      <c r="C519" s="220" t="s">
        <v>464</v>
      </c>
      <c r="D519" s="220" t="s">
        <v>162</v>
      </c>
      <c r="E519" s="221" t="s">
        <v>717</v>
      </c>
      <c r="F519" s="222" t="s">
        <v>718</v>
      </c>
      <c r="G519" s="223" t="s">
        <v>175</v>
      </c>
      <c r="H519" s="224">
        <v>0.225</v>
      </c>
      <c r="I519" s="225"/>
      <c r="J519" s="226">
        <f>ROUND(I519*H519,2)</f>
        <v>0</v>
      </c>
      <c r="K519" s="227"/>
      <c r="L519" s="45"/>
      <c r="M519" s="228" t="s">
        <v>1</v>
      </c>
      <c r="N519" s="229" t="s">
        <v>38</v>
      </c>
      <c r="O519" s="92"/>
      <c r="P519" s="230">
        <f>O519*H519</f>
        <v>0</v>
      </c>
      <c r="Q519" s="230">
        <v>0</v>
      </c>
      <c r="R519" s="230">
        <f>Q519*H519</f>
        <v>0</v>
      </c>
      <c r="S519" s="230">
        <v>0</v>
      </c>
      <c r="T519" s="231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2" t="s">
        <v>166</v>
      </c>
      <c r="AT519" s="232" t="s">
        <v>162</v>
      </c>
      <c r="AU519" s="232" t="s">
        <v>82</v>
      </c>
      <c r="AY519" s="18" t="s">
        <v>160</v>
      </c>
      <c r="BE519" s="233">
        <f>IF(N519="základní",J519,0)</f>
        <v>0</v>
      </c>
      <c r="BF519" s="233">
        <f>IF(N519="snížená",J519,0)</f>
        <v>0</v>
      </c>
      <c r="BG519" s="233">
        <f>IF(N519="zákl. přenesená",J519,0)</f>
        <v>0</v>
      </c>
      <c r="BH519" s="233">
        <f>IF(N519="sníž. přenesená",J519,0)</f>
        <v>0</v>
      </c>
      <c r="BI519" s="233">
        <f>IF(N519="nulová",J519,0)</f>
        <v>0</v>
      </c>
      <c r="BJ519" s="18" t="s">
        <v>80</v>
      </c>
      <c r="BK519" s="233">
        <f>ROUND(I519*H519,2)</f>
        <v>0</v>
      </c>
      <c r="BL519" s="18" t="s">
        <v>166</v>
      </c>
      <c r="BM519" s="232" t="s">
        <v>719</v>
      </c>
    </row>
    <row r="520" spans="1:51" s="14" customFormat="1" ht="12">
      <c r="A520" s="14"/>
      <c r="B520" s="249"/>
      <c r="C520" s="250"/>
      <c r="D520" s="234" t="s">
        <v>169</v>
      </c>
      <c r="E520" s="251" t="s">
        <v>1</v>
      </c>
      <c r="F520" s="252" t="s">
        <v>720</v>
      </c>
      <c r="G520" s="250"/>
      <c r="H520" s="253">
        <v>0.225</v>
      </c>
      <c r="I520" s="254"/>
      <c r="J520" s="250"/>
      <c r="K520" s="250"/>
      <c r="L520" s="255"/>
      <c r="M520" s="256"/>
      <c r="N520" s="257"/>
      <c r="O520" s="257"/>
      <c r="P520" s="257"/>
      <c r="Q520" s="257"/>
      <c r="R520" s="257"/>
      <c r="S520" s="257"/>
      <c r="T520" s="25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9" t="s">
        <v>169</v>
      </c>
      <c r="AU520" s="259" t="s">
        <v>82</v>
      </c>
      <c r="AV520" s="14" t="s">
        <v>82</v>
      </c>
      <c r="AW520" s="14" t="s">
        <v>30</v>
      </c>
      <c r="AX520" s="14" t="s">
        <v>73</v>
      </c>
      <c r="AY520" s="259" t="s">
        <v>160</v>
      </c>
    </row>
    <row r="521" spans="1:51" s="15" customFormat="1" ht="12">
      <c r="A521" s="15"/>
      <c r="B521" s="260"/>
      <c r="C521" s="261"/>
      <c r="D521" s="234" t="s">
        <v>169</v>
      </c>
      <c r="E521" s="262" t="s">
        <v>1</v>
      </c>
      <c r="F521" s="263" t="s">
        <v>172</v>
      </c>
      <c r="G521" s="261"/>
      <c r="H521" s="264">
        <v>0.225</v>
      </c>
      <c r="I521" s="265"/>
      <c r="J521" s="261"/>
      <c r="K521" s="261"/>
      <c r="L521" s="266"/>
      <c r="M521" s="267"/>
      <c r="N521" s="268"/>
      <c r="O521" s="268"/>
      <c r="P521" s="268"/>
      <c r="Q521" s="268"/>
      <c r="R521" s="268"/>
      <c r="S521" s="268"/>
      <c r="T521" s="269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0" t="s">
        <v>169</v>
      </c>
      <c r="AU521" s="270" t="s">
        <v>82</v>
      </c>
      <c r="AV521" s="15" t="s">
        <v>166</v>
      </c>
      <c r="AW521" s="15" t="s">
        <v>30</v>
      </c>
      <c r="AX521" s="15" t="s">
        <v>80</v>
      </c>
      <c r="AY521" s="270" t="s">
        <v>160</v>
      </c>
    </row>
    <row r="522" spans="1:65" s="2" customFormat="1" ht="33" customHeight="1">
      <c r="A522" s="39"/>
      <c r="B522" s="40"/>
      <c r="C522" s="220" t="s">
        <v>721</v>
      </c>
      <c r="D522" s="220" t="s">
        <v>162</v>
      </c>
      <c r="E522" s="221" t="s">
        <v>722</v>
      </c>
      <c r="F522" s="222" t="s">
        <v>723</v>
      </c>
      <c r="G522" s="223" t="s">
        <v>175</v>
      </c>
      <c r="H522" s="224">
        <v>0.225</v>
      </c>
      <c r="I522" s="225"/>
      <c r="J522" s="226">
        <f>ROUND(I522*H522,2)</f>
        <v>0</v>
      </c>
      <c r="K522" s="227"/>
      <c r="L522" s="45"/>
      <c r="M522" s="228" t="s">
        <v>1</v>
      </c>
      <c r="N522" s="229" t="s">
        <v>38</v>
      </c>
      <c r="O522" s="92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2" t="s">
        <v>166</v>
      </c>
      <c r="AT522" s="232" t="s">
        <v>162</v>
      </c>
      <c r="AU522" s="232" t="s">
        <v>82</v>
      </c>
      <c r="AY522" s="18" t="s">
        <v>160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8" t="s">
        <v>80</v>
      </c>
      <c r="BK522" s="233">
        <f>ROUND(I522*H522,2)</f>
        <v>0</v>
      </c>
      <c r="BL522" s="18" t="s">
        <v>166</v>
      </c>
      <c r="BM522" s="232" t="s">
        <v>724</v>
      </c>
    </row>
    <row r="523" spans="1:51" s="14" customFormat="1" ht="12">
      <c r="A523" s="14"/>
      <c r="B523" s="249"/>
      <c r="C523" s="250"/>
      <c r="D523" s="234" t="s">
        <v>169</v>
      </c>
      <c r="E523" s="251" t="s">
        <v>1</v>
      </c>
      <c r="F523" s="252" t="s">
        <v>720</v>
      </c>
      <c r="G523" s="250"/>
      <c r="H523" s="253">
        <v>0.225</v>
      </c>
      <c r="I523" s="254"/>
      <c r="J523" s="250"/>
      <c r="K523" s="250"/>
      <c r="L523" s="255"/>
      <c r="M523" s="256"/>
      <c r="N523" s="257"/>
      <c r="O523" s="257"/>
      <c r="P523" s="257"/>
      <c r="Q523" s="257"/>
      <c r="R523" s="257"/>
      <c r="S523" s="257"/>
      <c r="T523" s="258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9" t="s">
        <v>169</v>
      </c>
      <c r="AU523" s="259" t="s">
        <v>82</v>
      </c>
      <c r="AV523" s="14" t="s">
        <v>82</v>
      </c>
      <c r="AW523" s="14" t="s">
        <v>30</v>
      </c>
      <c r="AX523" s="14" t="s">
        <v>73</v>
      </c>
      <c r="AY523" s="259" t="s">
        <v>160</v>
      </c>
    </row>
    <row r="524" spans="1:51" s="15" customFormat="1" ht="12">
      <c r="A524" s="15"/>
      <c r="B524" s="260"/>
      <c r="C524" s="261"/>
      <c r="D524" s="234" t="s">
        <v>169</v>
      </c>
      <c r="E524" s="262" t="s">
        <v>1</v>
      </c>
      <c r="F524" s="263" t="s">
        <v>172</v>
      </c>
      <c r="G524" s="261"/>
      <c r="H524" s="264">
        <v>0.225</v>
      </c>
      <c r="I524" s="265"/>
      <c r="J524" s="261"/>
      <c r="K524" s="261"/>
      <c r="L524" s="266"/>
      <c r="M524" s="267"/>
      <c r="N524" s="268"/>
      <c r="O524" s="268"/>
      <c r="P524" s="268"/>
      <c r="Q524" s="268"/>
      <c r="R524" s="268"/>
      <c r="S524" s="268"/>
      <c r="T524" s="269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70" t="s">
        <v>169</v>
      </c>
      <c r="AU524" s="270" t="s">
        <v>82</v>
      </c>
      <c r="AV524" s="15" t="s">
        <v>166</v>
      </c>
      <c r="AW524" s="15" t="s">
        <v>30</v>
      </c>
      <c r="AX524" s="15" t="s">
        <v>80</v>
      </c>
      <c r="AY524" s="270" t="s">
        <v>160</v>
      </c>
    </row>
    <row r="525" spans="1:65" s="2" customFormat="1" ht="37.8" customHeight="1">
      <c r="A525" s="39"/>
      <c r="B525" s="40"/>
      <c r="C525" s="220" t="s">
        <v>470</v>
      </c>
      <c r="D525" s="220" t="s">
        <v>162</v>
      </c>
      <c r="E525" s="221" t="s">
        <v>725</v>
      </c>
      <c r="F525" s="222" t="s">
        <v>726</v>
      </c>
      <c r="G525" s="223" t="s">
        <v>307</v>
      </c>
      <c r="H525" s="224">
        <v>98.78</v>
      </c>
      <c r="I525" s="225"/>
      <c r="J525" s="226">
        <f>ROUND(I525*H525,2)</f>
        <v>0</v>
      </c>
      <c r="K525" s="227"/>
      <c r="L525" s="45"/>
      <c r="M525" s="228" t="s">
        <v>1</v>
      </c>
      <c r="N525" s="229" t="s">
        <v>38</v>
      </c>
      <c r="O525" s="92"/>
      <c r="P525" s="230">
        <f>O525*H525</f>
        <v>0</v>
      </c>
      <c r="Q525" s="230">
        <v>0</v>
      </c>
      <c r="R525" s="230">
        <f>Q525*H525</f>
        <v>0</v>
      </c>
      <c r="S525" s="230">
        <v>0</v>
      </c>
      <c r="T525" s="231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2" t="s">
        <v>166</v>
      </c>
      <c r="AT525" s="232" t="s">
        <v>162</v>
      </c>
      <c r="AU525" s="232" t="s">
        <v>82</v>
      </c>
      <c r="AY525" s="18" t="s">
        <v>160</v>
      </c>
      <c r="BE525" s="233">
        <f>IF(N525="základní",J525,0)</f>
        <v>0</v>
      </c>
      <c r="BF525" s="233">
        <f>IF(N525="snížená",J525,0)</f>
        <v>0</v>
      </c>
      <c r="BG525" s="233">
        <f>IF(N525="zákl. přenesená",J525,0)</f>
        <v>0</v>
      </c>
      <c r="BH525" s="233">
        <f>IF(N525="sníž. přenesená",J525,0)</f>
        <v>0</v>
      </c>
      <c r="BI525" s="233">
        <f>IF(N525="nulová",J525,0)</f>
        <v>0</v>
      </c>
      <c r="BJ525" s="18" t="s">
        <v>80</v>
      </c>
      <c r="BK525" s="233">
        <f>ROUND(I525*H525,2)</f>
        <v>0</v>
      </c>
      <c r="BL525" s="18" t="s">
        <v>166</v>
      </c>
      <c r="BM525" s="232" t="s">
        <v>727</v>
      </c>
    </row>
    <row r="526" spans="1:47" s="2" customFormat="1" ht="12">
      <c r="A526" s="39"/>
      <c r="B526" s="40"/>
      <c r="C526" s="41"/>
      <c r="D526" s="234" t="s">
        <v>167</v>
      </c>
      <c r="E526" s="41"/>
      <c r="F526" s="235" t="s">
        <v>168</v>
      </c>
      <c r="G526" s="41"/>
      <c r="H526" s="41"/>
      <c r="I526" s="236"/>
      <c r="J526" s="41"/>
      <c r="K526" s="41"/>
      <c r="L526" s="45"/>
      <c r="M526" s="237"/>
      <c r="N526" s="238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167</v>
      </c>
      <c r="AU526" s="18" t="s">
        <v>82</v>
      </c>
    </row>
    <row r="527" spans="1:51" s="13" customFormat="1" ht="12">
      <c r="A527" s="13"/>
      <c r="B527" s="239"/>
      <c r="C527" s="240"/>
      <c r="D527" s="234" t="s">
        <v>169</v>
      </c>
      <c r="E527" s="241" t="s">
        <v>1</v>
      </c>
      <c r="F527" s="242" t="s">
        <v>728</v>
      </c>
      <c r="G527" s="240"/>
      <c r="H527" s="241" t="s">
        <v>1</v>
      </c>
      <c r="I527" s="243"/>
      <c r="J527" s="240"/>
      <c r="K527" s="240"/>
      <c r="L527" s="244"/>
      <c r="M527" s="245"/>
      <c r="N527" s="246"/>
      <c r="O527" s="246"/>
      <c r="P527" s="246"/>
      <c r="Q527" s="246"/>
      <c r="R527" s="246"/>
      <c r="S527" s="246"/>
      <c r="T527" s="24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8" t="s">
        <v>169</v>
      </c>
      <c r="AU527" s="248" t="s">
        <v>82</v>
      </c>
      <c r="AV527" s="13" t="s">
        <v>80</v>
      </c>
      <c r="AW527" s="13" t="s">
        <v>30</v>
      </c>
      <c r="AX527" s="13" t="s">
        <v>73</v>
      </c>
      <c r="AY527" s="248" t="s">
        <v>160</v>
      </c>
    </row>
    <row r="528" spans="1:51" s="14" customFormat="1" ht="12">
      <c r="A528" s="14"/>
      <c r="B528" s="249"/>
      <c r="C528" s="250"/>
      <c r="D528" s="234" t="s">
        <v>169</v>
      </c>
      <c r="E528" s="251" t="s">
        <v>1</v>
      </c>
      <c r="F528" s="252" t="s">
        <v>729</v>
      </c>
      <c r="G528" s="250"/>
      <c r="H528" s="253">
        <v>12.22</v>
      </c>
      <c r="I528" s="254"/>
      <c r="J528" s="250"/>
      <c r="K528" s="250"/>
      <c r="L528" s="255"/>
      <c r="M528" s="256"/>
      <c r="N528" s="257"/>
      <c r="O528" s="257"/>
      <c r="P528" s="257"/>
      <c r="Q528" s="257"/>
      <c r="R528" s="257"/>
      <c r="S528" s="257"/>
      <c r="T528" s="25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9" t="s">
        <v>169</v>
      </c>
      <c r="AU528" s="259" t="s">
        <v>82</v>
      </c>
      <c r="AV528" s="14" t="s">
        <v>82</v>
      </c>
      <c r="AW528" s="14" t="s">
        <v>30</v>
      </c>
      <c r="AX528" s="14" t="s">
        <v>73</v>
      </c>
      <c r="AY528" s="259" t="s">
        <v>160</v>
      </c>
    </row>
    <row r="529" spans="1:51" s="14" customFormat="1" ht="12">
      <c r="A529" s="14"/>
      <c r="B529" s="249"/>
      <c r="C529" s="250"/>
      <c r="D529" s="234" t="s">
        <v>169</v>
      </c>
      <c r="E529" s="251" t="s">
        <v>1</v>
      </c>
      <c r="F529" s="252" t="s">
        <v>730</v>
      </c>
      <c r="G529" s="250"/>
      <c r="H529" s="253">
        <v>37.62</v>
      </c>
      <c r="I529" s="254"/>
      <c r="J529" s="250"/>
      <c r="K529" s="250"/>
      <c r="L529" s="255"/>
      <c r="M529" s="256"/>
      <c r="N529" s="257"/>
      <c r="O529" s="257"/>
      <c r="P529" s="257"/>
      <c r="Q529" s="257"/>
      <c r="R529" s="257"/>
      <c r="S529" s="257"/>
      <c r="T529" s="25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9" t="s">
        <v>169</v>
      </c>
      <c r="AU529" s="259" t="s">
        <v>82</v>
      </c>
      <c r="AV529" s="14" t="s">
        <v>82</v>
      </c>
      <c r="AW529" s="14" t="s">
        <v>30</v>
      </c>
      <c r="AX529" s="14" t="s">
        <v>73</v>
      </c>
      <c r="AY529" s="259" t="s">
        <v>160</v>
      </c>
    </row>
    <row r="530" spans="1:51" s="14" customFormat="1" ht="12">
      <c r="A530" s="14"/>
      <c r="B530" s="249"/>
      <c r="C530" s="250"/>
      <c r="D530" s="234" t="s">
        <v>169</v>
      </c>
      <c r="E530" s="251" t="s">
        <v>1</v>
      </c>
      <c r="F530" s="252" t="s">
        <v>731</v>
      </c>
      <c r="G530" s="250"/>
      <c r="H530" s="253">
        <v>13.27</v>
      </c>
      <c r="I530" s="254"/>
      <c r="J530" s="250"/>
      <c r="K530" s="250"/>
      <c r="L530" s="255"/>
      <c r="M530" s="256"/>
      <c r="N530" s="257"/>
      <c r="O530" s="257"/>
      <c r="P530" s="257"/>
      <c r="Q530" s="257"/>
      <c r="R530" s="257"/>
      <c r="S530" s="257"/>
      <c r="T530" s="258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9" t="s">
        <v>169</v>
      </c>
      <c r="AU530" s="259" t="s">
        <v>82</v>
      </c>
      <c r="AV530" s="14" t="s">
        <v>82</v>
      </c>
      <c r="AW530" s="14" t="s">
        <v>30</v>
      </c>
      <c r="AX530" s="14" t="s">
        <v>73</v>
      </c>
      <c r="AY530" s="259" t="s">
        <v>160</v>
      </c>
    </row>
    <row r="531" spans="1:51" s="14" customFormat="1" ht="12">
      <c r="A531" s="14"/>
      <c r="B531" s="249"/>
      <c r="C531" s="250"/>
      <c r="D531" s="234" t="s">
        <v>169</v>
      </c>
      <c r="E531" s="251" t="s">
        <v>1</v>
      </c>
      <c r="F531" s="252" t="s">
        <v>732</v>
      </c>
      <c r="G531" s="250"/>
      <c r="H531" s="253">
        <v>22.34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9" t="s">
        <v>169</v>
      </c>
      <c r="AU531" s="259" t="s">
        <v>82</v>
      </c>
      <c r="AV531" s="14" t="s">
        <v>82</v>
      </c>
      <c r="AW531" s="14" t="s">
        <v>30</v>
      </c>
      <c r="AX531" s="14" t="s">
        <v>73</v>
      </c>
      <c r="AY531" s="259" t="s">
        <v>160</v>
      </c>
    </row>
    <row r="532" spans="1:51" s="14" customFormat="1" ht="12">
      <c r="A532" s="14"/>
      <c r="B532" s="249"/>
      <c r="C532" s="250"/>
      <c r="D532" s="234" t="s">
        <v>169</v>
      </c>
      <c r="E532" s="251" t="s">
        <v>1</v>
      </c>
      <c r="F532" s="252" t="s">
        <v>733</v>
      </c>
      <c r="G532" s="250"/>
      <c r="H532" s="253">
        <v>13.33</v>
      </c>
      <c r="I532" s="254"/>
      <c r="J532" s="250"/>
      <c r="K532" s="250"/>
      <c r="L532" s="255"/>
      <c r="M532" s="256"/>
      <c r="N532" s="257"/>
      <c r="O532" s="257"/>
      <c r="P532" s="257"/>
      <c r="Q532" s="257"/>
      <c r="R532" s="257"/>
      <c r="S532" s="257"/>
      <c r="T532" s="258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9" t="s">
        <v>169</v>
      </c>
      <c r="AU532" s="259" t="s">
        <v>82</v>
      </c>
      <c r="AV532" s="14" t="s">
        <v>82</v>
      </c>
      <c r="AW532" s="14" t="s">
        <v>30</v>
      </c>
      <c r="AX532" s="14" t="s">
        <v>73</v>
      </c>
      <c r="AY532" s="259" t="s">
        <v>160</v>
      </c>
    </row>
    <row r="533" spans="1:51" s="15" customFormat="1" ht="12">
      <c r="A533" s="15"/>
      <c r="B533" s="260"/>
      <c r="C533" s="261"/>
      <c r="D533" s="234" t="s">
        <v>169</v>
      </c>
      <c r="E533" s="262" t="s">
        <v>1</v>
      </c>
      <c r="F533" s="263" t="s">
        <v>172</v>
      </c>
      <c r="G533" s="261"/>
      <c r="H533" s="264">
        <v>98.78</v>
      </c>
      <c r="I533" s="265"/>
      <c r="J533" s="261"/>
      <c r="K533" s="261"/>
      <c r="L533" s="266"/>
      <c r="M533" s="267"/>
      <c r="N533" s="268"/>
      <c r="O533" s="268"/>
      <c r="P533" s="268"/>
      <c r="Q533" s="268"/>
      <c r="R533" s="268"/>
      <c r="S533" s="268"/>
      <c r="T533" s="269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70" t="s">
        <v>169</v>
      </c>
      <c r="AU533" s="270" t="s">
        <v>82</v>
      </c>
      <c r="AV533" s="15" t="s">
        <v>166</v>
      </c>
      <c r="AW533" s="15" t="s">
        <v>30</v>
      </c>
      <c r="AX533" s="15" t="s">
        <v>80</v>
      </c>
      <c r="AY533" s="270" t="s">
        <v>160</v>
      </c>
    </row>
    <row r="534" spans="1:65" s="2" customFormat="1" ht="49.05" customHeight="1">
      <c r="A534" s="39"/>
      <c r="B534" s="40"/>
      <c r="C534" s="220" t="s">
        <v>734</v>
      </c>
      <c r="D534" s="220" t="s">
        <v>162</v>
      </c>
      <c r="E534" s="221" t="s">
        <v>735</v>
      </c>
      <c r="F534" s="222" t="s">
        <v>736</v>
      </c>
      <c r="G534" s="223" t="s">
        <v>737</v>
      </c>
      <c r="H534" s="224">
        <v>1</v>
      </c>
      <c r="I534" s="225"/>
      <c r="J534" s="226">
        <f>ROUND(I534*H534,2)</f>
        <v>0</v>
      </c>
      <c r="K534" s="227"/>
      <c r="L534" s="45"/>
      <c r="M534" s="228" t="s">
        <v>1</v>
      </c>
      <c r="N534" s="229" t="s">
        <v>38</v>
      </c>
      <c r="O534" s="92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2" t="s">
        <v>166</v>
      </c>
      <c r="AT534" s="232" t="s">
        <v>162</v>
      </c>
      <c r="AU534" s="232" t="s">
        <v>82</v>
      </c>
      <c r="AY534" s="18" t="s">
        <v>160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8" t="s">
        <v>80</v>
      </c>
      <c r="BK534" s="233">
        <f>ROUND(I534*H534,2)</f>
        <v>0</v>
      </c>
      <c r="BL534" s="18" t="s">
        <v>166</v>
      </c>
      <c r="BM534" s="232" t="s">
        <v>738</v>
      </c>
    </row>
    <row r="535" spans="1:65" s="2" customFormat="1" ht="37.8" customHeight="1">
      <c r="A535" s="39"/>
      <c r="B535" s="40"/>
      <c r="C535" s="220" t="s">
        <v>474</v>
      </c>
      <c r="D535" s="220" t="s">
        <v>162</v>
      </c>
      <c r="E535" s="221" t="s">
        <v>739</v>
      </c>
      <c r="F535" s="222" t="s">
        <v>740</v>
      </c>
      <c r="G535" s="223" t="s">
        <v>737</v>
      </c>
      <c r="H535" s="224">
        <v>1</v>
      </c>
      <c r="I535" s="225"/>
      <c r="J535" s="226">
        <f>ROUND(I535*H535,2)</f>
        <v>0</v>
      </c>
      <c r="K535" s="227"/>
      <c r="L535" s="45"/>
      <c r="M535" s="228" t="s">
        <v>1</v>
      </c>
      <c r="N535" s="229" t="s">
        <v>38</v>
      </c>
      <c r="O535" s="92"/>
      <c r="P535" s="230">
        <f>O535*H535</f>
        <v>0</v>
      </c>
      <c r="Q535" s="230">
        <v>0</v>
      </c>
      <c r="R535" s="230">
        <f>Q535*H535</f>
        <v>0</v>
      </c>
      <c r="S535" s="230">
        <v>0</v>
      </c>
      <c r="T535" s="231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2" t="s">
        <v>166</v>
      </c>
      <c r="AT535" s="232" t="s">
        <v>162</v>
      </c>
      <c r="AU535" s="232" t="s">
        <v>82</v>
      </c>
      <c r="AY535" s="18" t="s">
        <v>160</v>
      </c>
      <c r="BE535" s="233">
        <f>IF(N535="základní",J535,0)</f>
        <v>0</v>
      </c>
      <c r="BF535" s="233">
        <f>IF(N535="snížená",J535,0)</f>
        <v>0</v>
      </c>
      <c r="BG535" s="233">
        <f>IF(N535="zákl. přenesená",J535,0)</f>
        <v>0</v>
      </c>
      <c r="BH535" s="233">
        <f>IF(N535="sníž. přenesená",J535,0)</f>
        <v>0</v>
      </c>
      <c r="BI535" s="233">
        <f>IF(N535="nulová",J535,0)</f>
        <v>0</v>
      </c>
      <c r="BJ535" s="18" t="s">
        <v>80</v>
      </c>
      <c r="BK535" s="233">
        <f>ROUND(I535*H535,2)</f>
        <v>0</v>
      </c>
      <c r="BL535" s="18" t="s">
        <v>166</v>
      </c>
      <c r="BM535" s="232" t="s">
        <v>741</v>
      </c>
    </row>
    <row r="536" spans="1:65" s="2" customFormat="1" ht="33" customHeight="1">
      <c r="A536" s="39"/>
      <c r="B536" s="40"/>
      <c r="C536" s="220" t="s">
        <v>742</v>
      </c>
      <c r="D536" s="220" t="s">
        <v>162</v>
      </c>
      <c r="E536" s="221" t="s">
        <v>743</v>
      </c>
      <c r="F536" s="222" t="s">
        <v>744</v>
      </c>
      <c r="G536" s="223" t="s">
        <v>737</v>
      </c>
      <c r="H536" s="224">
        <v>8</v>
      </c>
      <c r="I536" s="225"/>
      <c r="J536" s="226">
        <f>ROUND(I536*H536,2)</f>
        <v>0</v>
      </c>
      <c r="K536" s="227"/>
      <c r="L536" s="45"/>
      <c r="M536" s="228" t="s">
        <v>1</v>
      </c>
      <c r="N536" s="229" t="s">
        <v>38</v>
      </c>
      <c r="O536" s="92"/>
      <c r="P536" s="230">
        <f>O536*H536</f>
        <v>0</v>
      </c>
      <c r="Q536" s="230">
        <v>0</v>
      </c>
      <c r="R536" s="230">
        <f>Q536*H536</f>
        <v>0</v>
      </c>
      <c r="S536" s="230">
        <v>0</v>
      </c>
      <c r="T536" s="231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2" t="s">
        <v>166</v>
      </c>
      <c r="AT536" s="232" t="s">
        <v>162</v>
      </c>
      <c r="AU536" s="232" t="s">
        <v>82</v>
      </c>
      <c r="AY536" s="18" t="s">
        <v>160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8" t="s">
        <v>80</v>
      </c>
      <c r="BK536" s="233">
        <f>ROUND(I536*H536,2)</f>
        <v>0</v>
      </c>
      <c r="BL536" s="18" t="s">
        <v>166</v>
      </c>
      <c r="BM536" s="232" t="s">
        <v>745</v>
      </c>
    </row>
    <row r="537" spans="1:65" s="2" customFormat="1" ht="33" customHeight="1">
      <c r="A537" s="39"/>
      <c r="B537" s="40"/>
      <c r="C537" s="220" t="s">
        <v>479</v>
      </c>
      <c r="D537" s="220" t="s">
        <v>162</v>
      </c>
      <c r="E537" s="221" t="s">
        <v>746</v>
      </c>
      <c r="F537" s="222" t="s">
        <v>747</v>
      </c>
      <c r="G537" s="223" t="s">
        <v>737</v>
      </c>
      <c r="H537" s="224">
        <v>1</v>
      </c>
      <c r="I537" s="225"/>
      <c r="J537" s="226">
        <f>ROUND(I537*H537,2)</f>
        <v>0</v>
      </c>
      <c r="K537" s="227"/>
      <c r="L537" s="45"/>
      <c r="M537" s="228" t="s">
        <v>1</v>
      </c>
      <c r="N537" s="229" t="s">
        <v>38</v>
      </c>
      <c r="O537" s="92"/>
      <c r="P537" s="230">
        <f>O537*H537</f>
        <v>0</v>
      </c>
      <c r="Q537" s="230">
        <v>0</v>
      </c>
      <c r="R537" s="230">
        <f>Q537*H537</f>
        <v>0</v>
      </c>
      <c r="S537" s="230">
        <v>0</v>
      </c>
      <c r="T537" s="231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2" t="s">
        <v>166</v>
      </c>
      <c r="AT537" s="232" t="s">
        <v>162</v>
      </c>
      <c r="AU537" s="232" t="s">
        <v>82</v>
      </c>
      <c r="AY537" s="18" t="s">
        <v>160</v>
      </c>
      <c r="BE537" s="233">
        <f>IF(N537="základní",J537,0)</f>
        <v>0</v>
      </c>
      <c r="BF537" s="233">
        <f>IF(N537="snížená",J537,0)</f>
        <v>0</v>
      </c>
      <c r="BG537" s="233">
        <f>IF(N537="zákl. přenesená",J537,0)</f>
        <v>0</v>
      </c>
      <c r="BH537" s="233">
        <f>IF(N537="sníž. přenesená",J537,0)</f>
        <v>0</v>
      </c>
      <c r="BI537" s="233">
        <f>IF(N537="nulová",J537,0)</f>
        <v>0</v>
      </c>
      <c r="BJ537" s="18" t="s">
        <v>80</v>
      </c>
      <c r="BK537" s="233">
        <f>ROUND(I537*H537,2)</f>
        <v>0</v>
      </c>
      <c r="BL537" s="18" t="s">
        <v>166</v>
      </c>
      <c r="BM537" s="232" t="s">
        <v>748</v>
      </c>
    </row>
    <row r="538" spans="1:65" s="2" customFormat="1" ht="44.25" customHeight="1">
      <c r="A538" s="39"/>
      <c r="B538" s="40"/>
      <c r="C538" s="220" t="s">
        <v>749</v>
      </c>
      <c r="D538" s="220" t="s">
        <v>162</v>
      </c>
      <c r="E538" s="221" t="s">
        <v>750</v>
      </c>
      <c r="F538" s="222" t="s">
        <v>751</v>
      </c>
      <c r="G538" s="223" t="s">
        <v>686</v>
      </c>
      <c r="H538" s="224">
        <v>1</v>
      </c>
      <c r="I538" s="225"/>
      <c r="J538" s="226">
        <f>ROUND(I538*H538,2)</f>
        <v>0</v>
      </c>
      <c r="K538" s="227"/>
      <c r="L538" s="45"/>
      <c r="M538" s="228" t="s">
        <v>1</v>
      </c>
      <c r="N538" s="229" t="s">
        <v>38</v>
      </c>
      <c r="O538" s="92"/>
      <c r="P538" s="230">
        <f>O538*H538</f>
        <v>0</v>
      </c>
      <c r="Q538" s="230">
        <v>0</v>
      </c>
      <c r="R538" s="230">
        <f>Q538*H538</f>
        <v>0</v>
      </c>
      <c r="S538" s="230">
        <v>0</v>
      </c>
      <c r="T538" s="231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2" t="s">
        <v>166</v>
      </c>
      <c r="AT538" s="232" t="s">
        <v>162</v>
      </c>
      <c r="AU538" s="232" t="s">
        <v>82</v>
      </c>
      <c r="AY538" s="18" t="s">
        <v>160</v>
      </c>
      <c r="BE538" s="233">
        <f>IF(N538="základní",J538,0)</f>
        <v>0</v>
      </c>
      <c r="BF538" s="233">
        <f>IF(N538="snížená",J538,0)</f>
        <v>0</v>
      </c>
      <c r="BG538" s="233">
        <f>IF(N538="zákl. přenesená",J538,0)</f>
        <v>0</v>
      </c>
      <c r="BH538" s="233">
        <f>IF(N538="sníž. přenesená",J538,0)</f>
        <v>0</v>
      </c>
      <c r="BI538" s="233">
        <f>IF(N538="nulová",J538,0)</f>
        <v>0</v>
      </c>
      <c r="BJ538" s="18" t="s">
        <v>80</v>
      </c>
      <c r="BK538" s="233">
        <f>ROUND(I538*H538,2)</f>
        <v>0</v>
      </c>
      <c r="BL538" s="18" t="s">
        <v>166</v>
      </c>
      <c r="BM538" s="232" t="s">
        <v>752</v>
      </c>
    </row>
    <row r="539" spans="1:65" s="2" customFormat="1" ht="44.25" customHeight="1">
      <c r="A539" s="39"/>
      <c r="B539" s="40"/>
      <c r="C539" s="220" t="s">
        <v>483</v>
      </c>
      <c r="D539" s="220" t="s">
        <v>162</v>
      </c>
      <c r="E539" s="221" t="s">
        <v>753</v>
      </c>
      <c r="F539" s="222" t="s">
        <v>754</v>
      </c>
      <c r="G539" s="223" t="s">
        <v>737</v>
      </c>
      <c r="H539" s="224">
        <v>10</v>
      </c>
      <c r="I539" s="225"/>
      <c r="J539" s="226">
        <f>ROUND(I539*H539,2)</f>
        <v>0</v>
      </c>
      <c r="K539" s="227"/>
      <c r="L539" s="45"/>
      <c r="M539" s="228" t="s">
        <v>1</v>
      </c>
      <c r="N539" s="229" t="s">
        <v>38</v>
      </c>
      <c r="O539" s="92"/>
      <c r="P539" s="230">
        <f>O539*H539</f>
        <v>0</v>
      </c>
      <c r="Q539" s="230">
        <v>0</v>
      </c>
      <c r="R539" s="230">
        <f>Q539*H539</f>
        <v>0</v>
      </c>
      <c r="S539" s="230">
        <v>0</v>
      </c>
      <c r="T539" s="231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2" t="s">
        <v>166</v>
      </c>
      <c r="AT539" s="232" t="s">
        <v>162</v>
      </c>
      <c r="AU539" s="232" t="s">
        <v>82</v>
      </c>
      <c r="AY539" s="18" t="s">
        <v>160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8" t="s">
        <v>80</v>
      </c>
      <c r="BK539" s="233">
        <f>ROUND(I539*H539,2)</f>
        <v>0</v>
      </c>
      <c r="BL539" s="18" t="s">
        <v>166</v>
      </c>
      <c r="BM539" s="232" t="s">
        <v>755</v>
      </c>
    </row>
    <row r="540" spans="1:65" s="2" customFormat="1" ht="55.5" customHeight="1">
      <c r="A540" s="39"/>
      <c r="B540" s="40"/>
      <c r="C540" s="220" t="s">
        <v>756</v>
      </c>
      <c r="D540" s="220" t="s">
        <v>162</v>
      </c>
      <c r="E540" s="221" t="s">
        <v>757</v>
      </c>
      <c r="F540" s="222" t="s">
        <v>758</v>
      </c>
      <c r="G540" s="223" t="s">
        <v>686</v>
      </c>
      <c r="H540" s="224">
        <v>1</v>
      </c>
      <c r="I540" s="225"/>
      <c r="J540" s="226">
        <f>ROUND(I540*H540,2)</f>
        <v>0</v>
      </c>
      <c r="K540" s="227"/>
      <c r="L540" s="45"/>
      <c r="M540" s="228" t="s">
        <v>1</v>
      </c>
      <c r="N540" s="229" t="s">
        <v>38</v>
      </c>
      <c r="O540" s="92"/>
      <c r="P540" s="230">
        <f>O540*H540</f>
        <v>0</v>
      </c>
      <c r="Q540" s="230">
        <v>0</v>
      </c>
      <c r="R540" s="230">
        <f>Q540*H540</f>
        <v>0</v>
      </c>
      <c r="S540" s="230">
        <v>0</v>
      </c>
      <c r="T540" s="231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2" t="s">
        <v>166</v>
      </c>
      <c r="AT540" s="232" t="s">
        <v>162</v>
      </c>
      <c r="AU540" s="232" t="s">
        <v>82</v>
      </c>
      <c r="AY540" s="18" t="s">
        <v>160</v>
      </c>
      <c r="BE540" s="233">
        <f>IF(N540="základní",J540,0)</f>
        <v>0</v>
      </c>
      <c r="BF540" s="233">
        <f>IF(N540="snížená",J540,0)</f>
        <v>0</v>
      </c>
      <c r="BG540" s="233">
        <f>IF(N540="zákl. přenesená",J540,0)</f>
        <v>0</v>
      </c>
      <c r="BH540" s="233">
        <f>IF(N540="sníž. přenesená",J540,0)</f>
        <v>0</v>
      </c>
      <c r="BI540" s="233">
        <f>IF(N540="nulová",J540,0)</f>
        <v>0</v>
      </c>
      <c r="BJ540" s="18" t="s">
        <v>80</v>
      </c>
      <c r="BK540" s="233">
        <f>ROUND(I540*H540,2)</f>
        <v>0</v>
      </c>
      <c r="BL540" s="18" t="s">
        <v>166</v>
      </c>
      <c r="BM540" s="232" t="s">
        <v>759</v>
      </c>
    </row>
    <row r="541" spans="1:65" s="2" customFormat="1" ht="21.75" customHeight="1">
      <c r="A541" s="39"/>
      <c r="B541" s="40"/>
      <c r="C541" s="220" t="s">
        <v>486</v>
      </c>
      <c r="D541" s="220" t="s">
        <v>162</v>
      </c>
      <c r="E541" s="221" t="s">
        <v>760</v>
      </c>
      <c r="F541" s="222" t="s">
        <v>761</v>
      </c>
      <c r="G541" s="223" t="s">
        <v>165</v>
      </c>
      <c r="H541" s="224">
        <v>1</v>
      </c>
      <c r="I541" s="225"/>
      <c r="J541" s="226">
        <f>ROUND(I541*H541,2)</f>
        <v>0</v>
      </c>
      <c r="K541" s="227"/>
      <c r="L541" s="45"/>
      <c r="M541" s="228" t="s">
        <v>1</v>
      </c>
      <c r="N541" s="229" t="s">
        <v>38</v>
      </c>
      <c r="O541" s="92"/>
      <c r="P541" s="230">
        <f>O541*H541</f>
        <v>0</v>
      </c>
      <c r="Q541" s="230">
        <v>0</v>
      </c>
      <c r="R541" s="230">
        <f>Q541*H541</f>
        <v>0</v>
      </c>
      <c r="S541" s="230">
        <v>0</v>
      </c>
      <c r="T541" s="231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2" t="s">
        <v>166</v>
      </c>
      <c r="AT541" s="232" t="s">
        <v>162</v>
      </c>
      <c r="AU541" s="232" t="s">
        <v>82</v>
      </c>
      <c r="AY541" s="18" t="s">
        <v>160</v>
      </c>
      <c r="BE541" s="233">
        <f>IF(N541="základní",J541,0)</f>
        <v>0</v>
      </c>
      <c r="BF541" s="233">
        <f>IF(N541="snížená",J541,0)</f>
        <v>0</v>
      </c>
      <c r="BG541" s="233">
        <f>IF(N541="zákl. přenesená",J541,0)</f>
        <v>0</v>
      </c>
      <c r="BH541" s="233">
        <f>IF(N541="sníž. přenesená",J541,0)</f>
        <v>0</v>
      </c>
      <c r="BI541" s="233">
        <f>IF(N541="nulová",J541,0)</f>
        <v>0</v>
      </c>
      <c r="BJ541" s="18" t="s">
        <v>80</v>
      </c>
      <c r="BK541" s="233">
        <f>ROUND(I541*H541,2)</f>
        <v>0</v>
      </c>
      <c r="BL541" s="18" t="s">
        <v>166</v>
      </c>
      <c r="BM541" s="232" t="s">
        <v>762</v>
      </c>
    </row>
    <row r="542" spans="1:51" s="14" customFormat="1" ht="12">
      <c r="A542" s="14"/>
      <c r="B542" s="249"/>
      <c r="C542" s="250"/>
      <c r="D542" s="234" t="s">
        <v>169</v>
      </c>
      <c r="E542" s="251" t="s">
        <v>1</v>
      </c>
      <c r="F542" s="252" t="s">
        <v>431</v>
      </c>
      <c r="G542" s="250"/>
      <c r="H542" s="253">
        <v>1</v>
      </c>
      <c r="I542" s="254"/>
      <c r="J542" s="250"/>
      <c r="K542" s="250"/>
      <c r="L542" s="255"/>
      <c r="M542" s="256"/>
      <c r="N542" s="257"/>
      <c r="O542" s="257"/>
      <c r="P542" s="257"/>
      <c r="Q542" s="257"/>
      <c r="R542" s="257"/>
      <c r="S542" s="257"/>
      <c r="T542" s="25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9" t="s">
        <v>169</v>
      </c>
      <c r="AU542" s="259" t="s">
        <v>82</v>
      </c>
      <c r="AV542" s="14" t="s">
        <v>82</v>
      </c>
      <c r="AW542" s="14" t="s">
        <v>30</v>
      </c>
      <c r="AX542" s="14" t="s">
        <v>73</v>
      </c>
      <c r="AY542" s="259" t="s">
        <v>160</v>
      </c>
    </row>
    <row r="543" spans="1:51" s="15" customFormat="1" ht="12">
      <c r="A543" s="15"/>
      <c r="B543" s="260"/>
      <c r="C543" s="261"/>
      <c r="D543" s="234" t="s">
        <v>169</v>
      </c>
      <c r="E543" s="262" t="s">
        <v>1</v>
      </c>
      <c r="F543" s="263" t="s">
        <v>172</v>
      </c>
      <c r="G543" s="261"/>
      <c r="H543" s="264">
        <v>1</v>
      </c>
      <c r="I543" s="265"/>
      <c r="J543" s="261"/>
      <c r="K543" s="261"/>
      <c r="L543" s="266"/>
      <c r="M543" s="267"/>
      <c r="N543" s="268"/>
      <c r="O543" s="268"/>
      <c r="P543" s="268"/>
      <c r="Q543" s="268"/>
      <c r="R543" s="268"/>
      <c r="S543" s="268"/>
      <c r="T543" s="269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0" t="s">
        <v>169</v>
      </c>
      <c r="AU543" s="270" t="s">
        <v>82</v>
      </c>
      <c r="AV543" s="15" t="s">
        <v>166</v>
      </c>
      <c r="AW543" s="15" t="s">
        <v>30</v>
      </c>
      <c r="AX543" s="15" t="s">
        <v>80</v>
      </c>
      <c r="AY543" s="270" t="s">
        <v>160</v>
      </c>
    </row>
    <row r="544" spans="1:65" s="2" customFormat="1" ht="21.75" customHeight="1">
      <c r="A544" s="39"/>
      <c r="B544" s="40"/>
      <c r="C544" s="220" t="s">
        <v>763</v>
      </c>
      <c r="D544" s="220" t="s">
        <v>162</v>
      </c>
      <c r="E544" s="221" t="s">
        <v>764</v>
      </c>
      <c r="F544" s="222" t="s">
        <v>765</v>
      </c>
      <c r="G544" s="223" t="s">
        <v>165</v>
      </c>
      <c r="H544" s="224">
        <v>4.2</v>
      </c>
      <c r="I544" s="225"/>
      <c r="J544" s="226">
        <f>ROUND(I544*H544,2)</f>
        <v>0</v>
      </c>
      <c r="K544" s="227"/>
      <c r="L544" s="45"/>
      <c r="M544" s="228" t="s">
        <v>1</v>
      </c>
      <c r="N544" s="229" t="s">
        <v>38</v>
      </c>
      <c r="O544" s="92"/>
      <c r="P544" s="230">
        <f>O544*H544</f>
        <v>0</v>
      </c>
      <c r="Q544" s="230">
        <v>0</v>
      </c>
      <c r="R544" s="230">
        <f>Q544*H544</f>
        <v>0</v>
      </c>
      <c r="S544" s="230">
        <v>0</v>
      </c>
      <c r="T544" s="23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2" t="s">
        <v>166</v>
      </c>
      <c r="AT544" s="232" t="s">
        <v>162</v>
      </c>
      <c r="AU544" s="232" t="s">
        <v>82</v>
      </c>
      <c r="AY544" s="18" t="s">
        <v>160</v>
      </c>
      <c r="BE544" s="233">
        <f>IF(N544="základní",J544,0)</f>
        <v>0</v>
      </c>
      <c r="BF544" s="233">
        <f>IF(N544="snížená",J544,0)</f>
        <v>0</v>
      </c>
      <c r="BG544" s="233">
        <f>IF(N544="zákl. přenesená",J544,0)</f>
        <v>0</v>
      </c>
      <c r="BH544" s="233">
        <f>IF(N544="sníž. přenesená",J544,0)</f>
        <v>0</v>
      </c>
      <c r="BI544" s="233">
        <f>IF(N544="nulová",J544,0)</f>
        <v>0</v>
      </c>
      <c r="BJ544" s="18" t="s">
        <v>80</v>
      </c>
      <c r="BK544" s="233">
        <f>ROUND(I544*H544,2)</f>
        <v>0</v>
      </c>
      <c r="BL544" s="18" t="s">
        <v>166</v>
      </c>
      <c r="BM544" s="232" t="s">
        <v>766</v>
      </c>
    </row>
    <row r="545" spans="1:51" s="14" customFormat="1" ht="12">
      <c r="A545" s="14"/>
      <c r="B545" s="249"/>
      <c r="C545" s="250"/>
      <c r="D545" s="234" t="s">
        <v>169</v>
      </c>
      <c r="E545" s="251" t="s">
        <v>1</v>
      </c>
      <c r="F545" s="252" t="s">
        <v>767</v>
      </c>
      <c r="G545" s="250"/>
      <c r="H545" s="253">
        <v>4.2</v>
      </c>
      <c r="I545" s="254"/>
      <c r="J545" s="250"/>
      <c r="K545" s="250"/>
      <c r="L545" s="255"/>
      <c r="M545" s="256"/>
      <c r="N545" s="257"/>
      <c r="O545" s="257"/>
      <c r="P545" s="257"/>
      <c r="Q545" s="257"/>
      <c r="R545" s="257"/>
      <c r="S545" s="257"/>
      <c r="T545" s="25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9" t="s">
        <v>169</v>
      </c>
      <c r="AU545" s="259" t="s">
        <v>82</v>
      </c>
      <c r="AV545" s="14" t="s">
        <v>82</v>
      </c>
      <c r="AW545" s="14" t="s">
        <v>30</v>
      </c>
      <c r="AX545" s="14" t="s">
        <v>73</v>
      </c>
      <c r="AY545" s="259" t="s">
        <v>160</v>
      </c>
    </row>
    <row r="546" spans="1:51" s="15" customFormat="1" ht="12">
      <c r="A546" s="15"/>
      <c r="B546" s="260"/>
      <c r="C546" s="261"/>
      <c r="D546" s="234" t="s">
        <v>169</v>
      </c>
      <c r="E546" s="262" t="s">
        <v>1</v>
      </c>
      <c r="F546" s="263" t="s">
        <v>172</v>
      </c>
      <c r="G546" s="261"/>
      <c r="H546" s="264">
        <v>4.2</v>
      </c>
      <c r="I546" s="265"/>
      <c r="J546" s="261"/>
      <c r="K546" s="261"/>
      <c r="L546" s="266"/>
      <c r="M546" s="267"/>
      <c r="N546" s="268"/>
      <c r="O546" s="268"/>
      <c r="P546" s="268"/>
      <c r="Q546" s="268"/>
      <c r="R546" s="268"/>
      <c r="S546" s="268"/>
      <c r="T546" s="269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0" t="s">
        <v>169</v>
      </c>
      <c r="AU546" s="270" t="s">
        <v>82</v>
      </c>
      <c r="AV546" s="15" t="s">
        <v>166</v>
      </c>
      <c r="AW546" s="15" t="s">
        <v>30</v>
      </c>
      <c r="AX546" s="15" t="s">
        <v>80</v>
      </c>
      <c r="AY546" s="270" t="s">
        <v>160</v>
      </c>
    </row>
    <row r="547" spans="1:65" s="2" customFormat="1" ht="24.15" customHeight="1">
      <c r="A547" s="39"/>
      <c r="B547" s="40"/>
      <c r="C547" s="220" t="s">
        <v>490</v>
      </c>
      <c r="D547" s="220" t="s">
        <v>162</v>
      </c>
      <c r="E547" s="221" t="s">
        <v>768</v>
      </c>
      <c r="F547" s="222" t="s">
        <v>769</v>
      </c>
      <c r="G547" s="223" t="s">
        <v>165</v>
      </c>
      <c r="H547" s="224">
        <v>18.24</v>
      </c>
      <c r="I547" s="225"/>
      <c r="J547" s="226">
        <f>ROUND(I547*H547,2)</f>
        <v>0</v>
      </c>
      <c r="K547" s="227"/>
      <c r="L547" s="45"/>
      <c r="M547" s="228" t="s">
        <v>1</v>
      </c>
      <c r="N547" s="229" t="s">
        <v>38</v>
      </c>
      <c r="O547" s="92"/>
      <c r="P547" s="230">
        <f>O547*H547</f>
        <v>0</v>
      </c>
      <c r="Q547" s="230">
        <v>0</v>
      </c>
      <c r="R547" s="230">
        <f>Q547*H547</f>
        <v>0</v>
      </c>
      <c r="S547" s="230">
        <v>0</v>
      </c>
      <c r="T547" s="231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2" t="s">
        <v>166</v>
      </c>
      <c r="AT547" s="232" t="s">
        <v>162</v>
      </c>
      <c r="AU547" s="232" t="s">
        <v>82</v>
      </c>
      <c r="AY547" s="18" t="s">
        <v>160</v>
      </c>
      <c r="BE547" s="233">
        <f>IF(N547="základní",J547,0)</f>
        <v>0</v>
      </c>
      <c r="BF547" s="233">
        <f>IF(N547="snížená",J547,0)</f>
        <v>0</v>
      </c>
      <c r="BG547" s="233">
        <f>IF(N547="zákl. přenesená",J547,0)</f>
        <v>0</v>
      </c>
      <c r="BH547" s="233">
        <f>IF(N547="sníž. přenesená",J547,0)</f>
        <v>0</v>
      </c>
      <c r="BI547" s="233">
        <f>IF(N547="nulová",J547,0)</f>
        <v>0</v>
      </c>
      <c r="BJ547" s="18" t="s">
        <v>80</v>
      </c>
      <c r="BK547" s="233">
        <f>ROUND(I547*H547,2)</f>
        <v>0</v>
      </c>
      <c r="BL547" s="18" t="s">
        <v>166</v>
      </c>
      <c r="BM547" s="232" t="s">
        <v>770</v>
      </c>
    </row>
    <row r="548" spans="1:51" s="14" customFormat="1" ht="12">
      <c r="A548" s="14"/>
      <c r="B548" s="249"/>
      <c r="C548" s="250"/>
      <c r="D548" s="234" t="s">
        <v>169</v>
      </c>
      <c r="E548" s="251" t="s">
        <v>1</v>
      </c>
      <c r="F548" s="252" t="s">
        <v>771</v>
      </c>
      <c r="G548" s="250"/>
      <c r="H548" s="253">
        <v>18.24</v>
      </c>
      <c r="I548" s="254"/>
      <c r="J548" s="250"/>
      <c r="K548" s="250"/>
      <c r="L548" s="255"/>
      <c r="M548" s="256"/>
      <c r="N548" s="257"/>
      <c r="O548" s="257"/>
      <c r="P548" s="257"/>
      <c r="Q548" s="257"/>
      <c r="R548" s="257"/>
      <c r="S548" s="257"/>
      <c r="T548" s="25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9" t="s">
        <v>169</v>
      </c>
      <c r="AU548" s="259" t="s">
        <v>82</v>
      </c>
      <c r="AV548" s="14" t="s">
        <v>82</v>
      </c>
      <c r="AW548" s="14" t="s">
        <v>30</v>
      </c>
      <c r="AX548" s="14" t="s">
        <v>73</v>
      </c>
      <c r="AY548" s="259" t="s">
        <v>160</v>
      </c>
    </row>
    <row r="549" spans="1:51" s="15" customFormat="1" ht="12">
      <c r="A549" s="15"/>
      <c r="B549" s="260"/>
      <c r="C549" s="261"/>
      <c r="D549" s="234" t="s">
        <v>169</v>
      </c>
      <c r="E549" s="262" t="s">
        <v>1</v>
      </c>
      <c r="F549" s="263" t="s">
        <v>172</v>
      </c>
      <c r="G549" s="261"/>
      <c r="H549" s="264">
        <v>18.24</v>
      </c>
      <c r="I549" s="265"/>
      <c r="J549" s="261"/>
      <c r="K549" s="261"/>
      <c r="L549" s="266"/>
      <c r="M549" s="267"/>
      <c r="N549" s="268"/>
      <c r="O549" s="268"/>
      <c r="P549" s="268"/>
      <c r="Q549" s="268"/>
      <c r="R549" s="268"/>
      <c r="S549" s="268"/>
      <c r="T549" s="269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70" t="s">
        <v>169</v>
      </c>
      <c r="AU549" s="270" t="s">
        <v>82</v>
      </c>
      <c r="AV549" s="15" t="s">
        <v>166</v>
      </c>
      <c r="AW549" s="15" t="s">
        <v>30</v>
      </c>
      <c r="AX549" s="15" t="s">
        <v>80</v>
      </c>
      <c r="AY549" s="270" t="s">
        <v>160</v>
      </c>
    </row>
    <row r="550" spans="1:65" s="2" customFormat="1" ht="24.15" customHeight="1">
      <c r="A550" s="39"/>
      <c r="B550" s="40"/>
      <c r="C550" s="220" t="s">
        <v>772</v>
      </c>
      <c r="D550" s="220" t="s">
        <v>162</v>
      </c>
      <c r="E550" s="221" t="s">
        <v>773</v>
      </c>
      <c r="F550" s="222" t="s">
        <v>774</v>
      </c>
      <c r="G550" s="223" t="s">
        <v>165</v>
      </c>
      <c r="H550" s="224">
        <v>1.89</v>
      </c>
      <c r="I550" s="225"/>
      <c r="J550" s="226">
        <f>ROUND(I550*H550,2)</f>
        <v>0</v>
      </c>
      <c r="K550" s="227"/>
      <c r="L550" s="45"/>
      <c r="M550" s="228" t="s">
        <v>1</v>
      </c>
      <c r="N550" s="229" t="s">
        <v>38</v>
      </c>
      <c r="O550" s="92"/>
      <c r="P550" s="230">
        <f>O550*H550</f>
        <v>0</v>
      </c>
      <c r="Q550" s="230">
        <v>0</v>
      </c>
      <c r="R550" s="230">
        <f>Q550*H550</f>
        <v>0</v>
      </c>
      <c r="S550" s="230">
        <v>0</v>
      </c>
      <c r="T550" s="231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2" t="s">
        <v>166</v>
      </c>
      <c r="AT550" s="232" t="s">
        <v>162</v>
      </c>
      <c r="AU550" s="232" t="s">
        <v>82</v>
      </c>
      <c r="AY550" s="18" t="s">
        <v>160</v>
      </c>
      <c r="BE550" s="233">
        <f>IF(N550="základní",J550,0)</f>
        <v>0</v>
      </c>
      <c r="BF550" s="233">
        <f>IF(N550="snížená",J550,0)</f>
        <v>0</v>
      </c>
      <c r="BG550" s="233">
        <f>IF(N550="zákl. přenesená",J550,0)</f>
        <v>0</v>
      </c>
      <c r="BH550" s="233">
        <f>IF(N550="sníž. přenesená",J550,0)</f>
        <v>0</v>
      </c>
      <c r="BI550" s="233">
        <f>IF(N550="nulová",J550,0)</f>
        <v>0</v>
      </c>
      <c r="BJ550" s="18" t="s">
        <v>80</v>
      </c>
      <c r="BK550" s="233">
        <f>ROUND(I550*H550,2)</f>
        <v>0</v>
      </c>
      <c r="BL550" s="18" t="s">
        <v>166</v>
      </c>
      <c r="BM550" s="232" t="s">
        <v>775</v>
      </c>
    </row>
    <row r="551" spans="1:51" s="14" customFormat="1" ht="12">
      <c r="A551" s="14"/>
      <c r="B551" s="249"/>
      <c r="C551" s="250"/>
      <c r="D551" s="234" t="s">
        <v>169</v>
      </c>
      <c r="E551" s="251" t="s">
        <v>1</v>
      </c>
      <c r="F551" s="252" t="s">
        <v>776</v>
      </c>
      <c r="G551" s="250"/>
      <c r="H551" s="253">
        <v>1.89</v>
      </c>
      <c r="I551" s="254"/>
      <c r="J551" s="250"/>
      <c r="K551" s="250"/>
      <c r="L551" s="255"/>
      <c r="M551" s="256"/>
      <c r="N551" s="257"/>
      <c r="O551" s="257"/>
      <c r="P551" s="257"/>
      <c r="Q551" s="257"/>
      <c r="R551" s="257"/>
      <c r="S551" s="257"/>
      <c r="T551" s="25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9" t="s">
        <v>169</v>
      </c>
      <c r="AU551" s="259" t="s">
        <v>82</v>
      </c>
      <c r="AV551" s="14" t="s">
        <v>82</v>
      </c>
      <c r="AW551" s="14" t="s">
        <v>30</v>
      </c>
      <c r="AX551" s="14" t="s">
        <v>73</v>
      </c>
      <c r="AY551" s="259" t="s">
        <v>160</v>
      </c>
    </row>
    <row r="552" spans="1:51" s="15" customFormat="1" ht="12">
      <c r="A552" s="15"/>
      <c r="B552" s="260"/>
      <c r="C552" s="261"/>
      <c r="D552" s="234" t="s">
        <v>169</v>
      </c>
      <c r="E552" s="262" t="s">
        <v>1</v>
      </c>
      <c r="F552" s="263" t="s">
        <v>172</v>
      </c>
      <c r="G552" s="261"/>
      <c r="H552" s="264">
        <v>1.89</v>
      </c>
      <c r="I552" s="265"/>
      <c r="J552" s="261"/>
      <c r="K552" s="261"/>
      <c r="L552" s="266"/>
      <c r="M552" s="267"/>
      <c r="N552" s="268"/>
      <c r="O552" s="268"/>
      <c r="P552" s="268"/>
      <c r="Q552" s="268"/>
      <c r="R552" s="268"/>
      <c r="S552" s="268"/>
      <c r="T552" s="269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70" t="s">
        <v>169</v>
      </c>
      <c r="AU552" s="270" t="s">
        <v>82</v>
      </c>
      <c r="AV552" s="15" t="s">
        <v>166</v>
      </c>
      <c r="AW552" s="15" t="s">
        <v>30</v>
      </c>
      <c r="AX552" s="15" t="s">
        <v>80</v>
      </c>
      <c r="AY552" s="270" t="s">
        <v>160</v>
      </c>
    </row>
    <row r="553" spans="1:65" s="2" customFormat="1" ht="24.15" customHeight="1">
      <c r="A553" s="39"/>
      <c r="B553" s="40"/>
      <c r="C553" s="220" t="s">
        <v>495</v>
      </c>
      <c r="D553" s="220" t="s">
        <v>162</v>
      </c>
      <c r="E553" s="221" t="s">
        <v>777</v>
      </c>
      <c r="F553" s="222" t="s">
        <v>778</v>
      </c>
      <c r="G553" s="223" t="s">
        <v>307</v>
      </c>
      <c r="H553" s="224">
        <v>15.4</v>
      </c>
      <c r="I553" s="225"/>
      <c r="J553" s="226">
        <f>ROUND(I553*H553,2)</f>
        <v>0</v>
      </c>
      <c r="K553" s="227"/>
      <c r="L553" s="45"/>
      <c r="M553" s="228" t="s">
        <v>1</v>
      </c>
      <c r="N553" s="229" t="s">
        <v>38</v>
      </c>
      <c r="O553" s="92"/>
      <c r="P553" s="230">
        <f>O553*H553</f>
        <v>0</v>
      </c>
      <c r="Q553" s="230">
        <v>0</v>
      </c>
      <c r="R553" s="230">
        <f>Q553*H553</f>
        <v>0</v>
      </c>
      <c r="S553" s="230">
        <v>0</v>
      </c>
      <c r="T553" s="231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32" t="s">
        <v>166</v>
      </c>
      <c r="AT553" s="232" t="s">
        <v>162</v>
      </c>
      <c r="AU553" s="232" t="s">
        <v>82</v>
      </c>
      <c r="AY553" s="18" t="s">
        <v>160</v>
      </c>
      <c r="BE553" s="233">
        <f>IF(N553="základní",J553,0)</f>
        <v>0</v>
      </c>
      <c r="BF553" s="233">
        <f>IF(N553="snížená",J553,0)</f>
        <v>0</v>
      </c>
      <c r="BG553" s="233">
        <f>IF(N553="zákl. přenesená",J553,0)</f>
        <v>0</v>
      </c>
      <c r="BH553" s="233">
        <f>IF(N553="sníž. přenesená",J553,0)</f>
        <v>0</v>
      </c>
      <c r="BI553" s="233">
        <f>IF(N553="nulová",J553,0)</f>
        <v>0</v>
      </c>
      <c r="BJ553" s="18" t="s">
        <v>80</v>
      </c>
      <c r="BK553" s="233">
        <f>ROUND(I553*H553,2)</f>
        <v>0</v>
      </c>
      <c r="BL553" s="18" t="s">
        <v>166</v>
      </c>
      <c r="BM553" s="232" t="s">
        <v>779</v>
      </c>
    </row>
    <row r="554" spans="1:51" s="14" customFormat="1" ht="12">
      <c r="A554" s="14"/>
      <c r="B554" s="249"/>
      <c r="C554" s="250"/>
      <c r="D554" s="234" t="s">
        <v>169</v>
      </c>
      <c r="E554" s="251" t="s">
        <v>1</v>
      </c>
      <c r="F554" s="252" t="s">
        <v>780</v>
      </c>
      <c r="G554" s="250"/>
      <c r="H554" s="253">
        <v>3</v>
      </c>
      <c r="I554" s="254"/>
      <c r="J554" s="250"/>
      <c r="K554" s="250"/>
      <c r="L554" s="255"/>
      <c r="M554" s="256"/>
      <c r="N554" s="257"/>
      <c r="O554" s="257"/>
      <c r="P554" s="257"/>
      <c r="Q554" s="257"/>
      <c r="R554" s="257"/>
      <c r="S554" s="257"/>
      <c r="T554" s="25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9" t="s">
        <v>169</v>
      </c>
      <c r="AU554" s="259" t="s">
        <v>82</v>
      </c>
      <c r="AV554" s="14" t="s">
        <v>82</v>
      </c>
      <c r="AW554" s="14" t="s">
        <v>30</v>
      </c>
      <c r="AX554" s="14" t="s">
        <v>73</v>
      </c>
      <c r="AY554" s="259" t="s">
        <v>160</v>
      </c>
    </row>
    <row r="555" spans="1:51" s="14" customFormat="1" ht="12">
      <c r="A555" s="14"/>
      <c r="B555" s="249"/>
      <c r="C555" s="250"/>
      <c r="D555" s="234" t="s">
        <v>169</v>
      </c>
      <c r="E555" s="251" t="s">
        <v>1</v>
      </c>
      <c r="F555" s="252" t="s">
        <v>781</v>
      </c>
      <c r="G555" s="250"/>
      <c r="H555" s="253">
        <v>12.4</v>
      </c>
      <c r="I555" s="254"/>
      <c r="J555" s="250"/>
      <c r="K555" s="250"/>
      <c r="L555" s="255"/>
      <c r="M555" s="256"/>
      <c r="N555" s="257"/>
      <c r="O555" s="257"/>
      <c r="P555" s="257"/>
      <c r="Q555" s="257"/>
      <c r="R555" s="257"/>
      <c r="S555" s="257"/>
      <c r="T555" s="25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9" t="s">
        <v>169</v>
      </c>
      <c r="AU555" s="259" t="s">
        <v>82</v>
      </c>
      <c r="AV555" s="14" t="s">
        <v>82</v>
      </c>
      <c r="AW555" s="14" t="s">
        <v>30</v>
      </c>
      <c r="AX555" s="14" t="s">
        <v>73</v>
      </c>
      <c r="AY555" s="259" t="s">
        <v>160</v>
      </c>
    </row>
    <row r="556" spans="1:51" s="15" customFormat="1" ht="12">
      <c r="A556" s="15"/>
      <c r="B556" s="260"/>
      <c r="C556" s="261"/>
      <c r="D556" s="234" t="s">
        <v>169</v>
      </c>
      <c r="E556" s="262" t="s">
        <v>1</v>
      </c>
      <c r="F556" s="263" t="s">
        <v>172</v>
      </c>
      <c r="G556" s="261"/>
      <c r="H556" s="264">
        <v>15.4</v>
      </c>
      <c r="I556" s="265"/>
      <c r="J556" s="261"/>
      <c r="K556" s="261"/>
      <c r="L556" s="266"/>
      <c r="M556" s="267"/>
      <c r="N556" s="268"/>
      <c r="O556" s="268"/>
      <c r="P556" s="268"/>
      <c r="Q556" s="268"/>
      <c r="R556" s="268"/>
      <c r="S556" s="268"/>
      <c r="T556" s="269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0" t="s">
        <v>169</v>
      </c>
      <c r="AU556" s="270" t="s">
        <v>82</v>
      </c>
      <c r="AV556" s="15" t="s">
        <v>166</v>
      </c>
      <c r="AW556" s="15" t="s">
        <v>30</v>
      </c>
      <c r="AX556" s="15" t="s">
        <v>80</v>
      </c>
      <c r="AY556" s="270" t="s">
        <v>160</v>
      </c>
    </row>
    <row r="557" spans="1:65" s="2" customFormat="1" ht="24.15" customHeight="1">
      <c r="A557" s="39"/>
      <c r="B557" s="40"/>
      <c r="C557" s="220" t="s">
        <v>782</v>
      </c>
      <c r="D557" s="220" t="s">
        <v>162</v>
      </c>
      <c r="E557" s="221" t="s">
        <v>783</v>
      </c>
      <c r="F557" s="222" t="s">
        <v>784</v>
      </c>
      <c r="G557" s="223" t="s">
        <v>307</v>
      </c>
      <c r="H557" s="224">
        <v>5.6</v>
      </c>
      <c r="I557" s="225"/>
      <c r="J557" s="226">
        <f>ROUND(I557*H557,2)</f>
        <v>0</v>
      </c>
      <c r="K557" s="227"/>
      <c r="L557" s="45"/>
      <c r="M557" s="228" t="s">
        <v>1</v>
      </c>
      <c r="N557" s="229" t="s">
        <v>38</v>
      </c>
      <c r="O557" s="92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2" t="s">
        <v>166</v>
      </c>
      <c r="AT557" s="232" t="s">
        <v>162</v>
      </c>
      <c r="AU557" s="232" t="s">
        <v>82</v>
      </c>
      <c r="AY557" s="18" t="s">
        <v>160</v>
      </c>
      <c r="BE557" s="233">
        <f>IF(N557="základní",J557,0)</f>
        <v>0</v>
      </c>
      <c r="BF557" s="233">
        <f>IF(N557="snížená",J557,0)</f>
        <v>0</v>
      </c>
      <c r="BG557" s="233">
        <f>IF(N557="zákl. přenesená",J557,0)</f>
        <v>0</v>
      </c>
      <c r="BH557" s="233">
        <f>IF(N557="sníž. přenesená",J557,0)</f>
        <v>0</v>
      </c>
      <c r="BI557" s="233">
        <f>IF(N557="nulová",J557,0)</f>
        <v>0</v>
      </c>
      <c r="BJ557" s="18" t="s">
        <v>80</v>
      </c>
      <c r="BK557" s="233">
        <f>ROUND(I557*H557,2)</f>
        <v>0</v>
      </c>
      <c r="BL557" s="18" t="s">
        <v>166</v>
      </c>
      <c r="BM557" s="232" t="s">
        <v>785</v>
      </c>
    </row>
    <row r="558" spans="1:51" s="14" customFormat="1" ht="12">
      <c r="A558" s="14"/>
      <c r="B558" s="249"/>
      <c r="C558" s="250"/>
      <c r="D558" s="234" t="s">
        <v>169</v>
      </c>
      <c r="E558" s="251" t="s">
        <v>1</v>
      </c>
      <c r="F558" s="252" t="s">
        <v>786</v>
      </c>
      <c r="G558" s="250"/>
      <c r="H558" s="253">
        <v>5.6</v>
      </c>
      <c r="I558" s="254"/>
      <c r="J558" s="250"/>
      <c r="K558" s="250"/>
      <c r="L558" s="255"/>
      <c r="M558" s="256"/>
      <c r="N558" s="257"/>
      <c r="O558" s="257"/>
      <c r="P558" s="257"/>
      <c r="Q558" s="257"/>
      <c r="R558" s="257"/>
      <c r="S558" s="257"/>
      <c r="T558" s="25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9" t="s">
        <v>169</v>
      </c>
      <c r="AU558" s="259" t="s">
        <v>82</v>
      </c>
      <c r="AV558" s="14" t="s">
        <v>82</v>
      </c>
      <c r="AW558" s="14" t="s">
        <v>30</v>
      </c>
      <c r="AX558" s="14" t="s">
        <v>73</v>
      </c>
      <c r="AY558" s="259" t="s">
        <v>160</v>
      </c>
    </row>
    <row r="559" spans="1:51" s="15" customFormat="1" ht="12">
      <c r="A559" s="15"/>
      <c r="B559" s="260"/>
      <c r="C559" s="261"/>
      <c r="D559" s="234" t="s">
        <v>169</v>
      </c>
      <c r="E559" s="262" t="s">
        <v>1</v>
      </c>
      <c r="F559" s="263" t="s">
        <v>172</v>
      </c>
      <c r="G559" s="261"/>
      <c r="H559" s="264">
        <v>5.6</v>
      </c>
      <c r="I559" s="265"/>
      <c r="J559" s="261"/>
      <c r="K559" s="261"/>
      <c r="L559" s="266"/>
      <c r="M559" s="267"/>
      <c r="N559" s="268"/>
      <c r="O559" s="268"/>
      <c r="P559" s="268"/>
      <c r="Q559" s="268"/>
      <c r="R559" s="268"/>
      <c r="S559" s="268"/>
      <c r="T559" s="269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70" t="s">
        <v>169</v>
      </c>
      <c r="AU559" s="270" t="s">
        <v>82</v>
      </c>
      <c r="AV559" s="15" t="s">
        <v>166</v>
      </c>
      <c r="AW559" s="15" t="s">
        <v>30</v>
      </c>
      <c r="AX559" s="15" t="s">
        <v>80</v>
      </c>
      <c r="AY559" s="270" t="s">
        <v>160</v>
      </c>
    </row>
    <row r="560" spans="1:65" s="2" customFormat="1" ht="33" customHeight="1">
      <c r="A560" s="39"/>
      <c r="B560" s="40"/>
      <c r="C560" s="220" t="s">
        <v>499</v>
      </c>
      <c r="D560" s="220" t="s">
        <v>162</v>
      </c>
      <c r="E560" s="221" t="s">
        <v>787</v>
      </c>
      <c r="F560" s="222" t="s">
        <v>788</v>
      </c>
      <c r="G560" s="223" t="s">
        <v>307</v>
      </c>
      <c r="H560" s="224">
        <v>1.4</v>
      </c>
      <c r="I560" s="225"/>
      <c r="J560" s="226">
        <f>ROUND(I560*H560,2)</f>
        <v>0</v>
      </c>
      <c r="K560" s="227"/>
      <c r="L560" s="45"/>
      <c r="M560" s="228" t="s">
        <v>1</v>
      </c>
      <c r="N560" s="229" t="s">
        <v>38</v>
      </c>
      <c r="O560" s="92"/>
      <c r="P560" s="230">
        <f>O560*H560</f>
        <v>0</v>
      </c>
      <c r="Q560" s="230">
        <v>0</v>
      </c>
      <c r="R560" s="230">
        <f>Q560*H560</f>
        <v>0</v>
      </c>
      <c r="S560" s="230">
        <v>0</v>
      </c>
      <c r="T560" s="231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2" t="s">
        <v>166</v>
      </c>
      <c r="AT560" s="232" t="s">
        <v>162</v>
      </c>
      <c r="AU560" s="232" t="s">
        <v>82</v>
      </c>
      <c r="AY560" s="18" t="s">
        <v>160</v>
      </c>
      <c r="BE560" s="233">
        <f>IF(N560="základní",J560,0)</f>
        <v>0</v>
      </c>
      <c r="BF560" s="233">
        <f>IF(N560="snížená",J560,0)</f>
        <v>0</v>
      </c>
      <c r="BG560" s="233">
        <f>IF(N560="zákl. přenesená",J560,0)</f>
        <v>0</v>
      </c>
      <c r="BH560" s="233">
        <f>IF(N560="sníž. přenesená",J560,0)</f>
        <v>0</v>
      </c>
      <c r="BI560" s="233">
        <f>IF(N560="nulová",J560,0)</f>
        <v>0</v>
      </c>
      <c r="BJ560" s="18" t="s">
        <v>80</v>
      </c>
      <c r="BK560" s="233">
        <f>ROUND(I560*H560,2)</f>
        <v>0</v>
      </c>
      <c r="BL560" s="18" t="s">
        <v>166</v>
      </c>
      <c r="BM560" s="232" t="s">
        <v>789</v>
      </c>
    </row>
    <row r="561" spans="1:51" s="14" customFormat="1" ht="12">
      <c r="A561" s="14"/>
      <c r="B561" s="249"/>
      <c r="C561" s="250"/>
      <c r="D561" s="234" t="s">
        <v>169</v>
      </c>
      <c r="E561" s="251" t="s">
        <v>1</v>
      </c>
      <c r="F561" s="252" t="s">
        <v>790</v>
      </c>
      <c r="G561" s="250"/>
      <c r="H561" s="253">
        <v>1.4</v>
      </c>
      <c r="I561" s="254"/>
      <c r="J561" s="250"/>
      <c r="K561" s="250"/>
      <c r="L561" s="255"/>
      <c r="M561" s="256"/>
      <c r="N561" s="257"/>
      <c r="O561" s="257"/>
      <c r="P561" s="257"/>
      <c r="Q561" s="257"/>
      <c r="R561" s="257"/>
      <c r="S561" s="257"/>
      <c r="T561" s="25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9" t="s">
        <v>169</v>
      </c>
      <c r="AU561" s="259" t="s">
        <v>82</v>
      </c>
      <c r="AV561" s="14" t="s">
        <v>82</v>
      </c>
      <c r="AW561" s="14" t="s">
        <v>30</v>
      </c>
      <c r="AX561" s="14" t="s">
        <v>73</v>
      </c>
      <c r="AY561" s="259" t="s">
        <v>160</v>
      </c>
    </row>
    <row r="562" spans="1:51" s="15" customFormat="1" ht="12">
      <c r="A562" s="15"/>
      <c r="B562" s="260"/>
      <c r="C562" s="261"/>
      <c r="D562" s="234" t="s">
        <v>169</v>
      </c>
      <c r="E562" s="262" t="s">
        <v>1</v>
      </c>
      <c r="F562" s="263" t="s">
        <v>172</v>
      </c>
      <c r="G562" s="261"/>
      <c r="H562" s="264">
        <v>1.4</v>
      </c>
      <c r="I562" s="265"/>
      <c r="J562" s="261"/>
      <c r="K562" s="261"/>
      <c r="L562" s="266"/>
      <c r="M562" s="267"/>
      <c r="N562" s="268"/>
      <c r="O562" s="268"/>
      <c r="P562" s="268"/>
      <c r="Q562" s="268"/>
      <c r="R562" s="268"/>
      <c r="S562" s="268"/>
      <c r="T562" s="269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70" t="s">
        <v>169</v>
      </c>
      <c r="AU562" s="270" t="s">
        <v>82</v>
      </c>
      <c r="AV562" s="15" t="s">
        <v>166</v>
      </c>
      <c r="AW562" s="15" t="s">
        <v>30</v>
      </c>
      <c r="AX562" s="15" t="s">
        <v>80</v>
      </c>
      <c r="AY562" s="270" t="s">
        <v>160</v>
      </c>
    </row>
    <row r="563" spans="1:65" s="2" customFormat="1" ht="24.15" customHeight="1">
      <c r="A563" s="39"/>
      <c r="B563" s="40"/>
      <c r="C563" s="220" t="s">
        <v>791</v>
      </c>
      <c r="D563" s="220" t="s">
        <v>162</v>
      </c>
      <c r="E563" s="221" t="s">
        <v>792</v>
      </c>
      <c r="F563" s="222" t="s">
        <v>793</v>
      </c>
      <c r="G563" s="223" t="s">
        <v>307</v>
      </c>
      <c r="H563" s="224">
        <v>0.45</v>
      </c>
      <c r="I563" s="225"/>
      <c r="J563" s="226">
        <f>ROUND(I563*H563,2)</f>
        <v>0</v>
      </c>
      <c r="K563" s="227"/>
      <c r="L563" s="45"/>
      <c r="M563" s="228" t="s">
        <v>1</v>
      </c>
      <c r="N563" s="229" t="s">
        <v>38</v>
      </c>
      <c r="O563" s="92"/>
      <c r="P563" s="230">
        <f>O563*H563</f>
        <v>0</v>
      </c>
      <c r="Q563" s="230">
        <v>0</v>
      </c>
      <c r="R563" s="230">
        <f>Q563*H563</f>
        <v>0</v>
      </c>
      <c r="S563" s="230">
        <v>0</v>
      </c>
      <c r="T563" s="231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2" t="s">
        <v>166</v>
      </c>
      <c r="AT563" s="232" t="s">
        <v>162</v>
      </c>
      <c r="AU563" s="232" t="s">
        <v>82</v>
      </c>
      <c r="AY563" s="18" t="s">
        <v>160</v>
      </c>
      <c r="BE563" s="233">
        <f>IF(N563="základní",J563,0)</f>
        <v>0</v>
      </c>
      <c r="BF563" s="233">
        <f>IF(N563="snížená",J563,0)</f>
        <v>0</v>
      </c>
      <c r="BG563" s="233">
        <f>IF(N563="zákl. přenesená",J563,0)</f>
        <v>0</v>
      </c>
      <c r="BH563" s="233">
        <f>IF(N563="sníž. přenesená",J563,0)</f>
        <v>0</v>
      </c>
      <c r="BI563" s="233">
        <f>IF(N563="nulová",J563,0)</f>
        <v>0</v>
      </c>
      <c r="BJ563" s="18" t="s">
        <v>80</v>
      </c>
      <c r="BK563" s="233">
        <f>ROUND(I563*H563,2)</f>
        <v>0</v>
      </c>
      <c r="BL563" s="18" t="s">
        <v>166</v>
      </c>
      <c r="BM563" s="232" t="s">
        <v>794</v>
      </c>
    </row>
    <row r="564" spans="1:51" s="14" customFormat="1" ht="12">
      <c r="A564" s="14"/>
      <c r="B564" s="249"/>
      <c r="C564" s="250"/>
      <c r="D564" s="234" t="s">
        <v>169</v>
      </c>
      <c r="E564" s="251" t="s">
        <v>1</v>
      </c>
      <c r="F564" s="252" t="s">
        <v>795</v>
      </c>
      <c r="G564" s="250"/>
      <c r="H564" s="253">
        <v>0.45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9" t="s">
        <v>169</v>
      </c>
      <c r="AU564" s="259" t="s">
        <v>82</v>
      </c>
      <c r="AV564" s="14" t="s">
        <v>82</v>
      </c>
      <c r="AW564" s="14" t="s">
        <v>30</v>
      </c>
      <c r="AX564" s="14" t="s">
        <v>73</v>
      </c>
      <c r="AY564" s="259" t="s">
        <v>160</v>
      </c>
    </row>
    <row r="565" spans="1:51" s="15" customFormat="1" ht="12">
      <c r="A565" s="15"/>
      <c r="B565" s="260"/>
      <c r="C565" s="261"/>
      <c r="D565" s="234" t="s">
        <v>169</v>
      </c>
      <c r="E565" s="262" t="s">
        <v>1</v>
      </c>
      <c r="F565" s="263" t="s">
        <v>172</v>
      </c>
      <c r="G565" s="261"/>
      <c r="H565" s="264">
        <v>0.45</v>
      </c>
      <c r="I565" s="265"/>
      <c r="J565" s="261"/>
      <c r="K565" s="261"/>
      <c r="L565" s="266"/>
      <c r="M565" s="267"/>
      <c r="N565" s="268"/>
      <c r="O565" s="268"/>
      <c r="P565" s="268"/>
      <c r="Q565" s="268"/>
      <c r="R565" s="268"/>
      <c r="S565" s="268"/>
      <c r="T565" s="269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0" t="s">
        <v>169</v>
      </c>
      <c r="AU565" s="270" t="s">
        <v>82</v>
      </c>
      <c r="AV565" s="15" t="s">
        <v>166</v>
      </c>
      <c r="AW565" s="15" t="s">
        <v>30</v>
      </c>
      <c r="AX565" s="15" t="s">
        <v>80</v>
      </c>
      <c r="AY565" s="270" t="s">
        <v>160</v>
      </c>
    </row>
    <row r="566" spans="1:65" s="2" customFormat="1" ht="33" customHeight="1">
      <c r="A566" s="39"/>
      <c r="B566" s="40"/>
      <c r="C566" s="220" t="s">
        <v>502</v>
      </c>
      <c r="D566" s="220" t="s">
        <v>162</v>
      </c>
      <c r="E566" s="221" t="s">
        <v>796</v>
      </c>
      <c r="F566" s="222" t="s">
        <v>797</v>
      </c>
      <c r="G566" s="223" t="s">
        <v>307</v>
      </c>
      <c r="H566" s="224">
        <v>28</v>
      </c>
      <c r="I566" s="225"/>
      <c r="J566" s="226">
        <f>ROUND(I566*H566,2)</f>
        <v>0</v>
      </c>
      <c r="K566" s="227"/>
      <c r="L566" s="45"/>
      <c r="M566" s="228" t="s">
        <v>1</v>
      </c>
      <c r="N566" s="229" t="s">
        <v>38</v>
      </c>
      <c r="O566" s="92"/>
      <c r="P566" s="230">
        <f>O566*H566</f>
        <v>0</v>
      </c>
      <c r="Q566" s="230">
        <v>0</v>
      </c>
      <c r="R566" s="230">
        <f>Q566*H566</f>
        <v>0</v>
      </c>
      <c r="S566" s="230">
        <v>0</v>
      </c>
      <c r="T566" s="231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2" t="s">
        <v>166</v>
      </c>
      <c r="AT566" s="232" t="s">
        <v>162</v>
      </c>
      <c r="AU566" s="232" t="s">
        <v>82</v>
      </c>
      <c r="AY566" s="18" t="s">
        <v>160</v>
      </c>
      <c r="BE566" s="233">
        <f>IF(N566="základní",J566,0)</f>
        <v>0</v>
      </c>
      <c r="BF566" s="233">
        <f>IF(N566="snížená",J566,0)</f>
        <v>0</v>
      </c>
      <c r="BG566" s="233">
        <f>IF(N566="zákl. přenesená",J566,0)</f>
        <v>0</v>
      </c>
      <c r="BH566" s="233">
        <f>IF(N566="sníž. přenesená",J566,0)</f>
        <v>0</v>
      </c>
      <c r="BI566" s="233">
        <f>IF(N566="nulová",J566,0)</f>
        <v>0</v>
      </c>
      <c r="BJ566" s="18" t="s">
        <v>80</v>
      </c>
      <c r="BK566" s="233">
        <f>ROUND(I566*H566,2)</f>
        <v>0</v>
      </c>
      <c r="BL566" s="18" t="s">
        <v>166</v>
      </c>
      <c r="BM566" s="232" t="s">
        <v>798</v>
      </c>
    </row>
    <row r="567" spans="1:51" s="14" customFormat="1" ht="12">
      <c r="A567" s="14"/>
      <c r="B567" s="249"/>
      <c r="C567" s="250"/>
      <c r="D567" s="234" t="s">
        <v>169</v>
      </c>
      <c r="E567" s="251" t="s">
        <v>1</v>
      </c>
      <c r="F567" s="252" t="s">
        <v>799</v>
      </c>
      <c r="G567" s="250"/>
      <c r="H567" s="253">
        <v>28</v>
      </c>
      <c r="I567" s="254"/>
      <c r="J567" s="250"/>
      <c r="K567" s="250"/>
      <c r="L567" s="255"/>
      <c r="M567" s="256"/>
      <c r="N567" s="257"/>
      <c r="O567" s="257"/>
      <c r="P567" s="257"/>
      <c r="Q567" s="257"/>
      <c r="R567" s="257"/>
      <c r="S567" s="257"/>
      <c r="T567" s="258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9" t="s">
        <v>169</v>
      </c>
      <c r="AU567" s="259" t="s">
        <v>82</v>
      </c>
      <c r="AV567" s="14" t="s">
        <v>82</v>
      </c>
      <c r="AW567" s="14" t="s">
        <v>30</v>
      </c>
      <c r="AX567" s="14" t="s">
        <v>73</v>
      </c>
      <c r="AY567" s="259" t="s">
        <v>160</v>
      </c>
    </row>
    <row r="568" spans="1:51" s="15" customFormat="1" ht="12">
      <c r="A568" s="15"/>
      <c r="B568" s="260"/>
      <c r="C568" s="261"/>
      <c r="D568" s="234" t="s">
        <v>169</v>
      </c>
      <c r="E568" s="262" t="s">
        <v>1</v>
      </c>
      <c r="F568" s="263" t="s">
        <v>172</v>
      </c>
      <c r="G568" s="261"/>
      <c r="H568" s="264">
        <v>28</v>
      </c>
      <c r="I568" s="265"/>
      <c r="J568" s="261"/>
      <c r="K568" s="261"/>
      <c r="L568" s="266"/>
      <c r="M568" s="267"/>
      <c r="N568" s="268"/>
      <c r="O568" s="268"/>
      <c r="P568" s="268"/>
      <c r="Q568" s="268"/>
      <c r="R568" s="268"/>
      <c r="S568" s="268"/>
      <c r="T568" s="269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70" t="s">
        <v>169</v>
      </c>
      <c r="AU568" s="270" t="s">
        <v>82</v>
      </c>
      <c r="AV568" s="15" t="s">
        <v>166</v>
      </c>
      <c r="AW568" s="15" t="s">
        <v>30</v>
      </c>
      <c r="AX568" s="15" t="s">
        <v>80</v>
      </c>
      <c r="AY568" s="270" t="s">
        <v>160</v>
      </c>
    </row>
    <row r="569" spans="1:65" s="2" customFormat="1" ht="24.15" customHeight="1">
      <c r="A569" s="39"/>
      <c r="B569" s="40"/>
      <c r="C569" s="220" t="s">
        <v>800</v>
      </c>
      <c r="D569" s="220" t="s">
        <v>162</v>
      </c>
      <c r="E569" s="221" t="s">
        <v>801</v>
      </c>
      <c r="F569" s="222" t="s">
        <v>802</v>
      </c>
      <c r="G569" s="223" t="s">
        <v>307</v>
      </c>
      <c r="H569" s="224">
        <v>6</v>
      </c>
      <c r="I569" s="225"/>
      <c r="J569" s="226">
        <f>ROUND(I569*H569,2)</f>
        <v>0</v>
      </c>
      <c r="K569" s="227"/>
      <c r="L569" s="45"/>
      <c r="M569" s="228" t="s">
        <v>1</v>
      </c>
      <c r="N569" s="229" t="s">
        <v>38</v>
      </c>
      <c r="O569" s="92"/>
      <c r="P569" s="230">
        <f>O569*H569</f>
        <v>0</v>
      </c>
      <c r="Q569" s="230">
        <v>0</v>
      </c>
      <c r="R569" s="230">
        <f>Q569*H569</f>
        <v>0</v>
      </c>
      <c r="S569" s="230">
        <v>0</v>
      </c>
      <c r="T569" s="231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2" t="s">
        <v>166</v>
      </c>
      <c r="AT569" s="232" t="s">
        <v>162</v>
      </c>
      <c r="AU569" s="232" t="s">
        <v>82</v>
      </c>
      <c r="AY569" s="18" t="s">
        <v>160</v>
      </c>
      <c r="BE569" s="233">
        <f>IF(N569="základní",J569,0)</f>
        <v>0</v>
      </c>
      <c r="BF569" s="233">
        <f>IF(N569="snížená",J569,0)</f>
        <v>0</v>
      </c>
      <c r="BG569" s="233">
        <f>IF(N569="zákl. přenesená",J569,0)</f>
        <v>0</v>
      </c>
      <c r="BH569" s="233">
        <f>IF(N569="sníž. přenesená",J569,0)</f>
        <v>0</v>
      </c>
      <c r="BI569" s="233">
        <f>IF(N569="nulová",J569,0)</f>
        <v>0</v>
      </c>
      <c r="BJ569" s="18" t="s">
        <v>80</v>
      </c>
      <c r="BK569" s="233">
        <f>ROUND(I569*H569,2)</f>
        <v>0</v>
      </c>
      <c r="BL569" s="18" t="s">
        <v>166</v>
      </c>
      <c r="BM569" s="232" t="s">
        <v>803</v>
      </c>
    </row>
    <row r="570" spans="1:51" s="14" customFormat="1" ht="12">
      <c r="A570" s="14"/>
      <c r="B570" s="249"/>
      <c r="C570" s="250"/>
      <c r="D570" s="234" t="s">
        <v>169</v>
      </c>
      <c r="E570" s="251" t="s">
        <v>1</v>
      </c>
      <c r="F570" s="252" t="s">
        <v>804</v>
      </c>
      <c r="G570" s="250"/>
      <c r="H570" s="253">
        <v>6</v>
      </c>
      <c r="I570" s="254"/>
      <c r="J570" s="250"/>
      <c r="K570" s="250"/>
      <c r="L570" s="255"/>
      <c r="M570" s="256"/>
      <c r="N570" s="257"/>
      <c r="O570" s="257"/>
      <c r="P570" s="257"/>
      <c r="Q570" s="257"/>
      <c r="R570" s="257"/>
      <c r="S570" s="257"/>
      <c r="T570" s="258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9" t="s">
        <v>169</v>
      </c>
      <c r="AU570" s="259" t="s">
        <v>82</v>
      </c>
      <c r="AV570" s="14" t="s">
        <v>82</v>
      </c>
      <c r="AW570" s="14" t="s">
        <v>30</v>
      </c>
      <c r="AX570" s="14" t="s">
        <v>73</v>
      </c>
      <c r="AY570" s="259" t="s">
        <v>160</v>
      </c>
    </row>
    <row r="571" spans="1:51" s="15" customFormat="1" ht="12">
      <c r="A571" s="15"/>
      <c r="B571" s="260"/>
      <c r="C571" s="261"/>
      <c r="D571" s="234" t="s">
        <v>169</v>
      </c>
      <c r="E571" s="262" t="s">
        <v>1</v>
      </c>
      <c r="F571" s="263" t="s">
        <v>172</v>
      </c>
      <c r="G571" s="261"/>
      <c r="H571" s="264">
        <v>6</v>
      </c>
      <c r="I571" s="265"/>
      <c r="J571" s="261"/>
      <c r="K571" s="261"/>
      <c r="L571" s="266"/>
      <c r="M571" s="267"/>
      <c r="N571" s="268"/>
      <c r="O571" s="268"/>
      <c r="P571" s="268"/>
      <c r="Q571" s="268"/>
      <c r="R571" s="268"/>
      <c r="S571" s="268"/>
      <c r="T571" s="269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0" t="s">
        <v>169</v>
      </c>
      <c r="AU571" s="270" t="s">
        <v>82</v>
      </c>
      <c r="AV571" s="15" t="s">
        <v>166</v>
      </c>
      <c r="AW571" s="15" t="s">
        <v>30</v>
      </c>
      <c r="AX571" s="15" t="s">
        <v>80</v>
      </c>
      <c r="AY571" s="270" t="s">
        <v>160</v>
      </c>
    </row>
    <row r="572" spans="1:63" s="12" customFormat="1" ht="22.8" customHeight="1">
      <c r="A572" s="12"/>
      <c r="B572" s="204"/>
      <c r="C572" s="205"/>
      <c r="D572" s="206" t="s">
        <v>72</v>
      </c>
      <c r="E572" s="218" t="s">
        <v>805</v>
      </c>
      <c r="F572" s="218" t="s">
        <v>806</v>
      </c>
      <c r="G572" s="205"/>
      <c r="H572" s="205"/>
      <c r="I572" s="208"/>
      <c r="J572" s="219">
        <f>BK572</f>
        <v>0</v>
      </c>
      <c r="K572" s="205"/>
      <c r="L572" s="210"/>
      <c r="M572" s="211"/>
      <c r="N572" s="212"/>
      <c r="O572" s="212"/>
      <c r="P572" s="213">
        <f>SUM(P573:P578)</f>
        <v>0</v>
      </c>
      <c r="Q572" s="212"/>
      <c r="R572" s="213">
        <f>SUM(R573:R578)</f>
        <v>0</v>
      </c>
      <c r="S572" s="212"/>
      <c r="T572" s="214">
        <f>SUM(T573:T578)</f>
        <v>0</v>
      </c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R572" s="215" t="s">
        <v>80</v>
      </c>
      <c r="AT572" s="216" t="s">
        <v>72</v>
      </c>
      <c r="AU572" s="216" t="s">
        <v>80</v>
      </c>
      <c r="AY572" s="215" t="s">
        <v>160</v>
      </c>
      <c r="BK572" s="217">
        <f>SUM(BK573:BK578)</f>
        <v>0</v>
      </c>
    </row>
    <row r="573" spans="1:65" s="2" customFormat="1" ht="33" customHeight="1">
      <c r="A573" s="39"/>
      <c r="B573" s="40"/>
      <c r="C573" s="220" t="s">
        <v>506</v>
      </c>
      <c r="D573" s="220" t="s">
        <v>162</v>
      </c>
      <c r="E573" s="221" t="s">
        <v>807</v>
      </c>
      <c r="F573" s="222" t="s">
        <v>808</v>
      </c>
      <c r="G573" s="223" t="s">
        <v>214</v>
      </c>
      <c r="H573" s="224">
        <v>53.264</v>
      </c>
      <c r="I573" s="225"/>
      <c r="J573" s="226">
        <f>ROUND(I573*H573,2)</f>
        <v>0</v>
      </c>
      <c r="K573" s="227"/>
      <c r="L573" s="45"/>
      <c r="M573" s="228" t="s">
        <v>1</v>
      </c>
      <c r="N573" s="229" t="s">
        <v>38</v>
      </c>
      <c r="O573" s="92"/>
      <c r="P573" s="230">
        <f>O573*H573</f>
        <v>0</v>
      </c>
      <c r="Q573" s="230">
        <v>0</v>
      </c>
      <c r="R573" s="230">
        <f>Q573*H573</f>
        <v>0</v>
      </c>
      <c r="S573" s="230">
        <v>0</v>
      </c>
      <c r="T573" s="231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2" t="s">
        <v>166</v>
      </c>
      <c r="AT573" s="232" t="s">
        <v>162</v>
      </c>
      <c r="AU573" s="232" t="s">
        <v>82</v>
      </c>
      <c r="AY573" s="18" t="s">
        <v>160</v>
      </c>
      <c r="BE573" s="233">
        <f>IF(N573="základní",J573,0)</f>
        <v>0</v>
      </c>
      <c r="BF573" s="233">
        <f>IF(N573="snížená",J573,0)</f>
        <v>0</v>
      </c>
      <c r="BG573" s="233">
        <f>IF(N573="zákl. přenesená",J573,0)</f>
        <v>0</v>
      </c>
      <c r="BH573" s="233">
        <f>IF(N573="sníž. přenesená",J573,0)</f>
        <v>0</v>
      </c>
      <c r="BI573" s="233">
        <f>IF(N573="nulová",J573,0)</f>
        <v>0</v>
      </c>
      <c r="BJ573" s="18" t="s">
        <v>80</v>
      </c>
      <c r="BK573" s="233">
        <f>ROUND(I573*H573,2)</f>
        <v>0</v>
      </c>
      <c r="BL573" s="18" t="s">
        <v>166</v>
      </c>
      <c r="BM573" s="232" t="s">
        <v>809</v>
      </c>
    </row>
    <row r="574" spans="1:65" s="2" customFormat="1" ht="24.15" customHeight="1">
      <c r="A574" s="39"/>
      <c r="B574" s="40"/>
      <c r="C574" s="220" t="s">
        <v>810</v>
      </c>
      <c r="D574" s="220" t="s">
        <v>162</v>
      </c>
      <c r="E574" s="221" t="s">
        <v>811</v>
      </c>
      <c r="F574" s="222" t="s">
        <v>812</v>
      </c>
      <c r="G574" s="223" t="s">
        <v>214</v>
      </c>
      <c r="H574" s="224">
        <v>53.264</v>
      </c>
      <c r="I574" s="225"/>
      <c r="J574" s="226">
        <f>ROUND(I574*H574,2)</f>
        <v>0</v>
      </c>
      <c r="K574" s="227"/>
      <c r="L574" s="45"/>
      <c r="M574" s="228" t="s">
        <v>1</v>
      </c>
      <c r="N574" s="229" t="s">
        <v>38</v>
      </c>
      <c r="O574" s="92"/>
      <c r="P574" s="230">
        <f>O574*H574</f>
        <v>0</v>
      </c>
      <c r="Q574" s="230">
        <v>0</v>
      </c>
      <c r="R574" s="230">
        <f>Q574*H574</f>
        <v>0</v>
      </c>
      <c r="S574" s="230">
        <v>0</v>
      </c>
      <c r="T574" s="231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32" t="s">
        <v>166</v>
      </c>
      <c r="AT574" s="232" t="s">
        <v>162</v>
      </c>
      <c r="AU574" s="232" t="s">
        <v>82</v>
      </c>
      <c r="AY574" s="18" t="s">
        <v>160</v>
      </c>
      <c r="BE574" s="233">
        <f>IF(N574="základní",J574,0)</f>
        <v>0</v>
      </c>
      <c r="BF574" s="233">
        <f>IF(N574="snížená",J574,0)</f>
        <v>0</v>
      </c>
      <c r="BG574" s="233">
        <f>IF(N574="zákl. přenesená",J574,0)</f>
        <v>0</v>
      </c>
      <c r="BH574" s="233">
        <f>IF(N574="sníž. přenesená",J574,0)</f>
        <v>0</v>
      </c>
      <c r="BI574" s="233">
        <f>IF(N574="nulová",J574,0)</f>
        <v>0</v>
      </c>
      <c r="BJ574" s="18" t="s">
        <v>80</v>
      </c>
      <c r="BK574" s="233">
        <f>ROUND(I574*H574,2)</f>
        <v>0</v>
      </c>
      <c r="BL574" s="18" t="s">
        <v>166</v>
      </c>
      <c r="BM574" s="232" t="s">
        <v>813</v>
      </c>
    </row>
    <row r="575" spans="1:65" s="2" customFormat="1" ht="24.15" customHeight="1">
      <c r="A575" s="39"/>
      <c r="B575" s="40"/>
      <c r="C575" s="220" t="s">
        <v>511</v>
      </c>
      <c r="D575" s="220" t="s">
        <v>162</v>
      </c>
      <c r="E575" s="221" t="s">
        <v>814</v>
      </c>
      <c r="F575" s="222" t="s">
        <v>815</v>
      </c>
      <c r="G575" s="223" t="s">
        <v>214</v>
      </c>
      <c r="H575" s="224">
        <v>1278.336</v>
      </c>
      <c r="I575" s="225"/>
      <c r="J575" s="226">
        <f>ROUND(I575*H575,2)</f>
        <v>0</v>
      </c>
      <c r="K575" s="227"/>
      <c r="L575" s="45"/>
      <c r="M575" s="228" t="s">
        <v>1</v>
      </c>
      <c r="N575" s="229" t="s">
        <v>38</v>
      </c>
      <c r="O575" s="92"/>
      <c r="P575" s="230">
        <f>O575*H575</f>
        <v>0</v>
      </c>
      <c r="Q575" s="230">
        <v>0</v>
      </c>
      <c r="R575" s="230">
        <f>Q575*H575</f>
        <v>0</v>
      </c>
      <c r="S575" s="230">
        <v>0</v>
      </c>
      <c r="T575" s="23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2" t="s">
        <v>166</v>
      </c>
      <c r="AT575" s="232" t="s">
        <v>162</v>
      </c>
      <c r="AU575" s="232" t="s">
        <v>82</v>
      </c>
      <c r="AY575" s="18" t="s">
        <v>160</v>
      </c>
      <c r="BE575" s="233">
        <f>IF(N575="základní",J575,0)</f>
        <v>0</v>
      </c>
      <c r="BF575" s="233">
        <f>IF(N575="snížená",J575,0)</f>
        <v>0</v>
      </c>
      <c r="BG575" s="233">
        <f>IF(N575="zákl. přenesená",J575,0)</f>
        <v>0</v>
      </c>
      <c r="BH575" s="233">
        <f>IF(N575="sníž. přenesená",J575,0)</f>
        <v>0</v>
      </c>
      <c r="BI575" s="233">
        <f>IF(N575="nulová",J575,0)</f>
        <v>0</v>
      </c>
      <c r="BJ575" s="18" t="s">
        <v>80</v>
      </c>
      <c r="BK575" s="233">
        <f>ROUND(I575*H575,2)</f>
        <v>0</v>
      </c>
      <c r="BL575" s="18" t="s">
        <v>166</v>
      </c>
      <c r="BM575" s="232" t="s">
        <v>816</v>
      </c>
    </row>
    <row r="576" spans="1:51" s="14" customFormat="1" ht="12">
      <c r="A576" s="14"/>
      <c r="B576" s="249"/>
      <c r="C576" s="250"/>
      <c r="D576" s="234" t="s">
        <v>169</v>
      </c>
      <c r="E576" s="251" t="s">
        <v>1</v>
      </c>
      <c r="F576" s="252" t="s">
        <v>817</v>
      </c>
      <c r="G576" s="250"/>
      <c r="H576" s="253">
        <v>1278.336</v>
      </c>
      <c r="I576" s="254"/>
      <c r="J576" s="250"/>
      <c r="K576" s="250"/>
      <c r="L576" s="255"/>
      <c r="M576" s="256"/>
      <c r="N576" s="257"/>
      <c r="O576" s="257"/>
      <c r="P576" s="257"/>
      <c r="Q576" s="257"/>
      <c r="R576" s="257"/>
      <c r="S576" s="257"/>
      <c r="T576" s="25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9" t="s">
        <v>169</v>
      </c>
      <c r="AU576" s="259" t="s">
        <v>82</v>
      </c>
      <c r="AV576" s="14" t="s">
        <v>82</v>
      </c>
      <c r="AW576" s="14" t="s">
        <v>30</v>
      </c>
      <c r="AX576" s="14" t="s">
        <v>73</v>
      </c>
      <c r="AY576" s="259" t="s">
        <v>160</v>
      </c>
    </row>
    <row r="577" spans="1:51" s="15" customFormat="1" ht="12">
      <c r="A577" s="15"/>
      <c r="B577" s="260"/>
      <c r="C577" s="261"/>
      <c r="D577" s="234" t="s">
        <v>169</v>
      </c>
      <c r="E577" s="262" t="s">
        <v>1</v>
      </c>
      <c r="F577" s="263" t="s">
        <v>172</v>
      </c>
      <c r="G577" s="261"/>
      <c r="H577" s="264">
        <v>1278.336</v>
      </c>
      <c r="I577" s="265"/>
      <c r="J577" s="261"/>
      <c r="K577" s="261"/>
      <c r="L577" s="266"/>
      <c r="M577" s="267"/>
      <c r="N577" s="268"/>
      <c r="O577" s="268"/>
      <c r="P577" s="268"/>
      <c r="Q577" s="268"/>
      <c r="R577" s="268"/>
      <c r="S577" s="268"/>
      <c r="T577" s="269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70" t="s">
        <v>169</v>
      </c>
      <c r="AU577" s="270" t="s">
        <v>82</v>
      </c>
      <c r="AV577" s="15" t="s">
        <v>166</v>
      </c>
      <c r="AW577" s="15" t="s">
        <v>30</v>
      </c>
      <c r="AX577" s="15" t="s">
        <v>80</v>
      </c>
      <c r="AY577" s="270" t="s">
        <v>160</v>
      </c>
    </row>
    <row r="578" spans="1:65" s="2" customFormat="1" ht="33" customHeight="1">
      <c r="A578" s="39"/>
      <c r="B578" s="40"/>
      <c r="C578" s="220" t="s">
        <v>818</v>
      </c>
      <c r="D578" s="220" t="s">
        <v>162</v>
      </c>
      <c r="E578" s="221" t="s">
        <v>819</v>
      </c>
      <c r="F578" s="222" t="s">
        <v>820</v>
      </c>
      <c r="G578" s="223" t="s">
        <v>214</v>
      </c>
      <c r="H578" s="224">
        <v>53.264</v>
      </c>
      <c r="I578" s="225"/>
      <c r="J578" s="226">
        <f>ROUND(I578*H578,2)</f>
        <v>0</v>
      </c>
      <c r="K578" s="227"/>
      <c r="L578" s="45"/>
      <c r="M578" s="228" t="s">
        <v>1</v>
      </c>
      <c r="N578" s="229" t="s">
        <v>38</v>
      </c>
      <c r="O578" s="92"/>
      <c r="P578" s="230">
        <f>O578*H578</f>
        <v>0</v>
      </c>
      <c r="Q578" s="230">
        <v>0</v>
      </c>
      <c r="R578" s="230">
        <f>Q578*H578</f>
        <v>0</v>
      </c>
      <c r="S578" s="230">
        <v>0</v>
      </c>
      <c r="T578" s="231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2" t="s">
        <v>166</v>
      </c>
      <c r="AT578" s="232" t="s">
        <v>162</v>
      </c>
      <c r="AU578" s="232" t="s">
        <v>82</v>
      </c>
      <c r="AY578" s="18" t="s">
        <v>160</v>
      </c>
      <c r="BE578" s="233">
        <f>IF(N578="základní",J578,0)</f>
        <v>0</v>
      </c>
      <c r="BF578" s="233">
        <f>IF(N578="snížená",J578,0)</f>
        <v>0</v>
      </c>
      <c r="BG578" s="233">
        <f>IF(N578="zákl. přenesená",J578,0)</f>
        <v>0</v>
      </c>
      <c r="BH578" s="233">
        <f>IF(N578="sníž. přenesená",J578,0)</f>
        <v>0</v>
      </c>
      <c r="BI578" s="233">
        <f>IF(N578="nulová",J578,0)</f>
        <v>0</v>
      </c>
      <c r="BJ578" s="18" t="s">
        <v>80</v>
      </c>
      <c r="BK578" s="233">
        <f>ROUND(I578*H578,2)</f>
        <v>0</v>
      </c>
      <c r="BL578" s="18" t="s">
        <v>166</v>
      </c>
      <c r="BM578" s="232" t="s">
        <v>821</v>
      </c>
    </row>
    <row r="579" spans="1:63" s="12" customFormat="1" ht="22.8" customHeight="1">
      <c r="A579" s="12"/>
      <c r="B579" s="204"/>
      <c r="C579" s="205"/>
      <c r="D579" s="206" t="s">
        <v>72</v>
      </c>
      <c r="E579" s="218" t="s">
        <v>822</v>
      </c>
      <c r="F579" s="218" t="s">
        <v>823</v>
      </c>
      <c r="G579" s="205"/>
      <c r="H579" s="205"/>
      <c r="I579" s="208"/>
      <c r="J579" s="219">
        <f>BK579</f>
        <v>0</v>
      </c>
      <c r="K579" s="205"/>
      <c r="L579" s="210"/>
      <c r="M579" s="211"/>
      <c r="N579" s="212"/>
      <c r="O579" s="212"/>
      <c r="P579" s="213">
        <f>P580</f>
        <v>0</v>
      </c>
      <c r="Q579" s="212"/>
      <c r="R579" s="213">
        <f>R580</f>
        <v>0</v>
      </c>
      <c r="S579" s="212"/>
      <c r="T579" s="214">
        <f>T580</f>
        <v>0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215" t="s">
        <v>80</v>
      </c>
      <c r="AT579" s="216" t="s">
        <v>72</v>
      </c>
      <c r="AU579" s="216" t="s">
        <v>80</v>
      </c>
      <c r="AY579" s="215" t="s">
        <v>160</v>
      </c>
      <c r="BK579" s="217">
        <f>BK580</f>
        <v>0</v>
      </c>
    </row>
    <row r="580" spans="1:65" s="2" customFormat="1" ht="21.75" customHeight="1">
      <c r="A580" s="39"/>
      <c r="B580" s="40"/>
      <c r="C580" s="220" t="s">
        <v>515</v>
      </c>
      <c r="D580" s="220" t="s">
        <v>162</v>
      </c>
      <c r="E580" s="221" t="s">
        <v>824</v>
      </c>
      <c r="F580" s="222" t="s">
        <v>825</v>
      </c>
      <c r="G580" s="223" t="s">
        <v>214</v>
      </c>
      <c r="H580" s="224">
        <v>340.074</v>
      </c>
      <c r="I580" s="225"/>
      <c r="J580" s="226">
        <f>ROUND(I580*H580,2)</f>
        <v>0</v>
      </c>
      <c r="K580" s="227"/>
      <c r="L580" s="45"/>
      <c r="M580" s="228" t="s">
        <v>1</v>
      </c>
      <c r="N580" s="229" t="s">
        <v>38</v>
      </c>
      <c r="O580" s="92"/>
      <c r="P580" s="230">
        <f>O580*H580</f>
        <v>0</v>
      </c>
      <c r="Q580" s="230">
        <v>0</v>
      </c>
      <c r="R580" s="230">
        <f>Q580*H580</f>
        <v>0</v>
      </c>
      <c r="S580" s="230">
        <v>0</v>
      </c>
      <c r="T580" s="231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2" t="s">
        <v>166</v>
      </c>
      <c r="AT580" s="232" t="s">
        <v>162</v>
      </c>
      <c r="AU580" s="232" t="s">
        <v>82</v>
      </c>
      <c r="AY580" s="18" t="s">
        <v>160</v>
      </c>
      <c r="BE580" s="233">
        <f>IF(N580="základní",J580,0)</f>
        <v>0</v>
      </c>
      <c r="BF580" s="233">
        <f>IF(N580="snížená",J580,0)</f>
        <v>0</v>
      </c>
      <c r="BG580" s="233">
        <f>IF(N580="zákl. přenesená",J580,0)</f>
        <v>0</v>
      </c>
      <c r="BH580" s="233">
        <f>IF(N580="sníž. přenesená",J580,0)</f>
        <v>0</v>
      </c>
      <c r="BI580" s="233">
        <f>IF(N580="nulová",J580,0)</f>
        <v>0</v>
      </c>
      <c r="BJ580" s="18" t="s">
        <v>80</v>
      </c>
      <c r="BK580" s="233">
        <f>ROUND(I580*H580,2)</f>
        <v>0</v>
      </c>
      <c r="BL580" s="18" t="s">
        <v>166</v>
      </c>
      <c r="BM580" s="232" t="s">
        <v>826</v>
      </c>
    </row>
    <row r="581" spans="1:63" s="12" customFormat="1" ht="25.9" customHeight="1">
      <c r="A581" s="12"/>
      <c r="B581" s="204"/>
      <c r="C581" s="205"/>
      <c r="D581" s="206" t="s">
        <v>72</v>
      </c>
      <c r="E581" s="207" t="s">
        <v>827</v>
      </c>
      <c r="F581" s="207" t="s">
        <v>828</v>
      </c>
      <c r="G581" s="205"/>
      <c r="H581" s="205"/>
      <c r="I581" s="208"/>
      <c r="J581" s="209">
        <f>BK581</f>
        <v>0</v>
      </c>
      <c r="K581" s="205"/>
      <c r="L581" s="210"/>
      <c r="M581" s="211"/>
      <c r="N581" s="212"/>
      <c r="O581" s="212"/>
      <c r="P581" s="213">
        <f>P582+P624+P748+P873+P926+P950+P974+P998+P1027+P1063+P1067+P1092+P1097</f>
        <v>0</v>
      </c>
      <c r="Q581" s="212"/>
      <c r="R581" s="213">
        <f>R582+R624+R748+R873+R926+R950+R974+R998+R1027+R1063+R1067+R1092+R1097</f>
        <v>0</v>
      </c>
      <c r="S581" s="212"/>
      <c r="T581" s="214">
        <f>T582+T624+T748+T873+T926+T950+T974+T998+T1027+T1063+T1067+T1092+T1097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15" t="s">
        <v>82</v>
      </c>
      <c r="AT581" s="216" t="s">
        <v>72</v>
      </c>
      <c r="AU581" s="216" t="s">
        <v>73</v>
      </c>
      <c r="AY581" s="215" t="s">
        <v>160</v>
      </c>
      <c r="BK581" s="217">
        <f>BK582+BK624+BK748+BK873+BK926+BK950+BK974+BK998+BK1027+BK1063+BK1067+BK1092+BK1097</f>
        <v>0</v>
      </c>
    </row>
    <row r="582" spans="1:63" s="12" customFormat="1" ht="22.8" customHeight="1">
      <c r="A582" s="12"/>
      <c r="B582" s="204"/>
      <c r="C582" s="205"/>
      <c r="D582" s="206" t="s">
        <v>72</v>
      </c>
      <c r="E582" s="218" t="s">
        <v>829</v>
      </c>
      <c r="F582" s="218" t="s">
        <v>830</v>
      </c>
      <c r="G582" s="205"/>
      <c r="H582" s="205"/>
      <c r="I582" s="208"/>
      <c r="J582" s="219">
        <f>BK582</f>
        <v>0</v>
      </c>
      <c r="K582" s="205"/>
      <c r="L582" s="210"/>
      <c r="M582" s="211"/>
      <c r="N582" s="212"/>
      <c r="O582" s="212"/>
      <c r="P582" s="213">
        <f>SUM(P583:P623)</f>
        <v>0</v>
      </c>
      <c r="Q582" s="212"/>
      <c r="R582" s="213">
        <f>SUM(R583:R623)</f>
        <v>0</v>
      </c>
      <c r="S582" s="212"/>
      <c r="T582" s="214">
        <f>SUM(T583:T623)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15" t="s">
        <v>82</v>
      </c>
      <c r="AT582" s="216" t="s">
        <v>72</v>
      </c>
      <c r="AU582" s="216" t="s">
        <v>80</v>
      </c>
      <c r="AY582" s="215" t="s">
        <v>160</v>
      </c>
      <c r="BK582" s="217">
        <f>SUM(BK583:BK623)</f>
        <v>0</v>
      </c>
    </row>
    <row r="583" spans="1:65" s="2" customFormat="1" ht="24.15" customHeight="1">
      <c r="A583" s="39"/>
      <c r="B583" s="40"/>
      <c r="C583" s="220" t="s">
        <v>831</v>
      </c>
      <c r="D583" s="220" t="s">
        <v>162</v>
      </c>
      <c r="E583" s="221" t="s">
        <v>832</v>
      </c>
      <c r="F583" s="222" t="s">
        <v>833</v>
      </c>
      <c r="G583" s="223" t="s">
        <v>165</v>
      </c>
      <c r="H583" s="224">
        <v>542</v>
      </c>
      <c r="I583" s="225"/>
      <c r="J583" s="226">
        <f>ROUND(I583*H583,2)</f>
        <v>0</v>
      </c>
      <c r="K583" s="227"/>
      <c r="L583" s="45"/>
      <c r="M583" s="228" t="s">
        <v>1</v>
      </c>
      <c r="N583" s="229" t="s">
        <v>38</v>
      </c>
      <c r="O583" s="92"/>
      <c r="P583" s="230">
        <f>O583*H583</f>
        <v>0</v>
      </c>
      <c r="Q583" s="230">
        <v>0</v>
      </c>
      <c r="R583" s="230">
        <f>Q583*H583</f>
        <v>0</v>
      </c>
      <c r="S583" s="230">
        <v>0</v>
      </c>
      <c r="T583" s="231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2" t="s">
        <v>197</v>
      </c>
      <c r="AT583" s="232" t="s">
        <v>162</v>
      </c>
      <c r="AU583" s="232" t="s">
        <v>82</v>
      </c>
      <c r="AY583" s="18" t="s">
        <v>160</v>
      </c>
      <c r="BE583" s="233">
        <f>IF(N583="základní",J583,0)</f>
        <v>0</v>
      </c>
      <c r="BF583" s="233">
        <f>IF(N583="snížená",J583,0)</f>
        <v>0</v>
      </c>
      <c r="BG583" s="233">
        <f>IF(N583="zákl. přenesená",J583,0)</f>
        <v>0</v>
      </c>
      <c r="BH583" s="233">
        <f>IF(N583="sníž. přenesená",J583,0)</f>
        <v>0</v>
      </c>
      <c r="BI583" s="233">
        <f>IF(N583="nulová",J583,0)</f>
        <v>0</v>
      </c>
      <c r="BJ583" s="18" t="s">
        <v>80</v>
      </c>
      <c r="BK583" s="233">
        <f>ROUND(I583*H583,2)</f>
        <v>0</v>
      </c>
      <c r="BL583" s="18" t="s">
        <v>197</v>
      </c>
      <c r="BM583" s="232" t="s">
        <v>834</v>
      </c>
    </row>
    <row r="584" spans="1:65" s="2" customFormat="1" ht="24.15" customHeight="1">
      <c r="A584" s="39"/>
      <c r="B584" s="40"/>
      <c r="C584" s="220" t="s">
        <v>529</v>
      </c>
      <c r="D584" s="220" t="s">
        <v>162</v>
      </c>
      <c r="E584" s="221" t="s">
        <v>835</v>
      </c>
      <c r="F584" s="222" t="s">
        <v>836</v>
      </c>
      <c r="G584" s="223" t="s">
        <v>165</v>
      </c>
      <c r="H584" s="224">
        <v>73.63</v>
      </c>
      <c r="I584" s="225"/>
      <c r="J584" s="226">
        <f>ROUND(I584*H584,2)</f>
        <v>0</v>
      </c>
      <c r="K584" s="227"/>
      <c r="L584" s="45"/>
      <c r="M584" s="228" t="s">
        <v>1</v>
      </c>
      <c r="N584" s="229" t="s">
        <v>38</v>
      </c>
      <c r="O584" s="92"/>
      <c r="P584" s="230">
        <f>O584*H584</f>
        <v>0</v>
      </c>
      <c r="Q584" s="230">
        <v>0</v>
      </c>
      <c r="R584" s="230">
        <f>Q584*H584</f>
        <v>0</v>
      </c>
      <c r="S584" s="230">
        <v>0</v>
      </c>
      <c r="T584" s="231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2" t="s">
        <v>197</v>
      </c>
      <c r="AT584" s="232" t="s">
        <v>162</v>
      </c>
      <c r="AU584" s="232" t="s">
        <v>82</v>
      </c>
      <c r="AY584" s="18" t="s">
        <v>160</v>
      </c>
      <c r="BE584" s="233">
        <f>IF(N584="základní",J584,0)</f>
        <v>0</v>
      </c>
      <c r="BF584" s="233">
        <f>IF(N584="snížená",J584,0)</f>
        <v>0</v>
      </c>
      <c r="BG584" s="233">
        <f>IF(N584="zákl. přenesená",J584,0)</f>
        <v>0</v>
      </c>
      <c r="BH584" s="233">
        <f>IF(N584="sníž. přenesená",J584,0)</f>
        <v>0</v>
      </c>
      <c r="BI584" s="233">
        <f>IF(N584="nulová",J584,0)</f>
        <v>0</v>
      </c>
      <c r="BJ584" s="18" t="s">
        <v>80</v>
      </c>
      <c r="BK584" s="233">
        <f>ROUND(I584*H584,2)</f>
        <v>0</v>
      </c>
      <c r="BL584" s="18" t="s">
        <v>197</v>
      </c>
      <c r="BM584" s="232" t="s">
        <v>837</v>
      </c>
    </row>
    <row r="585" spans="1:65" s="2" customFormat="1" ht="16.5" customHeight="1">
      <c r="A585" s="39"/>
      <c r="B585" s="40"/>
      <c r="C585" s="271" t="s">
        <v>838</v>
      </c>
      <c r="D585" s="271" t="s">
        <v>226</v>
      </c>
      <c r="E585" s="272" t="s">
        <v>839</v>
      </c>
      <c r="F585" s="273" t="s">
        <v>840</v>
      </c>
      <c r="G585" s="274" t="s">
        <v>214</v>
      </c>
      <c r="H585" s="275">
        <v>0.203</v>
      </c>
      <c r="I585" s="276"/>
      <c r="J585" s="277">
        <f>ROUND(I585*H585,2)</f>
        <v>0</v>
      </c>
      <c r="K585" s="278"/>
      <c r="L585" s="279"/>
      <c r="M585" s="280" t="s">
        <v>1</v>
      </c>
      <c r="N585" s="281" t="s">
        <v>38</v>
      </c>
      <c r="O585" s="92"/>
      <c r="P585" s="230">
        <f>O585*H585</f>
        <v>0</v>
      </c>
      <c r="Q585" s="230">
        <v>0</v>
      </c>
      <c r="R585" s="230">
        <f>Q585*H585</f>
        <v>0</v>
      </c>
      <c r="S585" s="230">
        <v>0</v>
      </c>
      <c r="T585" s="231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2" t="s">
        <v>234</v>
      </c>
      <c r="AT585" s="232" t="s">
        <v>226</v>
      </c>
      <c r="AU585" s="232" t="s">
        <v>82</v>
      </c>
      <c r="AY585" s="18" t="s">
        <v>160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18" t="s">
        <v>80</v>
      </c>
      <c r="BK585" s="233">
        <f>ROUND(I585*H585,2)</f>
        <v>0</v>
      </c>
      <c r="BL585" s="18" t="s">
        <v>197</v>
      </c>
      <c r="BM585" s="232" t="s">
        <v>841</v>
      </c>
    </row>
    <row r="586" spans="1:51" s="13" customFormat="1" ht="12">
      <c r="A586" s="13"/>
      <c r="B586" s="239"/>
      <c r="C586" s="240"/>
      <c r="D586" s="234" t="s">
        <v>169</v>
      </c>
      <c r="E586" s="241" t="s">
        <v>1</v>
      </c>
      <c r="F586" s="242" t="s">
        <v>842</v>
      </c>
      <c r="G586" s="240"/>
      <c r="H586" s="241" t="s">
        <v>1</v>
      </c>
      <c r="I586" s="243"/>
      <c r="J586" s="240"/>
      <c r="K586" s="240"/>
      <c r="L586" s="244"/>
      <c r="M586" s="245"/>
      <c r="N586" s="246"/>
      <c r="O586" s="246"/>
      <c r="P586" s="246"/>
      <c r="Q586" s="246"/>
      <c r="R586" s="246"/>
      <c r="S586" s="246"/>
      <c r="T586" s="247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8" t="s">
        <v>169</v>
      </c>
      <c r="AU586" s="248" t="s">
        <v>82</v>
      </c>
      <c r="AV586" s="13" t="s">
        <v>80</v>
      </c>
      <c r="AW586" s="13" t="s">
        <v>30</v>
      </c>
      <c r="AX586" s="13" t="s">
        <v>73</v>
      </c>
      <c r="AY586" s="248" t="s">
        <v>160</v>
      </c>
    </row>
    <row r="587" spans="1:51" s="14" customFormat="1" ht="12">
      <c r="A587" s="14"/>
      <c r="B587" s="249"/>
      <c r="C587" s="250"/>
      <c r="D587" s="234" t="s">
        <v>169</v>
      </c>
      <c r="E587" s="251" t="s">
        <v>1</v>
      </c>
      <c r="F587" s="252" t="s">
        <v>843</v>
      </c>
      <c r="G587" s="250"/>
      <c r="H587" s="253">
        <v>0.203</v>
      </c>
      <c r="I587" s="254"/>
      <c r="J587" s="250"/>
      <c r="K587" s="250"/>
      <c r="L587" s="255"/>
      <c r="M587" s="256"/>
      <c r="N587" s="257"/>
      <c r="O587" s="257"/>
      <c r="P587" s="257"/>
      <c r="Q587" s="257"/>
      <c r="R587" s="257"/>
      <c r="S587" s="257"/>
      <c r="T587" s="258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9" t="s">
        <v>169</v>
      </c>
      <c r="AU587" s="259" t="s">
        <v>82</v>
      </c>
      <c r="AV587" s="14" t="s">
        <v>82</v>
      </c>
      <c r="AW587" s="14" t="s">
        <v>30</v>
      </c>
      <c r="AX587" s="14" t="s">
        <v>73</v>
      </c>
      <c r="AY587" s="259" t="s">
        <v>160</v>
      </c>
    </row>
    <row r="588" spans="1:51" s="15" customFormat="1" ht="12">
      <c r="A588" s="15"/>
      <c r="B588" s="260"/>
      <c r="C588" s="261"/>
      <c r="D588" s="234" t="s">
        <v>169</v>
      </c>
      <c r="E588" s="262" t="s">
        <v>1</v>
      </c>
      <c r="F588" s="263" t="s">
        <v>172</v>
      </c>
      <c r="G588" s="261"/>
      <c r="H588" s="264">
        <v>0.203</v>
      </c>
      <c r="I588" s="265"/>
      <c r="J588" s="261"/>
      <c r="K588" s="261"/>
      <c r="L588" s="266"/>
      <c r="M588" s="267"/>
      <c r="N588" s="268"/>
      <c r="O588" s="268"/>
      <c r="P588" s="268"/>
      <c r="Q588" s="268"/>
      <c r="R588" s="268"/>
      <c r="S588" s="268"/>
      <c r="T588" s="269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0" t="s">
        <v>169</v>
      </c>
      <c r="AU588" s="270" t="s">
        <v>82</v>
      </c>
      <c r="AV588" s="15" t="s">
        <v>166</v>
      </c>
      <c r="AW588" s="15" t="s">
        <v>30</v>
      </c>
      <c r="AX588" s="15" t="s">
        <v>80</v>
      </c>
      <c r="AY588" s="270" t="s">
        <v>160</v>
      </c>
    </row>
    <row r="589" spans="1:65" s="2" customFormat="1" ht="24.15" customHeight="1">
      <c r="A589" s="39"/>
      <c r="B589" s="40"/>
      <c r="C589" s="220" t="s">
        <v>535</v>
      </c>
      <c r="D589" s="220" t="s">
        <v>162</v>
      </c>
      <c r="E589" s="221" t="s">
        <v>844</v>
      </c>
      <c r="F589" s="222" t="s">
        <v>845</v>
      </c>
      <c r="G589" s="223" t="s">
        <v>165</v>
      </c>
      <c r="H589" s="224">
        <v>369.11</v>
      </c>
      <c r="I589" s="225"/>
      <c r="J589" s="226">
        <f>ROUND(I589*H589,2)</f>
        <v>0</v>
      </c>
      <c r="K589" s="227"/>
      <c r="L589" s="45"/>
      <c r="M589" s="228" t="s">
        <v>1</v>
      </c>
      <c r="N589" s="229" t="s">
        <v>38</v>
      </c>
      <c r="O589" s="92"/>
      <c r="P589" s="230">
        <f>O589*H589</f>
        <v>0</v>
      </c>
      <c r="Q589" s="230">
        <v>0</v>
      </c>
      <c r="R589" s="230">
        <f>Q589*H589</f>
        <v>0</v>
      </c>
      <c r="S589" s="230">
        <v>0</v>
      </c>
      <c r="T589" s="231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2" t="s">
        <v>197</v>
      </c>
      <c r="AT589" s="232" t="s">
        <v>162</v>
      </c>
      <c r="AU589" s="232" t="s">
        <v>82</v>
      </c>
      <c r="AY589" s="18" t="s">
        <v>160</v>
      </c>
      <c r="BE589" s="233">
        <f>IF(N589="základní",J589,0)</f>
        <v>0</v>
      </c>
      <c r="BF589" s="233">
        <f>IF(N589="snížená",J589,0)</f>
        <v>0</v>
      </c>
      <c r="BG589" s="233">
        <f>IF(N589="zákl. přenesená",J589,0)</f>
        <v>0</v>
      </c>
      <c r="BH589" s="233">
        <f>IF(N589="sníž. přenesená",J589,0)</f>
        <v>0</v>
      </c>
      <c r="BI589" s="233">
        <f>IF(N589="nulová",J589,0)</f>
        <v>0</v>
      </c>
      <c r="BJ589" s="18" t="s">
        <v>80</v>
      </c>
      <c r="BK589" s="233">
        <f>ROUND(I589*H589,2)</f>
        <v>0</v>
      </c>
      <c r="BL589" s="18" t="s">
        <v>197</v>
      </c>
      <c r="BM589" s="232" t="s">
        <v>846</v>
      </c>
    </row>
    <row r="590" spans="1:65" s="2" customFormat="1" ht="16.5" customHeight="1">
      <c r="A590" s="39"/>
      <c r="B590" s="40"/>
      <c r="C590" s="271" t="s">
        <v>847</v>
      </c>
      <c r="D590" s="271" t="s">
        <v>226</v>
      </c>
      <c r="E590" s="272" t="s">
        <v>848</v>
      </c>
      <c r="F590" s="273" t="s">
        <v>849</v>
      </c>
      <c r="G590" s="274" t="s">
        <v>214</v>
      </c>
      <c r="H590" s="275">
        <v>0.144</v>
      </c>
      <c r="I590" s="276"/>
      <c r="J590" s="277">
        <f>ROUND(I590*H590,2)</f>
        <v>0</v>
      </c>
      <c r="K590" s="278"/>
      <c r="L590" s="279"/>
      <c r="M590" s="280" t="s">
        <v>1</v>
      </c>
      <c r="N590" s="281" t="s">
        <v>38</v>
      </c>
      <c r="O590" s="92"/>
      <c r="P590" s="230">
        <f>O590*H590</f>
        <v>0</v>
      </c>
      <c r="Q590" s="230">
        <v>0</v>
      </c>
      <c r="R590" s="230">
        <f>Q590*H590</f>
        <v>0</v>
      </c>
      <c r="S590" s="230">
        <v>0</v>
      </c>
      <c r="T590" s="231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2" t="s">
        <v>234</v>
      </c>
      <c r="AT590" s="232" t="s">
        <v>226</v>
      </c>
      <c r="AU590" s="232" t="s">
        <v>82</v>
      </c>
      <c r="AY590" s="18" t="s">
        <v>160</v>
      </c>
      <c r="BE590" s="233">
        <f>IF(N590="základní",J590,0)</f>
        <v>0</v>
      </c>
      <c r="BF590" s="233">
        <f>IF(N590="snížená",J590,0)</f>
        <v>0</v>
      </c>
      <c r="BG590" s="233">
        <f>IF(N590="zákl. přenesená",J590,0)</f>
        <v>0</v>
      </c>
      <c r="BH590" s="233">
        <f>IF(N590="sníž. přenesená",J590,0)</f>
        <v>0</v>
      </c>
      <c r="BI590" s="233">
        <f>IF(N590="nulová",J590,0)</f>
        <v>0</v>
      </c>
      <c r="BJ590" s="18" t="s">
        <v>80</v>
      </c>
      <c r="BK590" s="233">
        <f>ROUND(I590*H590,2)</f>
        <v>0</v>
      </c>
      <c r="BL590" s="18" t="s">
        <v>197</v>
      </c>
      <c r="BM590" s="232" t="s">
        <v>850</v>
      </c>
    </row>
    <row r="591" spans="1:51" s="13" customFormat="1" ht="12">
      <c r="A591" s="13"/>
      <c r="B591" s="239"/>
      <c r="C591" s="240"/>
      <c r="D591" s="234" t="s">
        <v>169</v>
      </c>
      <c r="E591" s="241" t="s">
        <v>1</v>
      </c>
      <c r="F591" s="242" t="s">
        <v>851</v>
      </c>
      <c r="G591" s="240"/>
      <c r="H591" s="241" t="s">
        <v>1</v>
      </c>
      <c r="I591" s="243"/>
      <c r="J591" s="240"/>
      <c r="K591" s="240"/>
      <c r="L591" s="244"/>
      <c r="M591" s="245"/>
      <c r="N591" s="246"/>
      <c r="O591" s="246"/>
      <c r="P591" s="246"/>
      <c r="Q591" s="246"/>
      <c r="R591" s="246"/>
      <c r="S591" s="246"/>
      <c r="T591" s="247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8" t="s">
        <v>169</v>
      </c>
      <c r="AU591" s="248" t="s">
        <v>82</v>
      </c>
      <c r="AV591" s="13" t="s">
        <v>80</v>
      </c>
      <c r="AW591" s="13" t="s">
        <v>30</v>
      </c>
      <c r="AX591" s="13" t="s">
        <v>73</v>
      </c>
      <c r="AY591" s="248" t="s">
        <v>160</v>
      </c>
    </row>
    <row r="592" spans="1:51" s="14" customFormat="1" ht="12">
      <c r="A592" s="14"/>
      <c r="B592" s="249"/>
      <c r="C592" s="250"/>
      <c r="D592" s="234" t="s">
        <v>169</v>
      </c>
      <c r="E592" s="251" t="s">
        <v>1</v>
      </c>
      <c r="F592" s="252" t="s">
        <v>852</v>
      </c>
      <c r="G592" s="250"/>
      <c r="H592" s="253">
        <v>0.144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9" t="s">
        <v>169</v>
      </c>
      <c r="AU592" s="259" t="s">
        <v>82</v>
      </c>
      <c r="AV592" s="14" t="s">
        <v>82</v>
      </c>
      <c r="AW592" s="14" t="s">
        <v>30</v>
      </c>
      <c r="AX592" s="14" t="s">
        <v>73</v>
      </c>
      <c r="AY592" s="259" t="s">
        <v>160</v>
      </c>
    </row>
    <row r="593" spans="1:51" s="15" customFormat="1" ht="12">
      <c r="A593" s="15"/>
      <c r="B593" s="260"/>
      <c r="C593" s="261"/>
      <c r="D593" s="234" t="s">
        <v>169</v>
      </c>
      <c r="E593" s="262" t="s">
        <v>1</v>
      </c>
      <c r="F593" s="263" t="s">
        <v>172</v>
      </c>
      <c r="G593" s="261"/>
      <c r="H593" s="264">
        <v>0.144</v>
      </c>
      <c r="I593" s="265"/>
      <c r="J593" s="261"/>
      <c r="K593" s="261"/>
      <c r="L593" s="266"/>
      <c r="M593" s="267"/>
      <c r="N593" s="268"/>
      <c r="O593" s="268"/>
      <c r="P593" s="268"/>
      <c r="Q593" s="268"/>
      <c r="R593" s="268"/>
      <c r="S593" s="268"/>
      <c r="T593" s="269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70" t="s">
        <v>169</v>
      </c>
      <c r="AU593" s="270" t="s">
        <v>82</v>
      </c>
      <c r="AV593" s="15" t="s">
        <v>166</v>
      </c>
      <c r="AW593" s="15" t="s">
        <v>30</v>
      </c>
      <c r="AX593" s="15" t="s">
        <v>80</v>
      </c>
      <c r="AY593" s="270" t="s">
        <v>160</v>
      </c>
    </row>
    <row r="594" spans="1:65" s="2" customFormat="1" ht="16.5" customHeight="1">
      <c r="A594" s="39"/>
      <c r="B594" s="40"/>
      <c r="C594" s="220" t="s">
        <v>541</v>
      </c>
      <c r="D594" s="220" t="s">
        <v>162</v>
      </c>
      <c r="E594" s="221" t="s">
        <v>853</v>
      </c>
      <c r="F594" s="222" t="s">
        <v>854</v>
      </c>
      <c r="G594" s="223" t="s">
        <v>165</v>
      </c>
      <c r="H594" s="224">
        <v>2.25</v>
      </c>
      <c r="I594" s="225"/>
      <c r="J594" s="226">
        <f>ROUND(I594*H594,2)</f>
        <v>0</v>
      </c>
      <c r="K594" s="227"/>
      <c r="L594" s="45"/>
      <c r="M594" s="228" t="s">
        <v>1</v>
      </c>
      <c r="N594" s="229" t="s">
        <v>38</v>
      </c>
      <c r="O594" s="92"/>
      <c r="P594" s="230">
        <f>O594*H594</f>
        <v>0</v>
      </c>
      <c r="Q594" s="230">
        <v>0</v>
      </c>
      <c r="R594" s="230">
        <f>Q594*H594</f>
        <v>0</v>
      </c>
      <c r="S594" s="230">
        <v>0</v>
      </c>
      <c r="T594" s="231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2" t="s">
        <v>197</v>
      </c>
      <c r="AT594" s="232" t="s">
        <v>162</v>
      </c>
      <c r="AU594" s="232" t="s">
        <v>82</v>
      </c>
      <c r="AY594" s="18" t="s">
        <v>160</v>
      </c>
      <c r="BE594" s="233">
        <f>IF(N594="základní",J594,0)</f>
        <v>0</v>
      </c>
      <c r="BF594" s="233">
        <f>IF(N594="snížená",J594,0)</f>
        <v>0</v>
      </c>
      <c r="BG594" s="233">
        <f>IF(N594="zákl. přenesená",J594,0)</f>
        <v>0</v>
      </c>
      <c r="BH594" s="233">
        <f>IF(N594="sníž. přenesená",J594,0)</f>
        <v>0</v>
      </c>
      <c r="BI594" s="233">
        <f>IF(N594="nulová",J594,0)</f>
        <v>0</v>
      </c>
      <c r="BJ594" s="18" t="s">
        <v>80</v>
      </c>
      <c r="BK594" s="233">
        <f>ROUND(I594*H594,2)</f>
        <v>0</v>
      </c>
      <c r="BL594" s="18" t="s">
        <v>197</v>
      </c>
      <c r="BM594" s="232" t="s">
        <v>855</v>
      </c>
    </row>
    <row r="595" spans="1:51" s="14" customFormat="1" ht="12">
      <c r="A595" s="14"/>
      <c r="B595" s="249"/>
      <c r="C595" s="250"/>
      <c r="D595" s="234" t="s">
        <v>169</v>
      </c>
      <c r="E595" s="251" t="s">
        <v>1</v>
      </c>
      <c r="F595" s="252" t="s">
        <v>856</v>
      </c>
      <c r="G595" s="250"/>
      <c r="H595" s="253">
        <v>2.25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9" t="s">
        <v>169</v>
      </c>
      <c r="AU595" s="259" t="s">
        <v>82</v>
      </c>
      <c r="AV595" s="14" t="s">
        <v>82</v>
      </c>
      <c r="AW595" s="14" t="s">
        <v>30</v>
      </c>
      <c r="AX595" s="14" t="s">
        <v>73</v>
      </c>
      <c r="AY595" s="259" t="s">
        <v>160</v>
      </c>
    </row>
    <row r="596" spans="1:51" s="15" customFormat="1" ht="12">
      <c r="A596" s="15"/>
      <c r="B596" s="260"/>
      <c r="C596" s="261"/>
      <c r="D596" s="234" t="s">
        <v>169</v>
      </c>
      <c r="E596" s="262" t="s">
        <v>1</v>
      </c>
      <c r="F596" s="263" t="s">
        <v>172</v>
      </c>
      <c r="G596" s="261"/>
      <c r="H596" s="264">
        <v>2.25</v>
      </c>
      <c r="I596" s="265"/>
      <c r="J596" s="261"/>
      <c r="K596" s="261"/>
      <c r="L596" s="266"/>
      <c r="M596" s="267"/>
      <c r="N596" s="268"/>
      <c r="O596" s="268"/>
      <c r="P596" s="268"/>
      <c r="Q596" s="268"/>
      <c r="R596" s="268"/>
      <c r="S596" s="268"/>
      <c r="T596" s="269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70" t="s">
        <v>169</v>
      </c>
      <c r="AU596" s="270" t="s">
        <v>82</v>
      </c>
      <c r="AV596" s="15" t="s">
        <v>166</v>
      </c>
      <c r="AW596" s="15" t="s">
        <v>30</v>
      </c>
      <c r="AX596" s="15" t="s">
        <v>80</v>
      </c>
      <c r="AY596" s="270" t="s">
        <v>160</v>
      </c>
    </row>
    <row r="597" spans="1:65" s="2" customFormat="1" ht="24.15" customHeight="1">
      <c r="A597" s="39"/>
      <c r="B597" s="40"/>
      <c r="C597" s="220" t="s">
        <v>857</v>
      </c>
      <c r="D597" s="220" t="s">
        <v>162</v>
      </c>
      <c r="E597" s="221" t="s">
        <v>858</v>
      </c>
      <c r="F597" s="222" t="s">
        <v>859</v>
      </c>
      <c r="G597" s="223" t="s">
        <v>165</v>
      </c>
      <c r="H597" s="224">
        <v>542</v>
      </c>
      <c r="I597" s="225"/>
      <c r="J597" s="226">
        <f>ROUND(I597*H597,2)</f>
        <v>0</v>
      </c>
      <c r="K597" s="227"/>
      <c r="L597" s="45"/>
      <c r="M597" s="228" t="s">
        <v>1</v>
      </c>
      <c r="N597" s="229" t="s">
        <v>38</v>
      </c>
      <c r="O597" s="92"/>
      <c r="P597" s="230">
        <f>O597*H597</f>
        <v>0</v>
      </c>
      <c r="Q597" s="230">
        <v>0</v>
      </c>
      <c r="R597" s="230">
        <f>Q597*H597</f>
        <v>0</v>
      </c>
      <c r="S597" s="230">
        <v>0</v>
      </c>
      <c r="T597" s="231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32" t="s">
        <v>197</v>
      </c>
      <c r="AT597" s="232" t="s">
        <v>162</v>
      </c>
      <c r="AU597" s="232" t="s">
        <v>82</v>
      </c>
      <c r="AY597" s="18" t="s">
        <v>160</v>
      </c>
      <c r="BE597" s="233">
        <f>IF(N597="základní",J597,0)</f>
        <v>0</v>
      </c>
      <c r="BF597" s="233">
        <f>IF(N597="snížená",J597,0)</f>
        <v>0</v>
      </c>
      <c r="BG597" s="233">
        <f>IF(N597="zákl. přenesená",J597,0)</f>
        <v>0</v>
      </c>
      <c r="BH597" s="233">
        <f>IF(N597="sníž. přenesená",J597,0)</f>
        <v>0</v>
      </c>
      <c r="BI597" s="233">
        <f>IF(N597="nulová",J597,0)</f>
        <v>0</v>
      </c>
      <c r="BJ597" s="18" t="s">
        <v>80</v>
      </c>
      <c r="BK597" s="233">
        <f>ROUND(I597*H597,2)</f>
        <v>0</v>
      </c>
      <c r="BL597" s="18" t="s">
        <v>197</v>
      </c>
      <c r="BM597" s="232" t="s">
        <v>860</v>
      </c>
    </row>
    <row r="598" spans="1:51" s="14" customFormat="1" ht="12">
      <c r="A598" s="14"/>
      <c r="B598" s="249"/>
      <c r="C598" s="250"/>
      <c r="D598" s="234" t="s">
        <v>169</v>
      </c>
      <c r="E598" s="251" t="s">
        <v>1</v>
      </c>
      <c r="F598" s="252" t="s">
        <v>861</v>
      </c>
      <c r="G598" s="250"/>
      <c r="H598" s="253">
        <v>377.5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9" t="s">
        <v>169</v>
      </c>
      <c r="AU598" s="259" t="s">
        <v>82</v>
      </c>
      <c r="AV598" s="14" t="s">
        <v>82</v>
      </c>
      <c r="AW598" s="14" t="s">
        <v>30</v>
      </c>
      <c r="AX598" s="14" t="s">
        <v>73</v>
      </c>
      <c r="AY598" s="259" t="s">
        <v>160</v>
      </c>
    </row>
    <row r="599" spans="1:51" s="14" customFormat="1" ht="12">
      <c r="A599" s="14"/>
      <c r="B599" s="249"/>
      <c r="C599" s="250"/>
      <c r="D599" s="234" t="s">
        <v>169</v>
      </c>
      <c r="E599" s="251" t="s">
        <v>1</v>
      </c>
      <c r="F599" s="252" t="s">
        <v>862</v>
      </c>
      <c r="G599" s="250"/>
      <c r="H599" s="253">
        <v>19.5</v>
      </c>
      <c r="I599" s="254"/>
      <c r="J599" s="250"/>
      <c r="K599" s="250"/>
      <c r="L599" s="255"/>
      <c r="M599" s="256"/>
      <c r="N599" s="257"/>
      <c r="O599" s="257"/>
      <c r="P599" s="257"/>
      <c r="Q599" s="257"/>
      <c r="R599" s="257"/>
      <c r="S599" s="257"/>
      <c r="T599" s="25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9" t="s">
        <v>169</v>
      </c>
      <c r="AU599" s="259" t="s">
        <v>82</v>
      </c>
      <c r="AV599" s="14" t="s">
        <v>82</v>
      </c>
      <c r="AW599" s="14" t="s">
        <v>30</v>
      </c>
      <c r="AX599" s="14" t="s">
        <v>73</v>
      </c>
      <c r="AY599" s="259" t="s">
        <v>160</v>
      </c>
    </row>
    <row r="600" spans="1:51" s="14" customFormat="1" ht="12">
      <c r="A600" s="14"/>
      <c r="B600" s="249"/>
      <c r="C600" s="250"/>
      <c r="D600" s="234" t="s">
        <v>169</v>
      </c>
      <c r="E600" s="251" t="s">
        <v>1</v>
      </c>
      <c r="F600" s="252" t="s">
        <v>863</v>
      </c>
      <c r="G600" s="250"/>
      <c r="H600" s="253">
        <v>141.5</v>
      </c>
      <c r="I600" s="254"/>
      <c r="J600" s="250"/>
      <c r="K600" s="250"/>
      <c r="L600" s="255"/>
      <c r="M600" s="256"/>
      <c r="N600" s="257"/>
      <c r="O600" s="257"/>
      <c r="P600" s="257"/>
      <c r="Q600" s="257"/>
      <c r="R600" s="257"/>
      <c r="S600" s="257"/>
      <c r="T600" s="258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9" t="s">
        <v>169</v>
      </c>
      <c r="AU600" s="259" t="s">
        <v>82</v>
      </c>
      <c r="AV600" s="14" t="s">
        <v>82</v>
      </c>
      <c r="AW600" s="14" t="s">
        <v>30</v>
      </c>
      <c r="AX600" s="14" t="s">
        <v>73</v>
      </c>
      <c r="AY600" s="259" t="s">
        <v>160</v>
      </c>
    </row>
    <row r="601" spans="1:51" s="14" customFormat="1" ht="12">
      <c r="A601" s="14"/>
      <c r="B601" s="249"/>
      <c r="C601" s="250"/>
      <c r="D601" s="234" t="s">
        <v>169</v>
      </c>
      <c r="E601" s="251" t="s">
        <v>1</v>
      </c>
      <c r="F601" s="252" t="s">
        <v>864</v>
      </c>
      <c r="G601" s="250"/>
      <c r="H601" s="253">
        <v>3.5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9" t="s">
        <v>169</v>
      </c>
      <c r="AU601" s="259" t="s">
        <v>82</v>
      </c>
      <c r="AV601" s="14" t="s">
        <v>82</v>
      </c>
      <c r="AW601" s="14" t="s">
        <v>30</v>
      </c>
      <c r="AX601" s="14" t="s">
        <v>73</v>
      </c>
      <c r="AY601" s="259" t="s">
        <v>160</v>
      </c>
    </row>
    <row r="602" spans="1:51" s="15" customFormat="1" ht="12">
      <c r="A602" s="15"/>
      <c r="B602" s="260"/>
      <c r="C602" s="261"/>
      <c r="D602" s="234" t="s">
        <v>169</v>
      </c>
      <c r="E602" s="262" t="s">
        <v>1</v>
      </c>
      <c r="F602" s="263" t="s">
        <v>172</v>
      </c>
      <c r="G602" s="261"/>
      <c r="H602" s="264">
        <v>542</v>
      </c>
      <c r="I602" s="265"/>
      <c r="J602" s="261"/>
      <c r="K602" s="261"/>
      <c r="L602" s="266"/>
      <c r="M602" s="267"/>
      <c r="N602" s="268"/>
      <c r="O602" s="268"/>
      <c r="P602" s="268"/>
      <c r="Q602" s="268"/>
      <c r="R602" s="268"/>
      <c r="S602" s="268"/>
      <c r="T602" s="269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70" t="s">
        <v>169</v>
      </c>
      <c r="AU602" s="270" t="s">
        <v>82</v>
      </c>
      <c r="AV602" s="15" t="s">
        <v>166</v>
      </c>
      <c r="AW602" s="15" t="s">
        <v>30</v>
      </c>
      <c r="AX602" s="15" t="s">
        <v>80</v>
      </c>
      <c r="AY602" s="270" t="s">
        <v>160</v>
      </c>
    </row>
    <row r="603" spans="1:65" s="2" customFormat="1" ht="24.15" customHeight="1">
      <c r="A603" s="39"/>
      <c r="B603" s="40"/>
      <c r="C603" s="220" t="s">
        <v>546</v>
      </c>
      <c r="D603" s="220" t="s">
        <v>162</v>
      </c>
      <c r="E603" s="221" t="s">
        <v>865</v>
      </c>
      <c r="F603" s="222" t="s">
        <v>866</v>
      </c>
      <c r="G603" s="223" t="s">
        <v>165</v>
      </c>
      <c r="H603" s="224">
        <v>73.63</v>
      </c>
      <c r="I603" s="225"/>
      <c r="J603" s="226">
        <f>ROUND(I603*H603,2)</f>
        <v>0</v>
      </c>
      <c r="K603" s="227"/>
      <c r="L603" s="45"/>
      <c r="M603" s="228" t="s">
        <v>1</v>
      </c>
      <c r="N603" s="229" t="s">
        <v>38</v>
      </c>
      <c r="O603" s="92"/>
      <c r="P603" s="230">
        <f>O603*H603</f>
        <v>0</v>
      </c>
      <c r="Q603" s="230">
        <v>0</v>
      </c>
      <c r="R603" s="230">
        <f>Q603*H603</f>
        <v>0</v>
      </c>
      <c r="S603" s="230">
        <v>0</v>
      </c>
      <c r="T603" s="231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32" t="s">
        <v>197</v>
      </c>
      <c r="AT603" s="232" t="s">
        <v>162</v>
      </c>
      <c r="AU603" s="232" t="s">
        <v>82</v>
      </c>
      <c r="AY603" s="18" t="s">
        <v>160</v>
      </c>
      <c r="BE603" s="233">
        <f>IF(N603="základní",J603,0)</f>
        <v>0</v>
      </c>
      <c r="BF603" s="233">
        <f>IF(N603="snížená",J603,0)</f>
        <v>0</v>
      </c>
      <c r="BG603" s="233">
        <f>IF(N603="zákl. přenesená",J603,0)</f>
        <v>0</v>
      </c>
      <c r="BH603" s="233">
        <f>IF(N603="sníž. přenesená",J603,0)</f>
        <v>0</v>
      </c>
      <c r="BI603" s="233">
        <f>IF(N603="nulová",J603,0)</f>
        <v>0</v>
      </c>
      <c r="BJ603" s="18" t="s">
        <v>80</v>
      </c>
      <c r="BK603" s="233">
        <f>ROUND(I603*H603,2)</f>
        <v>0</v>
      </c>
      <c r="BL603" s="18" t="s">
        <v>197</v>
      </c>
      <c r="BM603" s="232" t="s">
        <v>867</v>
      </c>
    </row>
    <row r="604" spans="1:51" s="14" customFormat="1" ht="12">
      <c r="A604" s="14"/>
      <c r="B604" s="249"/>
      <c r="C604" s="250"/>
      <c r="D604" s="234" t="s">
        <v>169</v>
      </c>
      <c r="E604" s="251" t="s">
        <v>1</v>
      </c>
      <c r="F604" s="252" t="s">
        <v>868</v>
      </c>
      <c r="G604" s="250"/>
      <c r="H604" s="253">
        <v>18.2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9" t="s">
        <v>169</v>
      </c>
      <c r="AU604" s="259" t="s">
        <v>82</v>
      </c>
      <c r="AV604" s="14" t="s">
        <v>82</v>
      </c>
      <c r="AW604" s="14" t="s">
        <v>30</v>
      </c>
      <c r="AX604" s="14" t="s">
        <v>73</v>
      </c>
      <c r="AY604" s="259" t="s">
        <v>160</v>
      </c>
    </row>
    <row r="605" spans="1:51" s="14" customFormat="1" ht="12">
      <c r="A605" s="14"/>
      <c r="B605" s="249"/>
      <c r="C605" s="250"/>
      <c r="D605" s="234" t="s">
        <v>169</v>
      </c>
      <c r="E605" s="251" t="s">
        <v>1</v>
      </c>
      <c r="F605" s="252" t="s">
        <v>869</v>
      </c>
      <c r="G605" s="250"/>
      <c r="H605" s="253">
        <v>2.1</v>
      </c>
      <c r="I605" s="254"/>
      <c r="J605" s="250"/>
      <c r="K605" s="250"/>
      <c r="L605" s="255"/>
      <c r="M605" s="256"/>
      <c r="N605" s="257"/>
      <c r="O605" s="257"/>
      <c r="P605" s="257"/>
      <c r="Q605" s="257"/>
      <c r="R605" s="257"/>
      <c r="S605" s="257"/>
      <c r="T605" s="25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9" t="s">
        <v>169</v>
      </c>
      <c r="AU605" s="259" t="s">
        <v>82</v>
      </c>
      <c r="AV605" s="14" t="s">
        <v>82</v>
      </c>
      <c r="AW605" s="14" t="s">
        <v>30</v>
      </c>
      <c r="AX605" s="14" t="s">
        <v>73</v>
      </c>
      <c r="AY605" s="259" t="s">
        <v>160</v>
      </c>
    </row>
    <row r="606" spans="1:51" s="14" customFormat="1" ht="12">
      <c r="A606" s="14"/>
      <c r="B606" s="249"/>
      <c r="C606" s="250"/>
      <c r="D606" s="234" t="s">
        <v>169</v>
      </c>
      <c r="E606" s="251" t="s">
        <v>1</v>
      </c>
      <c r="F606" s="252" t="s">
        <v>870</v>
      </c>
      <c r="G606" s="250"/>
      <c r="H606" s="253">
        <v>15.08</v>
      </c>
      <c r="I606" s="254"/>
      <c r="J606" s="250"/>
      <c r="K606" s="250"/>
      <c r="L606" s="255"/>
      <c r="M606" s="256"/>
      <c r="N606" s="257"/>
      <c r="O606" s="257"/>
      <c r="P606" s="257"/>
      <c r="Q606" s="257"/>
      <c r="R606" s="257"/>
      <c r="S606" s="257"/>
      <c r="T606" s="25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9" t="s">
        <v>169</v>
      </c>
      <c r="AU606" s="259" t="s">
        <v>82</v>
      </c>
      <c r="AV606" s="14" t="s">
        <v>82</v>
      </c>
      <c r="AW606" s="14" t="s">
        <v>30</v>
      </c>
      <c r="AX606" s="14" t="s">
        <v>73</v>
      </c>
      <c r="AY606" s="259" t="s">
        <v>160</v>
      </c>
    </row>
    <row r="607" spans="1:51" s="14" customFormat="1" ht="12">
      <c r="A607" s="14"/>
      <c r="B607" s="249"/>
      <c r="C607" s="250"/>
      <c r="D607" s="234" t="s">
        <v>169</v>
      </c>
      <c r="E607" s="251" t="s">
        <v>1</v>
      </c>
      <c r="F607" s="252" t="s">
        <v>871</v>
      </c>
      <c r="G607" s="250"/>
      <c r="H607" s="253">
        <v>38.25</v>
      </c>
      <c r="I607" s="254"/>
      <c r="J607" s="250"/>
      <c r="K607" s="250"/>
      <c r="L607" s="255"/>
      <c r="M607" s="256"/>
      <c r="N607" s="257"/>
      <c r="O607" s="257"/>
      <c r="P607" s="257"/>
      <c r="Q607" s="257"/>
      <c r="R607" s="257"/>
      <c r="S607" s="257"/>
      <c r="T607" s="258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9" t="s">
        <v>169</v>
      </c>
      <c r="AU607" s="259" t="s">
        <v>82</v>
      </c>
      <c r="AV607" s="14" t="s">
        <v>82</v>
      </c>
      <c r="AW607" s="14" t="s">
        <v>30</v>
      </c>
      <c r="AX607" s="14" t="s">
        <v>73</v>
      </c>
      <c r="AY607" s="259" t="s">
        <v>160</v>
      </c>
    </row>
    <row r="608" spans="1:51" s="15" customFormat="1" ht="12">
      <c r="A608" s="15"/>
      <c r="B608" s="260"/>
      <c r="C608" s="261"/>
      <c r="D608" s="234" t="s">
        <v>169</v>
      </c>
      <c r="E608" s="262" t="s">
        <v>1</v>
      </c>
      <c r="F608" s="263" t="s">
        <v>172</v>
      </c>
      <c r="G608" s="261"/>
      <c r="H608" s="264">
        <v>73.63</v>
      </c>
      <c r="I608" s="265"/>
      <c r="J608" s="261"/>
      <c r="K608" s="261"/>
      <c r="L608" s="266"/>
      <c r="M608" s="267"/>
      <c r="N608" s="268"/>
      <c r="O608" s="268"/>
      <c r="P608" s="268"/>
      <c r="Q608" s="268"/>
      <c r="R608" s="268"/>
      <c r="S608" s="268"/>
      <c r="T608" s="269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70" t="s">
        <v>169</v>
      </c>
      <c r="AU608" s="270" t="s">
        <v>82</v>
      </c>
      <c r="AV608" s="15" t="s">
        <v>166</v>
      </c>
      <c r="AW608" s="15" t="s">
        <v>30</v>
      </c>
      <c r="AX608" s="15" t="s">
        <v>80</v>
      </c>
      <c r="AY608" s="270" t="s">
        <v>160</v>
      </c>
    </row>
    <row r="609" spans="1:65" s="2" customFormat="1" ht="44.25" customHeight="1">
      <c r="A609" s="39"/>
      <c r="B609" s="40"/>
      <c r="C609" s="271" t="s">
        <v>872</v>
      </c>
      <c r="D609" s="271" t="s">
        <v>226</v>
      </c>
      <c r="E609" s="272" t="s">
        <v>873</v>
      </c>
      <c r="F609" s="273" t="s">
        <v>874</v>
      </c>
      <c r="G609" s="274" t="s">
        <v>165</v>
      </c>
      <c r="H609" s="275">
        <v>334.708</v>
      </c>
      <c r="I609" s="276"/>
      <c r="J609" s="277">
        <f>ROUND(I609*H609,2)</f>
        <v>0</v>
      </c>
      <c r="K609" s="278"/>
      <c r="L609" s="279"/>
      <c r="M609" s="280" t="s">
        <v>1</v>
      </c>
      <c r="N609" s="281" t="s">
        <v>38</v>
      </c>
      <c r="O609" s="92"/>
      <c r="P609" s="230">
        <f>O609*H609</f>
        <v>0</v>
      </c>
      <c r="Q609" s="230">
        <v>0</v>
      </c>
      <c r="R609" s="230">
        <f>Q609*H609</f>
        <v>0</v>
      </c>
      <c r="S609" s="230">
        <v>0</v>
      </c>
      <c r="T609" s="231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2" t="s">
        <v>234</v>
      </c>
      <c r="AT609" s="232" t="s">
        <v>226</v>
      </c>
      <c r="AU609" s="232" t="s">
        <v>82</v>
      </c>
      <c r="AY609" s="18" t="s">
        <v>160</v>
      </c>
      <c r="BE609" s="233">
        <f>IF(N609="základní",J609,0)</f>
        <v>0</v>
      </c>
      <c r="BF609" s="233">
        <f>IF(N609="snížená",J609,0)</f>
        <v>0</v>
      </c>
      <c r="BG609" s="233">
        <f>IF(N609="zákl. přenesená",J609,0)</f>
        <v>0</v>
      </c>
      <c r="BH609" s="233">
        <f>IF(N609="sníž. přenesená",J609,0)</f>
        <v>0</v>
      </c>
      <c r="BI609" s="233">
        <f>IF(N609="nulová",J609,0)</f>
        <v>0</v>
      </c>
      <c r="BJ609" s="18" t="s">
        <v>80</v>
      </c>
      <c r="BK609" s="233">
        <f>ROUND(I609*H609,2)</f>
        <v>0</v>
      </c>
      <c r="BL609" s="18" t="s">
        <v>197</v>
      </c>
      <c r="BM609" s="232" t="s">
        <v>875</v>
      </c>
    </row>
    <row r="610" spans="1:51" s="13" customFormat="1" ht="12">
      <c r="A610" s="13"/>
      <c r="B610" s="239"/>
      <c r="C610" s="240"/>
      <c r="D610" s="234" t="s">
        <v>169</v>
      </c>
      <c r="E610" s="241" t="s">
        <v>1</v>
      </c>
      <c r="F610" s="242" t="s">
        <v>876</v>
      </c>
      <c r="G610" s="240"/>
      <c r="H610" s="241" t="s">
        <v>1</v>
      </c>
      <c r="I610" s="243"/>
      <c r="J610" s="240"/>
      <c r="K610" s="240"/>
      <c r="L610" s="244"/>
      <c r="M610" s="245"/>
      <c r="N610" s="246"/>
      <c r="O610" s="246"/>
      <c r="P610" s="246"/>
      <c r="Q610" s="246"/>
      <c r="R610" s="246"/>
      <c r="S610" s="246"/>
      <c r="T610" s="247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8" t="s">
        <v>169</v>
      </c>
      <c r="AU610" s="248" t="s">
        <v>82</v>
      </c>
      <c r="AV610" s="13" t="s">
        <v>80</v>
      </c>
      <c r="AW610" s="13" t="s">
        <v>30</v>
      </c>
      <c r="AX610" s="13" t="s">
        <v>73</v>
      </c>
      <c r="AY610" s="248" t="s">
        <v>160</v>
      </c>
    </row>
    <row r="611" spans="1:51" s="15" customFormat="1" ht="12">
      <c r="A611" s="15"/>
      <c r="B611" s="260"/>
      <c r="C611" s="261"/>
      <c r="D611" s="234" t="s">
        <v>169</v>
      </c>
      <c r="E611" s="262" t="s">
        <v>1</v>
      </c>
      <c r="F611" s="263" t="s">
        <v>172</v>
      </c>
      <c r="G611" s="261"/>
      <c r="H611" s="264">
        <v>0</v>
      </c>
      <c r="I611" s="265"/>
      <c r="J611" s="261"/>
      <c r="K611" s="261"/>
      <c r="L611" s="266"/>
      <c r="M611" s="267"/>
      <c r="N611" s="268"/>
      <c r="O611" s="268"/>
      <c r="P611" s="268"/>
      <c r="Q611" s="268"/>
      <c r="R611" s="268"/>
      <c r="S611" s="268"/>
      <c r="T611" s="269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70" t="s">
        <v>169</v>
      </c>
      <c r="AU611" s="270" t="s">
        <v>82</v>
      </c>
      <c r="AV611" s="15" t="s">
        <v>166</v>
      </c>
      <c r="AW611" s="15" t="s">
        <v>30</v>
      </c>
      <c r="AX611" s="15" t="s">
        <v>73</v>
      </c>
      <c r="AY611" s="270" t="s">
        <v>160</v>
      </c>
    </row>
    <row r="612" spans="1:51" s="14" customFormat="1" ht="12">
      <c r="A612" s="14"/>
      <c r="B612" s="249"/>
      <c r="C612" s="250"/>
      <c r="D612" s="234" t="s">
        <v>169</v>
      </c>
      <c r="E612" s="251" t="s">
        <v>1</v>
      </c>
      <c r="F612" s="252" t="s">
        <v>877</v>
      </c>
      <c r="G612" s="250"/>
      <c r="H612" s="253">
        <v>334.708</v>
      </c>
      <c r="I612" s="254"/>
      <c r="J612" s="250"/>
      <c r="K612" s="250"/>
      <c r="L612" s="255"/>
      <c r="M612" s="256"/>
      <c r="N612" s="257"/>
      <c r="O612" s="257"/>
      <c r="P612" s="257"/>
      <c r="Q612" s="257"/>
      <c r="R612" s="257"/>
      <c r="S612" s="257"/>
      <c r="T612" s="25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9" t="s">
        <v>169</v>
      </c>
      <c r="AU612" s="259" t="s">
        <v>82</v>
      </c>
      <c r="AV612" s="14" t="s">
        <v>82</v>
      </c>
      <c r="AW612" s="14" t="s">
        <v>30</v>
      </c>
      <c r="AX612" s="14" t="s">
        <v>73</v>
      </c>
      <c r="AY612" s="259" t="s">
        <v>160</v>
      </c>
    </row>
    <row r="613" spans="1:51" s="15" customFormat="1" ht="12">
      <c r="A613" s="15"/>
      <c r="B613" s="260"/>
      <c r="C613" s="261"/>
      <c r="D613" s="234" t="s">
        <v>169</v>
      </c>
      <c r="E613" s="262" t="s">
        <v>1</v>
      </c>
      <c r="F613" s="263" t="s">
        <v>172</v>
      </c>
      <c r="G613" s="261"/>
      <c r="H613" s="264">
        <v>334.708</v>
      </c>
      <c r="I613" s="265"/>
      <c r="J613" s="261"/>
      <c r="K613" s="261"/>
      <c r="L613" s="266"/>
      <c r="M613" s="267"/>
      <c r="N613" s="268"/>
      <c r="O613" s="268"/>
      <c r="P613" s="268"/>
      <c r="Q613" s="268"/>
      <c r="R613" s="268"/>
      <c r="S613" s="268"/>
      <c r="T613" s="269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70" t="s">
        <v>169</v>
      </c>
      <c r="AU613" s="270" t="s">
        <v>82</v>
      </c>
      <c r="AV613" s="15" t="s">
        <v>166</v>
      </c>
      <c r="AW613" s="15" t="s">
        <v>30</v>
      </c>
      <c r="AX613" s="15" t="s">
        <v>80</v>
      </c>
      <c r="AY613" s="270" t="s">
        <v>160</v>
      </c>
    </row>
    <row r="614" spans="1:65" s="2" customFormat="1" ht="37.8" customHeight="1">
      <c r="A614" s="39"/>
      <c r="B614" s="40"/>
      <c r="C614" s="271" t="s">
        <v>550</v>
      </c>
      <c r="D614" s="271" t="s">
        <v>226</v>
      </c>
      <c r="E614" s="272" t="s">
        <v>878</v>
      </c>
      <c r="F614" s="273" t="s">
        <v>879</v>
      </c>
      <c r="G614" s="274" t="s">
        <v>165</v>
      </c>
      <c r="H614" s="275">
        <v>424.477</v>
      </c>
      <c r="I614" s="276"/>
      <c r="J614" s="277">
        <f>ROUND(I614*H614,2)</f>
        <v>0</v>
      </c>
      <c r="K614" s="278"/>
      <c r="L614" s="279"/>
      <c r="M614" s="280" t="s">
        <v>1</v>
      </c>
      <c r="N614" s="281" t="s">
        <v>38</v>
      </c>
      <c r="O614" s="92"/>
      <c r="P614" s="230">
        <f>O614*H614</f>
        <v>0</v>
      </c>
      <c r="Q614" s="230">
        <v>0</v>
      </c>
      <c r="R614" s="230">
        <f>Q614*H614</f>
        <v>0</v>
      </c>
      <c r="S614" s="230">
        <v>0</v>
      </c>
      <c r="T614" s="231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32" t="s">
        <v>234</v>
      </c>
      <c r="AT614" s="232" t="s">
        <v>226</v>
      </c>
      <c r="AU614" s="232" t="s">
        <v>82</v>
      </c>
      <c r="AY614" s="18" t="s">
        <v>160</v>
      </c>
      <c r="BE614" s="233">
        <f>IF(N614="základní",J614,0)</f>
        <v>0</v>
      </c>
      <c r="BF614" s="233">
        <f>IF(N614="snížená",J614,0)</f>
        <v>0</v>
      </c>
      <c r="BG614" s="233">
        <f>IF(N614="zákl. přenesená",J614,0)</f>
        <v>0</v>
      </c>
      <c r="BH614" s="233">
        <f>IF(N614="sníž. přenesená",J614,0)</f>
        <v>0</v>
      </c>
      <c r="BI614" s="233">
        <f>IF(N614="nulová",J614,0)</f>
        <v>0</v>
      </c>
      <c r="BJ614" s="18" t="s">
        <v>80</v>
      </c>
      <c r="BK614" s="233">
        <f>ROUND(I614*H614,2)</f>
        <v>0</v>
      </c>
      <c r="BL614" s="18" t="s">
        <v>197</v>
      </c>
      <c r="BM614" s="232" t="s">
        <v>880</v>
      </c>
    </row>
    <row r="615" spans="1:65" s="2" customFormat="1" ht="33" customHeight="1">
      <c r="A615" s="39"/>
      <c r="B615" s="40"/>
      <c r="C615" s="220" t="s">
        <v>881</v>
      </c>
      <c r="D615" s="220" t="s">
        <v>162</v>
      </c>
      <c r="E615" s="221" t="s">
        <v>882</v>
      </c>
      <c r="F615" s="222" t="s">
        <v>883</v>
      </c>
      <c r="G615" s="223" t="s">
        <v>165</v>
      </c>
      <c r="H615" s="224">
        <v>53.33</v>
      </c>
      <c r="I615" s="225"/>
      <c r="J615" s="226">
        <f>ROUND(I615*H615,2)</f>
        <v>0</v>
      </c>
      <c r="K615" s="227"/>
      <c r="L615" s="45"/>
      <c r="M615" s="228" t="s">
        <v>1</v>
      </c>
      <c r="N615" s="229" t="s">
        <v>38</v>
      </c>
      <c r="O615" s="92"/>
      <c r="P615" s="230">
        <f>O615*H615</f>
        <v>0</v>
      </c>
      <c r="Q615" s="230">
        <v>0</v>
      </c>
      <c r="R615" s="230">
        <f>Q615*H615</f>
        <v>0</v>
      </c>
      <c r="S615" s="230">
        <v>0</v>
      </c>
      <c r="T615" s="231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2" t="s">
        <v>197</v>
      </c>
      <c r="AT615" s="232" t="s">
        <v>162</v>
      </c>
      <c r="AU615" s="232" t="s">
        <v>82</v>
      </c>
      <c r="AY615" s="18" t="s">
        <v>160</v>
      </c>
      <c r="BE615" s="233">
        <f>IF(N615="základní",J615,0)</f>
        <v>0</v>
      </c>
      <c r="BF615" s="233">
        <f>IF(N615="snížená",J615,0)</f>
        <v>0</v>
      </c>
      <c r="BG615" s="233">
        <f>IF(N615="zákl. přenesená",J615,0)</f>
        <v>0</v>
      </c>
      <c r="BH615" s="233">
        <f>IF(N615="sníž. přenesená",J615,0)</f>
        <v>0</v>
      </c>
      <c r="BI615" s="233">
        <f>IF(N615="nulová",J615,0)</f>
        <v>0</v>
      </c>
      <c r="BJ615" s="18" t="s">
        <v>80</v>
      </c>
      <c r="BK615" s="233">
        <f>ROUND(I615*H615,2)</f>
        <v>0</v>
      </c>
      <c r="BL615" s="18" t="s">
        <v>197</v>
      </c>
      <c r="BM615" s="232" t="s">
        <v>884</v>
      </c>
    </row>
    <row r="616" spans="1:51" s="14" customFormat="1" ht="12">
      <c r="A616" s="14"/>
      <c r="B616" s="249"/>
      <c r="C616" s="250"/>
      <c r="D616" s="234" t="s">
        <v>169</v>
      </c>
      <c r="E616" s="251" t="s">
        <v>1</v>
      </c>
      <c r="F616" s="252" t="s">
        <v>870</v>
      </c>
      <c r="G616" s="250"/>
      <c r="H616" s="253">
        <v>15.08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9" t="s">
        <v>169</v>
      </c>
      <c r="AU616" s="259" t="s">
        <v>82</v>
      </c>
      <c r="AV616" s="14" t="s">
        <v>82</v>
      </c>
      <c r="AW616" s="14" t="s">
        <v>30</v>
      </c>
      <c r="AX616" s="14" t="s">
        <v>73</v>
      </c>
      <c r="AY616" s="259" t="s">
        <v>160</v>
      </c>
    </row>
    <row r="617" spans="1:51" s="14" customFormat="1" ht="12">
      <c r="A617" s="14"/>
      <c r="B617" s="249"/>
      <c r="C617" s="250"/>
      <c r="D617" s="234" t="s">
        <v>169</v>
      </c>
      <c r="E617" s="251" t="s">
        <v>1</v>
      </c>
      <c r="F617" s="252" t="s">
        <v>871</v>
      </c>
      <c r="G617" s="250"/>
      <c r="H617" s="253">
        <v>38.25</v>
      </c>
      <c r="I617" s="254"/>
      <c r="J617" s="250"/>
      <c r="K617" s="250"/>
      <c r="L617" s="255"/>
      <c r="M617" s="256"/>
      <c r="N617" s="257"/>
      <c r="O617" s="257"/>
      <c r="P617" s="257"/>
      <c r="Q617" s="257"/>
      <c r="R617" s="257"/>
      <c r="S617" s="257"/>
      <c r="T617" s="258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9" t="s">
        <v>169</v>
      </c>
      <c r="AU617" s="259" t="s">
        <v>82</v>
      </c>
      <c r="AV617" s="14" t="s">
        <v>82</v>
      </c>
      <c r="AW617" s="14" t="s">
        <v>30</v>
      </c>
      <c r="AX617" s="14" t="s">
        <v>73</v>
      </c>
      <c r="AY617" s="259" t="s">
        <v>160</v>
      </c>
    </row>
    <row r="618" spans="1:51" s="15" customFormat="1" ht="12">
      <c r="A618" s="15"/>
      <c r="B618" s="260"/>
      <c r="C618" s="261"/>
      <c r="D618" s="234" t="s">
        <v>169</v>
      </c>
      <c r="E618" s="262" t="s">
        <v>1</v>
      </c>
      <c r="F618" s="263" t="s">
        <v>172</v>
      </c>
      <c r="G618" s="261"/>
      <c r="H618" s="264">
        <v>53.33</v>
      </c>
      <c r="I618" s="265"/>
      <c r="J618" s="261"/>
      <c r="K618" s="261"/>
      <c r="L618" s="266"/>
      <c r="M618" s="267"/>
      <c r="N618" s="268"/>
      <c r="O618" s="268"/>
      <c r="P618" s="268"/>
      <c r="Q618" s="268"/>
      <c r="R618" s="268"/>
      <c r="S618" s="268"/>
      <c r="T618" s="269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T618" s="270" t="s">
        <v>169</v>
      </c>
      <c r="AU618" s="270" t="s">
        <v>82</v>
      </c>
      <c r="AV618" s="15" t="s">
        <v>166</v>
      </c>
      <c r="AW618" s="15" t="s">
        <v>30</v>
      </c>
      <c r="AX618" s="15" t="s">
        <v>80</v>
      </c>
      <c r="AY618" s="270" t="s">
        <v>160</v>
      </c>
    </row>
    <row r="619" spans="1:65" s="2" customFormat="1" ht="24.15" customHeight="1">
      <c r="A619" s="39"/>
      <c r="B619" s="40"/>
      <c r="C619" s="220" t="s">
        <v>554</v>
      </c>
      <c r="D619" s="220" t="s">
        <v>162</v>
      </c>
      <c r="E619" s="221" t="s">
        <v>885</v>
      </c>
      <c r="F619" s="222" t="s">
        <v>886</v>
      </c>
      <c r="G619" s="223" t="s">
        <v>307</v>
      </c>
      <c r="H619" s="224">
        <v>37.1</v>
      </c>
      <c r="I619" s="225"/>
      <c r="J619" s="226">
        <f>ROUND(I619*H619,2)</f>
        <v>0</v>
      </c>
      <c r="K619" s="227"/>
      <c r="L619" s="45"/>
      <c r="M619" s="228" t="s">
        <v>1</v>
      </c>
      <c r="N619" s="229" t="s">
        <v>38</v>
      </c>
      <c r="O619" s="92"/>
      <c r="P619" s="230">
        <f>O619*H619</f>
        <v>0</v>
      </c>
      <c r="Q619" s="230">
        <v>0</v>
      </c>
      <c r="R619" s="230">
        <f>Q619*H619</f>
        <v>0</v>
      </c>
      <c r="S619" s="230">
        <v>0</v>
      </c>
      <c r="T619" s="231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2" t="s">
        <v>197</v>
      </c>
      <c r="AT619" s="232" t="s">
        <v>162</v>
      </c>
      <c r="AU619" s="232" t="s">
        <v>82</v>
      </c>
      <c r="AY619" s="18" t="s">
        <v>160</v>
      </c>
      <c r="BE619" s="233">
        <f>IF(N619="základní",J619,0)</f>
        <v>0</v>
      </c>
      <c r="BF619" s="233">
        <f>IF(N619="snížená",J619,0)</f>
        <v>0</v>
      </c>
      <c r="BG619" s="233">
        <f>IF(N619="zákl. přenesená",J619,0)</f>
        <v>0</v>
      </c>
      <c r="BH619" s="233">
        <f>IF(N619="sníž. přenesená",J619,0)</f>
        <v>0</v>
      </c>
      <c r="BI619" s="233">
        <f>IF(N619="nulová",J619,0)</f>
        <v>0</v>
      </c>
      <c r="BJ619" s="18" t="s">
        <v>80</v>
      </c>
      <c r="BK619" s="233">
        <f>ROUND(I619*H619,2)</f>
        <v>0</v>
      </c>
      <c r="BL619" s="18" t="s">
        <v>197</v>
      </c>
      <c r="BM619" s="232" t="s">
        <v>887</v>
      </c>
    </row>
    <row r="620" spans="1:51" s="14" customFormat="1" ht="12">
      <c r="A620" s="14"/>
      <c r="B620" s="249"/>
      <c r="C620" s="250"/>
      <c r="D620" s="234" t="s">
        <v>169</v>
      </c>
      <c r="E620" s="251" t="s">
        <v>1</v>
      </c>
      <c r="F620" s="252" t="s">
        <v>888</v>
      </c>
      <c r="G620" s="250"/>
      <c r="H620" s="253">
        <v>11.6</v>
      </c>
      <c r="I620" s="254"/>
      <c r="J620" s="250"/>
      <c r="K620" s="250"/>
      <c r="L620" s="255"/>
      <c r="M620" s="256"/>
      <c r="N620" s="257"/>
      <c r="O620" s="257"/>
      <c r="P620" s="257"/>
      <c r="Q620" s="257"/>
      <c r="R620" s="257"/>
      <c r="S620" s="257"/>
      <c r="T620" s="258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9" t="s">
        <v>169</v>
      </c>
      <c r="AU620" s="259" t="s">
        <v>82</v>
      </c>
      <c r="AV620" s="14" t="s">
        <v>82</v>
      </c>
      <c r="AW620" s="14" t="s">
        <v>30</v>
      </c>
      <c r="AX620" s="14" t="s">
        <v>73</v>
      </c>
      <c r="AY620" s="259" t="s">
        <v>160</v>
      </c>
    </row>
    <row r="621" spans="1:51" s="14" customFormat="1" ht="12">
      <c r="A621" s="14"/>
      <c r="B621" s="249"/>
      <c r="C621" s="250"/>
      <c r="D621" s="234" t="s">
        <v>169</v>
      </c>
      <c r="E621" s="251" t="s">
        <v>1</v>
      </c>
      <c r="F621" s="252" t="s">
        <v>889</v>
      </c>
      <c r="G621" s="250"/>
      <c r="H621" s="253">
        <v>25.5</v>
      </c>
      <c r="I621" s="254"/>
      <c r="J621" s="250"/>
      <c r="K621" s="250"/>
      <c r="L621" s="255"/>
      <c r="M621" s="256"/>
      <c r="N621" s="257"/>
      <c r="O621" s="257"/>
      <c r="P621" s="257"/>
      <c r="Q621" s="257"/>
      <c r="R621" s="257"/>
      <c r="S621" s="257"/>
      <c r="T621" s="25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9" t="s">
        <v>169</v>
      </c>
      <c r="AU621" s="259" t="s">
        <v>82</v>
      </c>
      <c r="AV621" s="14" t="s">
        <v>82</v>
      </c>
      <c r="AW621" s="14" t="s">
        <v>30</v>
      </c>
      <c r="AX621" s="14" t="s">
        <v>73</v>
      </c>
      <c r="AY621" s="259" t="s">
        <v>160</v>
      </c>
    </row>
    <row r="622" spans="1:51" s="15" customFormat="1" ht="12">
      <c r="A622" s="15"/>
      <c r="B622" s="260"/>
      <c r="C622" s="261"/>
      <c r="D622" s="234" t="s">
        <v>169</v>
      </c>
      <c r="E622" s="262" t="s">
        <v>1</v>
      </c>
      <c r="F622" s="263" t="s">
        <v>172</v>
      </c>
      <c r="G622" s="261"/>
      <c r="H622" s="264">
        <v>37.1</v>
      </c>
      <c r="I622" s="265"/>
      <c r="J622" s="261"/>
      <c r="K622" s="261"/>
      <c r="L622" s="266"/>
      <c r="M622" s="267"/>
      <c r="N622" s="268"/>
      <c r="O622" s="268"/>
      <c r="P622" s="268"/>
      <c r="Q622" s="268"/>
      <c r="R622" s="268"/>
      <c r="S622" s="268"/>
      <c r="T622" s="269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70" t="s">
        <v>169</v>
      </c>
      <c r="AU622" s="270" t="s">
        <v>82</v>
      </c>
      <c r="AV622" s="15" t="s">
        <v>166</v>
      </c>
      <c r="AW622" s="15" t="s">
        <v>30</v>
      </c>
      <c r="AX622" s="15" t="s">
        <v>80</v>
      </c>
      <c r="AY622" s="270" t="s">
        <v>160</v>
      </c>
    </row>
    <row r="623" spans="1:65" s="2" customFormat="1" ht="33" customHeight="1">
      <c r="A623" s="39"/>
      <c r="B623" s="40"/>
      <c r="C623" s="220" t="s">
        <v>890</v>
      </c>
      <c r="D623" s="220" t="s">
        <v>162</v>
      </c>
      <c r="E623" s="221" t="s">
        <v>891</v>
      </c>
      <c r="F623" s="222" t="s">
        <v>892</v>
      </c>
      <c r="G623" s="223" t="s">
        <v>893</v>
      </c>
      <c r="H623" s="282"/>
      <c r="I623" s="225"/>
      <c r="J623" s="226">
        <f>ROUND(I623*H623,2)</f>
        <v>0</v>
      </c>
      <c r="K623" s="227"/>
      <c r="L623" s="45"/>
      <c r="M623" s="228" t="s">
        <v>1</v>
      </c>
      <c r="N623" s="229" t="s">
        <v>38</v>
      </c>
      <c r="O623" s="92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2" t="s">
        <v>197</v>
      </c>
      <c r="AT623" s="232" t="s">
        <v>162</v>
      </c>
      <c r="AU623" s="232" t="s">
        <v>82</v>
      </c>
      <c r="AY623" s="18" t="s">
        <v>160</v>
      </c>
      <c r="BE623" s="233">
        <f>IF(N623="základní",J623,0)</f>
        <v>0</v>
      </c>
      <c r="BF623" s="233">
        <f>IF(N623="snížená",J623,0)</f>
        <v>0</v>
      </c>
      <c r="BG623" s="233">
        <f>IF(N623="zákl. přenesená",J623,0)</f>
        <v>0</v>
      </c>
      <c r="BH623" s="233">
        <f>IF(N623="sníž. přenesená",J623,0)</f>
        <v>0</v>
      </c>
      <c r="BI623" s="233">
        <f>IF(N623="nulová",J623,0)</f>
        <v>0</v>
      </c>
      <c r="BJ623" s="18" t="s">
        <v>80</v>
      </c>
      <c r="BK623" s="233">
        <f>ROUND(I623*H623,2)</f>
        <v>0</v>
      </c>
      <c r="BL623" s="18" t="s">
        <v>197</v>
      </c>
      <c r="BM623" s="232" t="s">
        <v>894</v>
      </c>
    </row>
    <row r="624" spans="1:63" s="12" customFormat="1" ht="22.8" customHeight="1">
      <c r="A624" s="12"/>
      <c r="B624" s="204"/>
      <c r="C624" s="205"/>
      <c r="D624" s="206" t="s">
        <v>72</v>
      </c>
      <c r="E624" s="218" t="s">
        <v>895</v>
      </c>
      <c r="F624" s="218" t="s">
        <v>896</v>
      </c>
      <c r="G624" s="205"/>
      <c r="H624" s="205"/>
      <c r="I624" s="208"/>
      <c r="J624" s="219">
        <f>BK624</f>
        <v>0</v>
      </c>
      <c r="K624" s="205"/>
      <c r="L624" s="210"/>
      <c r="M624" s="211"/>
      <c r="N624" s="212"/>
      <c r="O624" s="212"/>
      <c r="P624" s="213">
        <f>SUM(P625:P747)</f>
        <v>0</v>
      </c>
      <c r="Q624" s="212"/>
      <c r="R624" s="213">
        <f>SUM(R625:R747)</f>
        <v>0</v>
      </c>
      <c r="S624" s="212"/>
      <c r="T624" s="214">
        <f>SUM(T625:T747)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15" t="s">
        <v>82</v>
      </c>
      <c r="AT624" s="216" t="s">
        <v>72</v>
      </c>
      <c r="AU624" s="216" t="s">
        <v>80</v>
      </c>
      <c r="AY624" s="215" t="s">
        <v>160</v>
      </c>
      <c r="BK624" s="217">
        <f>SUM(BK625:BK747)</f>
        <v>0</v>
      </c>
    </row>
    <row r="625" spans="1:65" s="2" customFormat="1" ht="24.15" customHeight="1">
      <c r="A625" s="39"/>
      <c r="B625" s="40"/>
      <c r="C625" s="220" t="s">
        <v>557</v>
      </c>
      <c r="D625" s="220" t="s">
        <v>162</v>
      </c>
      <c r="E625" s="221" t="s">
        <v>897</v>
      </c>
      <c r="F625" s="222" t="s">
        <v>898</v>
      </c>
      <c r="G625" s="223" t="s">
        <v>165</v>
      </c>
      <c r="H625" s="224">
        <v>282.173</v>
      </c>
      <c r="I625" s="225"/>
      <c r="J625" s="226">
        <f>ROUND(I625*H625,2)</f>
        <v>0</v>
      </c>
      <c r="K625" s="227"/>
      <c r="L625" s="45"/>
      <c r="M625" s="228" t="s">
        <v>1</v>
      </c>
      <c r="N625" s="229" t="s">
        <v>38</v>
      </c>
      <c r="O625" s="92"/>
      <c r="P625" s="230">
        <f>O625*H625</f>
        <v>0</v>
      </c>
      <c r="Q625" s="230">
        <v>0</v>
      </c>
      <c r="R625" s="230">
        <f>Q625*H625</f>
        <v>0</v>
      </c>
      <c r="S625" s="230">
        <v>0</v>
      </c>
      <c r="T625" s="231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2" t="s">
        <v>197</v>
      </c>
      <c r="AT625" s="232" t="s">
        <v>162</v>
      </c>
      <c r="AU625" s="232" t="s">
        <v>82</v>
      </c>
      <c r="AY625" s="18" t="s">
        <v>160</v>
      </c>
      <c r="BE625" s="233">
        <f>IF(N625="základní",J625,0)</f>
        <v>0</v>
      </c>
      <c r="BF625" s="233">
        <f>IF(N625="snížená",J625,0)</f>
        <v>0</v>
      </c>
      <c r="BG625" s="233">
        <f>IF(N625="zákl. přenesená",J625,0)</f>
        <v>0</v>
      </c>
      <c r="BH625" s="233">
        <f>IF(N625="sníž. přenesená",J625,0)</f>
        <v>0</v>
      </c>
      <c r="BI625" s="233">
        <f>IF(N625="nulová",J625,0)</f>
        <v>0</v>
      </c>
      <c r="BJ625" s="18" t="s">
        <v>80</v>
      </c>
      <c r="BK625" s="233">
        <f>ROUND(I625*H625,2)</f>
        <v>0</v>
      </c>
      <c r="BL625" s="18" t="s">
        <v>197</v>
      </c>
      <c r="BM625" s="232" t="s">
        <v>899</v>
      </c>
    </row>
    <row r="626" spans="1:51" s="14" customFormat="1" ht="12">
      <c r="A626" s="14"/>
      <c r="B626" s="249"/>
      <c r="C626" s="250"/>
      <c r="D626" s="234" t="s">
        <v>169</v>
      </c>
      <c r="E626" s="251" t="s">
        <v>1</v>
      </c>
      <c r="F626" s="252" t="s">
        <v>900</v>
      </c>
      <c r="G626" s="250"/>
      <c r="H626" s="253">
        <v>37.433</v>
      </c>
      <c r="I626" s="254"/>
      <c r="J626" s="250"/>
      <c r="K626" s="250"/>
      <c r="L626" s="255"/>
      <c r="M626" s="256"/>
      <c r="N626" s="257"/>
      <c r="O626" s="257"/>
      <c r="P626" s="257"/>
      <c r="Q626" s="257"/>
      <c r="R626" s="257"/>
      <c r="S626" s="257"/>
      <c r="T626" s="258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9" t="s">
        <v>169</v>
      </c>
      <c r="AU626" s="259" t="s">
        <v>82</v>
      </c>
      <c r="AV626" s="14" t="s">
        <v>82</v>
      </c>
      <c r="AW626" s="14" t="s">
        <v>30</v>
      </c>
      <c r="AX626" s="14" t="s">
        <v>73</v>
      </c>
      <c r="AY626" s="259" t="s">
        <v>160</v>
      </c>
    </row>
    <row r="627" spans="1:51" s="14" customFormat="1" ht="12">
      <c r="A627" s="14"/>
      <c r="B627" s="249"/>
      <c r="C627" s="250"/>
      <c r="D627" s="234" t="s">
        <v>169</v>
      </c>
      <c r="E627" s="251" t="s">
        <v>1</v>
      </c>
      <c r="F627" s="252" t="s">
        <v>901</v>
      </c>
      <c r="G627" s="250"/>
      <c r="H627" s="253">
        <v>170.39</v>
      </c>
      <c r="I627" s="254"/>
      <c r="J627" s="250"/>
      <c r="K627" s="250"/>
      <c r="L627" s="255"/>
      <c r="M627" s="256"/>
      <c r="N627" s="257"/>
      <c r="O627" s="257"/>
      <c r="P627" s="257"/>
      <c r="Q627" s="257"/>
      <c r="R627" s="257"/>
      <c r="S627" s="257"/>
      <c r="T627" s="25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9" t="s">
        <v>169</v>
      </c>
      <c r="AU627" s="259" t="s">
        <v>82</v>
      </c>
      <c r="AV627" s="14" t="s">
        <v>82</v>
      </c>
      <c r="AW627" s="14" t="s">
        <v>30</v>
      </c>
      <c r="AX627" s="14" t="s">
        <v>73</v>
      </c>
      <c r="AY627" s="259" t="s">
        <v>160</v>
      </c>
    </row>
    <row r="628" spans="1:51" s="16" customFormat="1" ht="12">
      <c r="A628" s="16"/>
      <c r="B628" s="283"/>
      <c r="C628" s="284"/>
      <c r="D628" s="234" t="s">
        <v>169</v>
      </c>
      <c r="E628" s="285" t="s">
        <v>1</v>
      </c>
      <c r="F628" s="286" t="s">
        <v>902</v>
      </c>
      <c r="G628" s="284"/>
      <c r="H628" s="287">
        <v>207.82299999999998</v>
      </c>
      <c r="I628" s="288"/>
      <c r="J628" s="284"/>
      <c r="K628" s="284"/>
      <c r="L628" s="289"/>
      <c r="M628" s="290"/>
      <c r="N628" s="291"/>
      <c r="O628" s="291"/>
      <c r="P628" s="291"/>
      <c r="Q628" s="291"/>
      <c r="R628" s="291"/>
      <c r="S628" s="291"/>
      <c r="T628" s="292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T628" s="293" t="s">
        <v>169</v>
      </c>
      <c r="AU628" s="293" t="s">
        <v>82</v>
      </c>
      <c r="AV628" s="16" t="s">
        <v>176</v>
      </c>
      <c r="AW628" s="16" t="s">
        <v>30</v>
      </c>
      <c r="AX628" s="16" t="s">
        <v>73</v>
      </c>
      <c r="AY628" s="293" t="s">
        <v>160</v>
      </c>
    </row>
    <row r="629" spans="1:51" s="13" customFormat="1" ht="12">
      <c r="A629" s="13"/>
      <c r="B629" s="239"/>
      <c r="C629" s="240"/>
      <c r="D629" s="234" t="s">
        <v>169</v>
      </c>
      <c r="E629" s="241" t="s">
        <v>1</v>
      </c>
      <c r="F629" s="242" t="s">
        <v>903</v>
      </c>
      <c r="G629" s="240"/>
      <c r="H629" s="241" t="s">
        <v>1</v>
      </c>
      <c r="I629" s="243"/>
      <c r="J629" s="240"/>
      <c r="K629" s="240"/>
      <c r="L629" s="244"/>
      <c r="M629" s="245"/>
      <c r="N629" s="246"/>
      <c r="O629" s="246"/>
      <c r="P629" s="246"/>
      <c r="Q629" s="246"/>
      <c r="R629" s="246"/>
      <c r="S629" s="246"/>
      <c r="T629" s="247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8" t="s">
        <v>169</v>
      </c>
      <c r="AU629" s="248" t="s">
        <v>82</v>
      </c>
      <c r="AV629" s="13" t="s">
        <v>80</v>
      </c>
      <c r="AW629" s="13" t="s">
        <v>30</v>
      </c>
      <c r="AX629" s="13" t="s">
        <v>73</v>
      </c>
      <c r="AY629" s="248" t="s">
        <v>160</v>
      </c>
    </row>
    <row r="630" spans="1:51" s="14" customFormat="1" ht="12">
      <c r="A630" s="14"/>
      <c r="B630" s="249"/>
      <c r="C630" s="250"/>
      <c r="D630" s="234" t="s">
        <v>169</v>
      </c>
      <c r="E630" s="251" t="s">
        <v>1</v>
      </c>
      <c r="F630" s="252" t="s">
        <v>904</v>
      </c>
      <c r="G630" s="250"/>
      <c r="H630" s="253">
        <v>15.24</v>
      </c>
      <c r="I630" s="254"/>
      <c r="J630" s="250"/>
      <c r="K630" s="250"/>
      <c r="L630" s="255"/>
      <c r="M630" s="256"/>
      <c r="N630" s="257"/>
      <c r="O630" s="257"/>
      <c r="P630" s="257"/>
      <c r="Q630" s="257"/>
      <c r="R630" s="257"/>
      <c r="S630" s="257"/>
      <c r="T630" s="25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9" t="s">
        <v>169</v>
      </c>
      <c r="AU630" s="259" t="s">
        <v>82</v>
      </c>
      <c r="AV630" s="14" t="s">
        <v>82</v>
      </c>
      <c r="AW630" s="14" t="s">
        <v>30</v>
      </c>
      <c r="AX630" s="14" t="s">
        <v>73</v>
      </c>
      <c r="AY630" s="259" t="s">
        <v>160</v>
      </c>
    </row>
    <row r="631" spans="1:51" s="14" customFormat="1" ht="12">
      <c r="A631" s="14"/>
      <c r="B631" s="249"/>
      <c r="C631" s="250"/>
      <c r="D631" s="234" t="s">
        <v>169</v>
      </c>
      <c r="E631" s="251" t="s">
        <v>1</v>
      </c>
      <c r="F631" s="252" t="s">
        <v>905</v>
      </c>
      <c r="G631" s="250"/>
      <c r="H631" s="253">
        <v>6.7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59" t="s">
        <v>169</v>
      </c>
      <c r="AU631" s="259" t="s">
        <v>82</v>
      </c>
      <c r="AV631" s="14" t="s">
        <v>82</v>
      </c>
      <c r="AW631" s="14" t="s">
        <v>30</v>
      </c>
      <c r="AX631" s="14" t="s">
        <v>73</v>
      </c>
      <c r="AY631" s="259" t="s">
        <v>160</v>
      </c>
    </row>
    <row r="632" spans="1:51" s="14" customFormat="1" ht="12">
      <c r="A632" s="14"/>
      <c r="B632" s="249"/>
      <c r="C632" s="250"/>
      <c r="D632" s="234" t="s">
        <v>169</v>
      </c>
      <c r="E632" s="251" t="s">
        <v>1</v>
      </c>
      <c r="F632" s="252" t="s">
        <v>906</v>
      </c>
      <c r="G632" s="250"/>
      <c r="H632" s="253">
        <v>6</v>
      </c>
      <c r="I632" s="254"/>
      <c r="J632" s="250"/>
      <c r="K632" s="250"/>
      <c r="L632" s="255"/>
      <c r="M632" s="256"/>
      <c r="N632" s="257"/>
      <c r="O632" s="257"/>
      <c r="P632" s="257"/>
      <c r="Q632" s="257"/>
      <c r="R632" s="257"/>
      <c r="S632" s="257"/>
      <c r="T632" s="25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9" t="s">
        <v>169</v>
      </c>
      <c r="AU632" s="259" t="s">
        <v>82</v>
      </c>
      <c r="AV632" s="14" t="s">
        <v>82</v>
      </c>
      <c r="AW632" s="14" t="s">
        <v>30</v>
      </c>
      <c r="AX632" s="14" t="s">
        <v>73</v>
      </c>
      <c r="AY632" s="259" t="s">
        <v>160</v>
      </c>
    </row>
    <row r="633" spans="1:51" s="14" customFormat="1" ht="12">
      <c r="A633" s="14"/>
      <c r="B633" s="249"/>
      <c r="C633" s="250"/>
      <c r="D633" s="234" t="s">
        <v>169</v>
      </c>
      <c r="E633" s="251" t="s">
        <v>1</v>
      </c>
      <c r="F633" s="252" t="s">
        <v>907</v>
      </c>
      <c r="G633" s="250"/>
      <c r="H633" s="253">
        <v>33.91</v>
      </c>
      <c r="I633" s="254"/>
      <c r="J633" s="250"/>
      <c r="K633" s="250"/>
      <c r="L633" s="255"/>
      <c r="M633" s="256"/>
      <c r="N633" s="257"/>
      <c r="O633" s="257"/>
      <c r="P633" s="257"/>
      <c r="Q633" s="257"/>
      <c r="R633" s="257"/>
      <c r="S633" s="257"/>
      <c r="T633" s="258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9" t="s">
        <v>169</v>
      </c>
      <c r="AU633" s="259" t="s">
        <v>82</v>
      </c>
      <c r="AV633" s="14" t="s">
        <v>82</v>
      </c>
      <c r="AW633" s="14" t="s">
        <v>30</v>
      </c>
      <c r="AX633" s="14" t="s">
        <v>73</v>
      </c>
      <c r="AY633" s="259" t="s">
        <v>160</v>
      </c>
    </row>
    <row r="634" spans="1:51" s="14" customFormat="1" ht="12">
      <c r="A634" s="14"/>
      <c r="B634" s="249"/>
      <c r="C634" s="250"/>
      <c r="D634" s="234" t="s">
        <v>169</v>
      </c>
      <c r="E634" s="251" t="s">
        <v>1</v>
      </c>
      <c r="F634" s="252" t="s">
        <v>908</v>
      </c>
      <c r="G634" s="250"/>
      <c r="H634" s="253">
        <v>12.5</v>
      </c>
      <c r="I634" s="254"/>
      <c r="J634" s="250"/>
      <c r="K634" s="250"/>
      <c r="L634" s="255"/>
      <c r="M634" s="256"/>
      <c r="N634" s="257"/>
      <c r="O634" s="257"/>
      <c r="P634" s="257"/>
      <c r="Q634" s="257"/>
      <c r="R634" s="257"/>
      <c r="S634" s="257"/>
      <c r="T634" s="258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9" t="s">
        <v>169</v>
      </c>
      <c r="AU634" s="259" t="s">
        <v>82</v>
      </c>
      <c r="AV634" s="14" t="s">
        <v>82</v>
      </c>
      <c r="AW634" s="14" t="s">
        <v>30</v>
      </c>
      <c r="AX634" s="14" t="s">
        <v>73</v>
      </c>
      <c r="AY634" s="259" t="s">
        <v>160</v>
      </c>
    </row>
    <row r="635" spans="1:51" s="16" customFormat="1" ht="12">
      <c r="A635" s="16"/>
      <c r="B635" s="283"/>
      <c r="C635" s="284"/>
      <c r="D635" s="234" t="s">
        <v>169</v>
      </c>
      <c r="E635" s="285" t="s">
        <v>1</v>
      </c>
      <c r="F635" s="286" t="s">
        <v>902</v>
      </c>
      <c r="G635" s="284"/>
      <c r="H635" s="287">
        <v>74.35</v>
      </c>
      <c r="I635" s="288"/>
      <c r="J635" s="284"/>
      <c r="K635" s="284"/>
      <c r="L635" s="289"/>
      <c r="M635" s="290"/>
      <c r="N635" s="291"/>
      <c r="O635" s="291"/>
      <c r="P635" s="291"/>
      <c r="Q635" s="291"/>
      <c r="R635" s="291"/>
      <c r="S635" s="291"/>
      <c r="T635" s="292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T635" s="293" t="s">
        <v>169</v>
      </c>
      <c r="AU635" s="293" t="s">
        <v>82</v>
      </c>
      <c r="AV635" s="16" t="s">
        <v>176</v>
      </c>
      <c r="AW635" s="16" t="s">
        <v>30</v>
      </c>
      <c r="AX635" s="16" t="s">
        <v>73</v>
      </c>
      <c r="AY635" s="293" t="s">
        <v>160</v>
      </c>
    </row>
    <row r="636" spans="1:51" s="15" customFormat="1" ht="12">
      <c r="A636" s="15"/>
      <c r="B636" s="260"/>
      <c r="C636" s="261"/>
      <c r="D636" s="234" t="s">
        <v>169</v>
      </c>
      <c r="E636" s="262" t="s">
        <v>1</v>
      </c>
      <c r="F636" s="263" t="s">
        <v>172</v>
      </c>
      <c r="G636" s="261"/>
      <c r="H636" s="264">
        <v>282.173</v>
      </c>
      <c r="I636" s="265"/>
      <c r="J636" s="261"/>
      <c r="K636" s="261"/>
      <c r="L636" s="266"/>
      <c r="M636" s="267"/>
      <c r="N636" s="268"/>
      <c r="O636" s="268"/>
      <c r="P636" s="268"/>
      <c r="Q636" s="268"/>
      <c r="R636" s="268"/>
      <c r="S636" s="268"/>
      <c r="T636" s="269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T636" s="270" t="s">
        <v>169</v>
      </c>
      <c r="AU636" s="270" t="s">
        <v>82</v>
      </c>
      <c r="AV636" s="15" t="s">
        <v>166</v>
      </c>
      <c r="AW636" s="15" t="s">
        <v>30</v>
      </c>
      <c r="AX636" s="15" t="s">
        <v>80</v>
      </c>
      <c r="AY636" s="270" t="s">
        <v>160</v>
      </c>
    </row>
    <row r="637" spans="1:65" s="2" customFormat="1" ht="16.5" customHeight="1">
      <c r="A637" s="39"/>
      <c r="B637" s="40"/>
      <c r="C637" s="271" t="s">
        <v>909</v>
      </c>
      <c r="D637" s="271" t="s">
        <v>226</v>
      </c>
      <c r="E637" s="272" t="s">
        <v>910</v>
      </c>
      <c r="F637" s="273" t="s">
        <v>911</v>
      </c>
      <c r="G637" s="274" t="s">
        <v>912</v>
      </c>
      <c r="H637" s="275">
        <v>263.673</v>
      </c>
      <c r="I637" s="276"/>
      <c r="J637" s="277">
        <f>ROUND(I637*H637,2)</f>
        <v>0</v>
      </c>
      <c r="K637" s="278"/>
      <c r="L637" s="279"/>
      <c r="M637" s="280" t="s">
        <v>1</v>
      </c>
      <c r="N637" s="281" t="s">
        <v>38</v>
      </c>
      <c r="O637" s="92"/>
      <c r="P637" s="230">
        <f>O637*H637</f>
        <v>0</v>
      </c>
      <c r="Q637" s="230">
        <v>0</v>
      </c>
      <c r="R637" s="230">
        <f>Q637*H637</f>
        <v>0</v>
      </c>
      <c r="S637" s="230">
        <v>0</v>
      </c>
      <c r="T637" s="231">
        <f>S637*H637</f>
        <v>0</v>
      </c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R637" s="232" t="s">
        <v>234</v>
      </c>
      <c r="AT637" s="232" t="s">
        <v>226</v>
      </c>
      <c r="AU637" s="232" t="s">
        <v>82</v>
      </c>
      <c r="AY637" s="18" t="s">
        <v>160</v>
      </c>
      <c r="BE637" s="233">
        <f>IF(N637="základní",J637,0)</f>
        <v>0</v>
      </c>
      <c r="BF637" s="233">
        <f>IF(N637="snížená",J637,0)</f>
        <v>0</v>
      </c>
      <c r="BG637" s="233">
        <f>IF(N637="zákl. přenesená",J637,0)</f>
        <v>0</v>
      </c>
      <c r="BH637" s="233">
        <f>IF(N637="sníž. přenesená",J637,0)</f>
        <v>0</v>
      </c>
      <c r="BI637" s="233">
        <f>IF(N637="nulová",J637,0)</f>
        <v>0</v>
      </c>
      <c r="BJ637" s="18" t="s">
        <v>80</v>
      </c>
      <c r="BK637" s="233">
        <f>ROUND(I637*H637,2)</f>
        <v>0</v>
      </c>
      <c r="BL637" s="18" t="s">
        <v>197</v>
      </c>
      <c r="BM637" s="232" t="s">
        <v>913</v>
      </c>
    </row>
    <row r="638" spans="1:51" s="14" customFormat="1" ht="12">
      <c r="A638" s="14"/>
      <c r="B638" s="249"/>
      <c r="C638" s="250"/>
      <c r="D638" s="234" t="s">
        <v>169</v>
      </c>
      <c r="E638" s="251" t="s">
        <v>1</v>
      </c>
      <c r="F638" s="252" t="s">
        <v>900</v>
      </c>
      <c r="G638" s="250"/>
      <c r="H638" s="253">
        <v>37.433</v>
      </c>
      <c r="I638" s="254"/>
      <c r="J638" s="250"/>
      <c r="K638" s="250"/>
      <c r="L638" s="255"/>
      <c r="M638" s="256"/>
      <c r="N638" s="257"/>
      <c r="O638" s="257"/>
      <c r="P638" s="257"/>
      <c r="Q638" s="257"/>
      <c r="R638" s="257"/>
      <c r="S638" s="257"/>
      <c r="T638" s="258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9" t="s">
        <v>169</v>
      </c>
      <c r="AU638" s="259" t="s">
        <v>82</v>
      </c>
      <c r="AV638" s="14" t="s">
        <v>82</v>
      </c>
      <c r="AW638" s="14" t="s">
        <v>30</v>
      </c>
      <c r="AX638" s="14" t="s">
        <v>73</v>
      </c>
      <c r="AY638" s="259" t="s">
        <v>160</v>
      </c>
    </row>
    <row r="639" spans="1:51" s="14" customFormat="1" ht="12">
      <c r="A639" s="14"/>
      <c r="B639" s="249"/>
      <c r="C639" s="250"/>
      <c r="D639" s="234" t="s">
        <v>169</v>
      </c>
      <c r="E639" s="251" t="s">
        <v>1</v>
      </c>
      <c r="F639" s="252" t="s">
        <v>901</v>
      </c>
      <c r="G639" s="250"/>
      <c r="H639" s="253">
        <v>170.39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9" t="s">
        <v>169</v>
      </c>
      <c r="AU639" s="259" t="s">
        <v>82</v>
      </c>
      <c r="AV639" s="14" t="s">
        <v>82</v>
      </c>
      <c r="AW639" s="14" t="s">
        <v>30</v>
      </c>
      <c r="AX639" s="14" t="s">
        <v>73</v>
      </c>
      <c r="AY639" s="259" t="s">
        <v>160</v>
      </c>
    </row>
    <row r="640" spans="1:51" s="16" customFormat="1" ht="12">
      <c r="A640" s="16"/>
      <c r="B640" s="283"/>
      <c r="C640" s="284"/>
      <c r="D640" s="234" t="s">
        <v>169</v>
      </c>
      <c r="E640" s="285" t="s">
        <v>1</v>
      </c>
      <c r="F640" s="286" t="s">
        <v>902</v>
      </c>
      <c r="G640" s="284"/>
      <c r="H640" s="287">
        <v>207.82299999999998</v>
      </c>
      <c r="I640" s="288"/>
      <c r="J640" s="284"/>
      <c r="K640" s="284"/>
      <c r="L640" s="289"/>
      <c r="M640" s="290"/>
      <c r="N640" s="291"/>
      <c r="O640" s="291"/>
      <c r="P640" s="291"/>
      <c r="Q640" s="291"/>
      <c r="R640" s="291"/>
      <c r="S640" s="291"/>
      <c r="T640" s="292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T640" s="293" t="s">
        <v>169</v>
      </c>
      <c r="AU640" s="293" t="s">
        <v>82</v>
      </c>
      <c r="AV640" s="16" t="s">
        <v>176</v>
      </c>
      <c r="AW640" s="16" t="s">
        <v>30</v>
      </c>
      <c r="AX640" s="16" t="s">
        <v>73</v>
      </c>
      <c r="AY640" s="293" t="s">
        <v>160</v>
      </c>
    </row>
    <row r="641" spans="1:51" s="13" customFormat="1" ht="12">
      <c r="A641" s="13"/>
      <c r="B641" s="239"/>
      <c r="C641" s="240"/>
      <c r="D641" s="234" t="s">
        <v>169</v>
      </c>
      <c r="E641" s="241" t="s">
        <v>1</v>
      </c>
      <c r="F641" s="242" t="s">
        <v>903</v>
      </c>
      <c r="G641" s="240"/>
      <c r="H641" s="241" t="s">
        <v>1</v>
      </c>
      <c r="I641" s="243"/>
      <c r="J641" s="240"/>
      <c r="K641" s="240"/>
      <c r="L641" s="244"/>
      <c r="M641" s="245"/>
      <c r="N641" s="246"/>
      <c r="O641" s="246"/>
      <c r="P641" s="246"/>
      <c r="Q641" s="246"/>
      <c r="R641" s="246"/>
      <c r="S641" s="246"/>
      <c r="T641" s="247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8" t="s">
        <v>169</v>
      </c>
      <c r="AU641" s="248" t="s">
        <v>82</v>
      </c>
      <c r="AV641" s="13" t="s">
        <v>80</v>
      </c>
      <c r="AW641" s="13" t="s">
        <v>30</v>
      </c>
      <c r="AX641" s="13" t="s">
        <v>73</v>
      </c>
      <c r="AY641" s="248" t="s">
        <v>160</v>
      </c>
    </row>
    <row r="642" spans="1:51" s="14" customFormat="1" ht="12">
      <c r="A642" s="14"/>
      <c r="B642" s="249"/>
      <c r="C642" s="250"/>
      <c r="D642" s="234" t="s">
        <v>169</v>
      </c>
      <c r="E642" s="251" t="s">
        <v>1</v>
      </c>
      <c r="F642" s="252" t="s">
        <v>904</v>
      </c>
      <c r="G642" s="250"/>
      <c r="H642" s="253">
        <v>15.24</v>
      </c>
      <c r="I642" s="254"/>
      <c r="J642" s="250"/>
      <c r="K642" s="250"/>
      <c r="L642" s="255"/>
      <c r="M642" s="256"/>
      <c r="N642" s="257"/>
      <c r="O642" s="257"/>
      <c r="P642" s="257"/>
      <c r="Q642" s="257"/>
      <c r="R642" s="257"/>
      <c r="S642" s="257"/>
      <c r="T642" s="25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9" t="s">
        <v>169</v>
      </c>
      <c r="AU642" s="259" t="s">
        <v>82</v>
      </c>
      <c r="AV642" s="14" t="s">
        <v>82</v>
      </c>
      <c r="AW642" s="14" t="s">
        <v>30</v>
      </c>
      <c r="AX642" s="14" t="s">
        <v>73</v>
      </c>
      <c r="AY642" s="259" t="s">
        <v>160</v>
      </c>
    </row>
    <row r="643" spans="1:51" s="14" customFormat="1" ht="12">
      <c r="A643" s="14"/>
      <c r="B643" s="249"/>
      <c r="C643" s="250"/>
      <c r="D643" s="234" t="s">
        <v>169</v>
      </c>
      <c r="E643" s="251" t="s">
        <v>1</v>
      </c>
      <c r="F643" s="252" t="s">
        <v>905</v>
      </c>
      <c r="G643" s="250"/>
      <c r="H643" s="253">
        <v>6.7</v>
      </c>
      <c r="I643" s="254"/>
      <c r="J643" s="250"/>
      <c r="K643" s="250"/>
      <c r="L643" s="255"/>
      <c r="M643" s="256"/>
      <c r="N643" s="257"/>
      <c r="O643" s="257"/>
      <c r="P643" s="257"/>
      <c r="Q643" s="257"/>
      <c r="R643" s="257"/>
      <c r="S643" s="257"/>
      <c r="T643" s="258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9" t="s">
        <v>169</v>
      </c>
      <c r="AU643" s="259" t="s">
        <v>82</v>
      </c>
      <c r="AV643" s="14" t="s">
        <v>82</v>
      </c>
      <c r="AW643" s="14" t="s">
        <v>30</v>
      </c>
      <c r="AX643" s="14" t="s">
        <v>73</v>
      </c>
      <c r="AY643" s="259" t="s">
        <v>160</v>
      </c>
    </row>
    <row r="644" spans="1:51" s="14" customFormat="1" ht="12">
      <c r="A644" s="14"/>
      <c r="B644" s="249"/>
      <c r="C644" s="250"/>
      <c r="D644" s="234" t="s">
        <v>169</v>
      </c>
      <c r="E644" s="251" t="s">
        <v>1</v>
      </c>
      <c r="F644" s="252" t="s">
        <v>907</v>
      </c>
      <c r="G644" s="250"/>
      <c r="H644" s="253">
        <v>33.91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9" t="s">
        <v>169</v>
      </c>
      <c r="AU644" s="259" t="s">
        <v>82</v>
      </c>
      <c r="AV644" s="14" t="s">
        <v>82</v>
      </c>
      <c r="AW644" s="14" t="s">
        <v>30</v>
      </c>
      <c r="AX644" s="14" t="s">
        <v>73</v>
      </c>
      <c r="AY644" s="259" t="s">
        <v>160</v>
      </c>
    </row>
    <row r="645" spans="1:51" s="16" customFormat="1" ht="12">
      <c r="A645" s="16"/>
      <c r="B645" s="283"/>
      <c r="C645" s="284"/>
      <c r="D645" s="234" t="s">
        <v>169</v>
      </c>
      <c r="E645" s="285" t="s">
        <v>1</v>
      </c>
      <c r="F645" s="286" t="s">
        <v>902</v>
      </c>
      <c r="G645" s="284"/>
      <c r="H645" s="287">
        <v>55.849999999999994</v>
      </c>
      <c r="I645" s="288"/>
      <c r="J645" s="284"/>
      <c r="K645" s="284"/>
      <c r="L645" s="289"/>
      <c r="M645" s="290"/>
      <c r="N645" s="291"/>
      <c r="O645" s="291"/>
      <c r="P645" s="291"/>
      <c r="Q645" s="291"/>
      <c r="R645" s="291"/>
      <c r="S645" s="291"/>
      <c r="T645" s="292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T645" s="293" t="s">
        <v>169</v>
      </c>
      <c r="AU645" s="293" t="s">
        <v>82</v>
      </c>
      <c r="AV645" s="16" t="s">
        <v>176</v>
      </c>
      <c r="AW645" s="16" t="s">
        <v>30</v>
      </c>
      <c r="AX645" s="16" t="s">
        <v>73</v>
      </c>
      <c r="AY645" s="293" t="s">
        <v>160</v>
      </c>
    </row>
    <row r="646" spans="1:51" s="15" customFormat="1" ht="12">
      <c r="A646" s="15"/>
      <c r="B646" s="260"/>
      <c r="C646" s="261"/>
      <c r="D646" s="234" t="s">
        <v>169</v>
      </c>
      <c r="E646" s="262" t="s">
        <v>1</v>
      </c>
      <c r="F646" s="263" t="s">
        <v>172</v>
      </c>
      <c r="G646" s="261"/>
      <c r="H646" s="264">
        <v>263.673</v>
      </c>
      <c r="I646" s="265"/>
      <c r="J646" s="261"/>
      <c r="K646" s="261"/>
      <c r="L646" s="266"/>
      <c r="M646" s="267"/>
      <c r="N646" s="268"/>
      <c r="O646" s="268"/>
      <c r="P646" s="268"/>
      <c r="Q646" s="268"/>
      <c r="R646" s="268"/>
      <c r="S646" s="268"/>
      <c r="T646" s="269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70" t="s">
        <v>169</v>
      </c>
      <c r="AU646" s="270" t="s">
        <v>82</v>
      </c>
      <c r="AV646" s="15" t="s">
        <v>166</v>
      </c>
      <c r="AW646" s="15" t="s">
        <v>30</v>
      </c>
      <c r="AX646" s="15" t="s">
        <v>80</v>
      </c>
      <c r="AY646" s="270" t="s">
        <v>160</v>
      </c>
    </row>
    <row r="647" spans="1:65" s="2" customFormat="1" ht="24.15" customHeight="1">
      <c r="A647" s="39"/>
      <c r="B647" s="40"/>
      <c r="C647" s="220" t="s">
        <v>561</v>
      </c>
      <c r="D647" s="220" t="s">
        <v>162</v>
      </c>
      <c r="E647" s="221" t="s">
        <v>914</v>
      </c>
      <c r="F647" s="222" t="s">
        <v>915</v>
      </c>
      <c r="G647" s="223" t="s">
        <v>165</v>
      </c>
      <c r="H647" s="224">
        <v>138.25</v>
      </c>
      <c r="I647" s="225"/>
      <c r="J647" s="226">
        <f>ROUND(I647*H647,2)</f>
        <v>0</v>
      </c>
      <c r="K647" s="227"/>
      <c r="L647" s="45"/>
      <c r="M647" s="228" t="s">
        <v>1</v>
      </c>
      <c r="N647" s="229" t="s">
        <v>38</v>
      </c>
      <c r="O647" s="92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2" t="s">
        <v>197</v>
      </c>
      <c r="AT647" s="232" t="s">
        <v>162</v>
      </c>
      <c r="AU647" s="232" t="s">
        <v>82</v>
      </c>
      <c r="AY647" s="18" t="s">
        <v>160</v>
      </c>
      <c r="BE647" s="233">
        <f>IF(N647="základní",J647,0)</f>
        <v>0</v>
      </c>
      <c r="BF647" s="233">
        <f>IF(N647="snížená",J647,0)</f>
        <v>0</v>
      </c>
      <c r="BG647" s="233">
        <f>IF(N647="zákl. přenesená",J647,0)</f>
        <v>0</v>
      </c>
      <c r="BH647" s="233">
        <f>IF(N647="sníž. přenesená",J647,0)</f>
        <v>0</v>
      </c>
      <c r="BI647" s="233">
        <f>IF(N647="nulová",J647,0)</f>
        <v>0</v>
      </c>
      <c r="BJ647" s="18" t="s">
        <v>80</v>
      </c>
      <c r="BK647" s="233">
        <f>ROUND(I647*H647,2)</f>
        <v>0</v>
      </c>
      <c r="BL647" s="18" t="s">
        <v>197</v>
      </c>
      <c r="BM647" s="232" t="s">
        <v>916</v>
      </c>
    </row>
    <row r="648" spans="1:51" s="14" customFormat="1" ht="12">
      <c r="A648" s="14"/>
      <c r="B648" s="249"/>
      <c r="C648" s="250"/>
      <c r="D648" s="234" t="s">
        <v>169</v>
      </c>
      <c r="E648" s="251" t="s">
        <v>1</v>
      </c>
      <c r="F648" s="252" t="s">
        <v>917</v>
      </c>
      <c r="G648" s="250"/>
      <c r="H648" s="253">
        <v>34.1</v>
      </c>
      <c r="I648" s="254"/>
      <c r="J648" s="250"/>
      <c r="K648" s="250"/>
      <c r="L648" s="255"/>
      <c r="M648" s="256"/>
      <c r="N648" s="257"/>
      <c r="O648" s="257"/>
      <c r="P648" s="257"/>
      <c r="Q648" s="257"/>
      <c r="R648" s="257"/>
      <c r="S648" s="257"/>
      <c r="T648" s="258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9" t="s">
        <v>169</v>
      </c>
      <c r="AU648" s="259" t="s">
        <v>82</v>
      </c>
      <c r="AV648" s="14" t="s">
        <v>82</v>
      </c>
      <c r="AW648" s="14" t="s">
        <v>30</v>
      </c>
      <c r="AX648" s="14" t="s">
        <v>73</v>
      </c>
      <c r="AY648" s="259" t="s">
        <v>160</v>
      </c>
    </row>
    <row r="649" spans="1:51" s="16" customFormat="1" ht="12">
      <c r="A649" s="16"/>
      <c r="B649" s="283"/>
      <c r="C649" s="284"/>
      <c r="D649" s="234" t="s">
        <v>169</v>
      </c>
      <c r="E649" s="285" t="s">
        <v>1</v>
      </c>
      <c r="F649" s="286" t="s">
        <v>902</v>
      </c>
      <c r="G649" s="284"/>
      <c r="H649" s="287">
        <v>34.1</v>
      </c>
      <c r="I649" s="288"/>
      <c r="J649" s="284"/>
      <c r="K649" s="284"/>
      <c r="L649" s="289"/>
      <c r="M649" s="290"/>
      <c r="N649" s="291"/>
      <c r="O649" s="291"/>
      <c r="P649" s="291"/>
      <c r="Q649" s="291"/>
      <c r="R649" s="291"/>
      <c r="S649" s="291"/>
      <c r="T649" s="292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T649" s="293" t="s">
        <v>169</v>
      </c>
      <c r="AU649" s="293" t="s">
        <v>82</v>
      </c>
      <c r="AV649" s="16" t="s">
        <v>176</v>
      </c>
      <c r="AW649" s="16" t="s">
        <v>30</v>
      </c>
      <c r="AX649" s="16" t="s">
        <v>73</v>
      </c>
      <c r="AY649" s="293" t="s">
        <v>160</v>
      </c>
    </row>
    <row r="650" spans="1:51" s="13" customFormat="1" ht="12">
      <c r="A650" s="13"/>
      <c r="B650" s="239"/>
      <c r="C650" s="240"/>
      <c r="D650" s="234" t="s">
        <v>169</v>
      </c>
      <c r="E650" s="241" t="s">
        <v>1</v>
      </c>
      <c r="F650" s="242" t="s">
        <v>918</v>
      </c>
      <c r="G650" s="240"/>
      <c r="H650" s="241" t="s">
        <v>1</v>
      </c>
      <c r="I650" s="243"/>
      <c r="J650" s="240"/>
      <c r="K650" s="240"/>
      <c r="L650" s="244"/>
      <c r="M650" s="245"/>
      <c r="N650" s="246"/>
      <c r="O650" s="246"/>
      <c r="P650" s="246"/>
      <c r="Q650" s="246"/>
      <c r="R650" s="246"/>
      <c r="S650" s="246"/>
      <c r="T650" s="247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8" t="s">
        <v>169</v>
      </c>
      <c r="AU650" s="248" t="s">
        <v>82</v>
      </c>
      <c r="AV650" s="13" t="s">
        <v>80</v>
      </c>
      <c r="AW650" s="13" t="s">
        <v>30</v>
      </c>
      <c r="AX650" s="13" t="s">
        <v>73</v>
      </c>
      <c r="AY650" s="248" t="s">
        <v>160</v>
      </c>
    </row>
    <row r="651" spans="1:51" s="14" customFormat="1" ht="12">
      <c r="A651" s="14"/>
      <c r="B651" s="249"/>
      <c r="C651" s="250"/>
      <c r="D651" s="234" t="s">
        <v>169</v>
      </c>
      <c r="E651" s="251" t="s">
        <v>1</v>
      </c>
      <c r="F651" s="252" t="s">
        <v>919</v>
      </c>
      <c r="G651" s="250"/>
      <c r="H651" s="253">
        <v>30.2</v>
      </c>
      <c r="I651" s="254"/>
      <c r="J651" s="250"/>
      <c r="K651" s="250"/>
      <c r="L651" s="255"/>
      <c r="M651" s="256"/>
      <c r="N651" s="257"/>
      <c r="O651" s="257"/>
      <c r="P651" s="257"/>
      <c r="Q651" s="257"/>
      <c r="R651" s="257"/>
      <c r="S651" s="257"/>
      <c r="T651" s="258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9" t="s">
        <v>169</v>
      </c>
      <c r="AU651" s="259" t="s">
        <v>82</v>
      </c>
      <c r="AV651" s="14" t="s">
        <v>82</v>
      </c>
      <c r="AW651" s="14" t="s">
        <v>30</v>
      </c>
      <c r="AX651" s="14" t="s">
        <v>73</v>
      </c>
      <c r="AY651" s="259" t="s">
        <v>160</v>
      </c>
    </row>
    <row r="652" spans="1:51" s="14" customFormat="1" ht="12">
      <c r="A652" s="14"/>
      <c r="B652" s="249"/>
      <c r="C652" s="250"/>
      <c r="D652" s="234" t="s">
        <v>169</v>
      </c>
      <c r="E652" s="251" t="s">
        <v>1</v>
      </c>
      <c r="F652" s="252" t="s">
        <v>920</v>
      </c>
      <c r="G652" s="250"/>
      <c r="H652" s="253">
        <v>11.5</v>
      </c>
      <c r="I652" s="254"/>
      <c r="J652" s="250"/>
      <c r="K652" s="250"/>
      <c r="L652" s="255"/>
      <c r="M652" s="256"/>
      <c r="N652" s="257"/>
      <c r="O652" s="257"/>
      <c r="P652" s="257"/>
      <c r="Q652" s="257"/>
      <c r="R652" s="257"/>
      <c r="S652" s="257"/>
      <c r="T652" s="25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9" t="s">
        <v>169</v>
      </c>
      <c r="AU652" s="259" t="s">
        <v>82</v>
      </c>
      <c r="AV652" s="14" t="s">
        <v>82</v>
      </c>
      <c r="AW652" s="14" t="s">
        <v>30</v>
      </c>
      <c r="AX652" s="14" t="s">
        <v>73</v>
      </c>
      <c r="AY652" s="259" t="s">
        <v>160</v>
      </c>
    </row>
    <row r="653" spans="1:51" s="14" customFormat="1" ht="12">
      <c r="A653" s="14"/>
      <c r="B653" s="249"/>
      <c r="C653" s="250"/>
      <c r="D653" s="234" t="s">
        <v>169</v>
      </c>
      <c r="E653" s="251" t="s">
        <v>1</v>
      </c>
      <c r="F653" s="252" t="s">
        <v>906</v>
      </c>
      <c r="G653" s="250"/>
      <c r="H653" s="253">
        <v>6</v>
      </c>
      <c r="I653" s="254"/>
      <c r="J653" s="250"/>
      <c r="K653" s="250"/>
      <c r="L653" s="255"/>
      <c r="M653" s="256"/>
      <c r="N653" s="257"/>
      <c r="O653" s="257"/>
      <c r="P653" s="257"/>
      <c r="Q653" s="257"/>
      <c r="R653" s="257"/>
      <c r="S653" s="257"/>
      <c r="T653" s="25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9" t="s">
        <v>169</v>
      </c>
      <c r="AU653" s="259" t="s">
        <v>82</v>
      </c>
      <c r="AV653" s="14" t="s">
        <v>82</v>
      </c>
      <c r="AW653" s="14" t="s">
        <v>30</v>
      </c>
      <c r="AX653" s="14" t="s">
        <v>73</v>
      </c>
      <c r="AY653" s="259" t="s">
        <v>160</v>
      </c>
    </row>
    <row r="654" spans="1:51" s="14" customFormat="1" ht="12">
      <c r="A654" s="14"/>
      <c r="B654" s="249"/>
      <c r="C654" s="250"/>
      <c r="D654" s="234" t="s">
        <v>169</v>
      </c>
      <c r="E654" s="251" t="s">
        <v>1</v>
      </c>
      <c r="F654" s="252" t="s">
        <v>921</v>
      </c>
      <c r="G654" s="250"/>
      <c r="H654" s="253">
        <v>43.95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9" t="s">
        <v>169</v>
      </c>
      <c r="AU654" s="259" t="s">
        <v>82</v>
      </c>
      <c r="AV654" s="14" t="s">
        <v>82</v>
      </c>
      <c r="AW654" s="14" t="s">
        <v>30</v>
      </c>
      <c r="AX654" s="14" t="s">
        <v>73</v>
      </c>
      <c r="AY654" s="259" t="s">
        <v>160</v>
      </c>
    </row>
    <row r="655" spans="1:51" s="14" customFormat="1" ht="12">
      <c r="A655" s="14"/>
      <c r="B655" s="249"/>
      <c r="C655" s="250"/>
      <c r="D655" s="234" t="s">
        <v>169</v>
      </c>
      <c r="E655" s="251" t="s">
        <v>1</v>
      </c>
      <c r="F655" s="252" t="s">
        <v>908</v>
      </c>
      <c r="G655" s="250"/>
      <c r="H655" s="253">
        <v>12.5</v>
      </c>
      <c r="I655" s="254"/>
      <c r="J655" s="250"/>
      <c r="K655" s="250"/>
      <c r="L655" s="255"/>
      <c r="M655" s="256"/>
      <c r="N655" s="257"/>
      <c r="O655" s="257"/>
      <c r="P655" s="257"/>
      <c r="Q655" s="257"/>
      <c r="R655" s="257"/>
      <c r="S655" s="257"/>
      <c r="T655" s="258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9" t="s">
        <v>169</v>
      </c>
      <c r="AU655" s="259" t="s">
        <v>82</v>
      </c>
      <c r="AV655" s="14" t="s">
        <v>82</v>
      </c>
      <c r="AW655" s="14" t="s">
        <v>30</v>
      </c>
      <c r="AX655" s="14" t="s">
        <v>73</v>
      </c>
      <c r="AY655" s="259" t="s">
        <v>160</v>
      </c>
    </row>
    <row r="656" spans="1:51" s="16" customFormat="1" ht="12">
      <c r="A656" s="16"/>
      <c r="B656" s="283"/>
      <c r="C656" s="284"/>
      <c r="D656" s="234" t="s">
        <v>169</v>
      </c>
      <c r="E656" s="285" t="s">
        <v>1</v>
      </c>
      <c r="F656" s="286" t="s">
        <v>902</v>
      </c>
      <c r="G656" s="284"/>
      <c r="H656" s="287">
        <v>104.15</v>
      </c>
      <c r="I656" s="288"/>
      <c r="J656" s="284"/>
      <c r="K656" s="284"/>
      <c r="L656" s="289"/>
      <c r="M656" s="290"/>
      <c r="N656" s="291"/>
      <c r="O656" s="291"/>
      <c r="P656" s="291"/>
      <c r="Q656" s="291"/>
      <c r="R656" s="291"/>
      <c r="S656" s="291"/>
      <c r="T656" s="292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T656" s="293" t="s">
        <v>169</v>
      </c>
      <c r="AU656" s="293" t="s">
        <v>82</v>
      </c>
      <c r="AV656" s="16" t="s">
        <v>176</v>
      </c>
      <c r="AW656" s="16" t="s">
        <v>30</v>
      </c>
      <c r="AX656" s="16" t="s">
        <v>73</v>
      </c>
      <c r="AY656" s="293" t="s">
        <v>160</v>
      </c>
    </row>
    <row r="657" spans="1:51" s="15" customFormat="1" ht="12">
      <c r="A657" s="15"/>
      <c r="B657" s="260"/>
      <c r="C657" s="261"/>
      <c r="D657" s="234" t="s">
        <v>169</v>
      </c>
      <c r="E657" s="262" t="s">
        <v>1</v>
      </c>
      <c r="F657" s="263" t="s">
        <v>172</v>
      </c>
      <c r="G657" s="261"/>
      <c r="H657" s="264">
        <v>138.25</v>
      </c>
      <c r="I657" s="265"/>
      <c r="J657" s="261"/>
      <c r="K657" s="261"/>
      <c r="L657" s="266"/>
      <c r="M657" s="267"/>
      <c r="N657" s="268"/>
      <c r="O657" s="268"/>
      <c r="P657" s="268"/>
      <c r="Q657" s="268"/>
      <c r="R657" s="268"/>
      <c r="S657" s="268"/>
      <c r="T657" s="269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70" t="s">
        <v>169</v>
      </c>
      <c r="AU657" s="270" t="s">
        <v>82</v>
      </c>
      <c r="AV657" s="15" t="s">
        <v>166</v>
      </c>
      <c r="AW657" s="15" t="s">
        <v>30</v>
      </c>
      <c r="AX657" s="15" t="s">
        <v>80</v>
      </c>
      <c r="AY657" s="270" t="s">
        <v>160</v>
      </c>
    </row>
    <row r="658" spans="1:65" s="2" customFormat="1" ht="49.05" customHeight="1">
      <c r="A658" s="39"/>
      <c r="B658" s="40"/>
      <c r="C658" s="271" t="s">
        <v>922</v>
      </c>
      <c r="D658" s="271" t="s">
        <v>226</v>
      </c>
      <c r="E658" s="272" t="s">
        <v>923</v>
      </c>
      <c r="F658" s="273" t="s">
        <v>924</v>
      </c>
      <c r="G658" s="274" t="s">
        <v>165</v>
      </c>
      <c r="H658" s="275">
        <v>161.13</v>
      </c>
      <c r="I658" s="276"/>
      <c r="J658" s="277">
        <f>ROUND(I658*H658,2)</f>
        <v>0</v>
      </c>
      <c r="K658" s="278"/>
      <c r="L658" s="279"/>
      <c r="M658" s="280" t="s">
        <v>1</v>
      </c>
      <c r="N658" s="281" t="s">
        <v>38</v>
      </c>
      <c r="O658" s="92"/>
      <c r="P658" s="230">
        <f>O658*H658</f>
        <v>0</v>
      </c>
      <c r="Q658" s="230">
        <v>0</v>
      </c>
      <c r="R658" s="230">
        <f>Q658*H658</f>
        <v>0</v>
      </c>
      <c r="S658" s="230">
        <v>0</v>
      </c>
      <c r="T658" s="231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2" t="s">
        <v>234</v>
      </c>
      <c r="AT658" s="232" t="s">
        <v>226</v>
      </c>
      <c r="AU658" s="232" t="s">
        <v>82</v>
      </c>
      <c r="AY658" s="18" t="s">
        <v>160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8" t="s">
        <v>80</v>
      </c>
      <c r="BK658" s="233">
        <f>ROUND(I658*H658,2)</f>
        <v>0</v>
      </c>
      <c r="BL658" s="18" t="s">
        <v>197</v>
      </c>
      <c r="BM658" s="232" t="s">
        <v>925</v>
      </c>
    </row>
    <row r="659" spans="1:51" s="14" customFormat="1" ht="12">
      <c r="A659" s="14"/>
      <c r="B659" s="249"/>
      <c r="C659" s="250"/>
      <c r="D659" s="234" t="s">
        <v>169</v>
      </c>
      <c r="E659" s="251" t="s">
        <v>1</v>
      </c>
      <c r="F659" s="252" t="s">
        <v>917</v>
      </c>
      <c r="G659" s="250"/>
      <c r="H659" s="253">
        <v>34.1</v>
      </c>
      <c r="I659" s="254"/>
      <c r="J659" s="250"/>
      <c r="K659" s="250"/>
      <c r="L659" s="255"/>
      <c r="M659" s="256"/>
      <c r="N659" s="257"/>
      <c r="O659" s="257"/>
      <c r="P659" s="257"/>
      <c r="Q659" s="257"/>
      <c r="R659" s="257"/>
      <c r="S659" s="257"/>
      <c r="T659" s="258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9" t="s">
        <v>169</v>
      </c>
      <c r="AU659" s="259" t="s">
        <v>82</v>
      </c>
      <c r="AV659" s="14" t="s">
        <v>82</v>
      </c>
      <c r="AW659" s="14" t="s">
        <v>30</v>
      </c>
      <c r="AX659" s="14" t="s">
        <v>73</v>
      </c>
      <c r="AY659" s="259" t="s">
        <v>160</v>
      </c>
    </row>
    <row r="660" spans="1:51" s="16" customFormat="1" ht="12">
      <c r="A660" s="16"/>
      <c r="B660" s="283"/>
      <c r="C660" s="284"/>
      <c r="D660" s="234" t="s">
        <v>169</v>
      </c>
      <c r="E660" s="285" t="s">
        <v>1</v>
      </c>
      <c r="F660" s="286" t="s">
        <v>902</v>
      </c>
      <c r="G660" s="284"/>
      <c r="H660" s="287">
        <v>34.1</v>
      </c>
      <c r="I660" s="288"/>
      <c r="J660" s="284"/>
      <c r="K660" s="284"/>
      <c r="L660" s="289"/>
      <c r="M660" s="290"/>
      <c r="N660" s="291"/>
      <c r="O660" s="291"/>
      <c r="P660" s="291"/>
      <c r="Q660" s="291"/>
      <c r="R660" s="291"/>
      <c r="S660" s="291"/>
      <c r="T660" s="292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T660" s="293" t="s">
        <v>169</v>
      </c>
      <c r="AU660" s="293" t="s">
        <v>82</v>
      </c>
      <c r="AV660" s="16" t="s">
        <v>176</v>
      </c>
      <c r="AW660" s="16" t="s">
        <v>30</v>
      </c>
      <c r="AX660" s="16" t="s">
        <v>73</v>
      </c>
      <c r="AY660" s="293" t="s">
        <v>160</v>
      </c>
    </row>
    <row r="661" spans="1:51" s="13" customFormat="1" ht="12">
      <c r="A661" s="13"/>
      <c r="B661" s="239"/>
      <c r="C661" s="240"/>
      <c r="D661" s="234" t="s">
        <v>169</v>
      </c>
      <c r="E661" s="241" t="s">
        <v>1</v>
      </c>
      <c r="F661" s="242" t="s">
        <v>918</v>
      </c>
      <c r="G661" s="240"/>
      <c r="H661" s="241" t="s">
        <v>1</v>
      </c>
      <c r="I661" s="243"/>
      <c r="J661" s="240"/>
      <c r="K661" s="240"/>
      <c r="L661" s="244"/>
      <c r="M661" s="245"/>
      <c r="N661" s="246"/>
      <c r="O661" s="246"/>
      <c r="P661" s="246"/>
      <c r="Q661" s="246"/>
      <c r="R661" s="246"/>
      <c r="S661" s="246"/>
      <c r="T661" s="247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8" t="s">
        <v>169</v>
      </c>
      <c r="AU661" s="248" t="s">
        <v>82</v>
      </c>
      <c r="AV661" s="13" t="s">
        <v>80</v>
      </c>
      <c r="AW661" s="13" t="s">
        <v>30</v>
      </c>
      <c r="AX661" s="13" t="s">
        <v>73</v>
      </c>
      <c r="AY661" s="248" t="s">
        <v>160</v>
      </c>
    </row>
    <row r="662" spans="1:51" s="14" customFormat="1" ht="12">
      <c r="A662" s="14"/>
      <c r="B662" s="249"/>
      <c r="C662" s="250"/>
      <c r="D662" s="234" t="s">
        <v>169</v>
      </c>
      <c r="E662" s="251" t="s">
        <v>1</v>
      </c>
      <c r="F662" s="252" t="s">
        <v>919</v>
      </c>
      <c r="G662" s="250"/>
      <c r="H662" s="253">
        <v>30.2</v>
      </c>
      <c r="I662" s="254"/>
      <c r="J662" s="250"/>
      <c r="K662" s="250"/>
      <c r="L662" s="255"/>
      <c r="M662" s="256"/>
      <c r="N662" s="257"/>
      <c r="O662" s="257"/>
      <c r="P662" s="257"/>
      <c r="Q662" s="257"/>
      <c r="R662" s="257"/>
      <c r="S662" s="257"/>
      <c r="T662" s="258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9" t="s">
        <v>169</v>
      </c>
      <c r="AU662" s="259" t="s">
        <v>82</v>
      </c>
      <c r="AV662" s="14" t="s">
        <v>82</v>
      </c>
      <c r="AW662" s="14" t="s">
        <v>30</v>
      </c>
      <c r="AX662" s="14" t="s">
        <v>73</v>
      </c>
      <c r="AY662" s="259" t="s">
        <v>160</v>
      </c>
    </row>
    <row r="663" spans="1:51" s="14" customFormat="1" ht="12">
      <c r="A663" s="14"/>
      <c r="B663" s="249"/>
      <c r="C663" s="250"/>
      <c r="D663" s="234" t="s">
        <v>169</v>
      </c>
      <c r="E663" s="251" t="s">
        <v>1</v>
      </c>
      <c r="F663" s="252" t="s">
        <v>920</v>
      </c>
      <c r="G663" s="250"/>
      <c r="H663" s="253">
        <v>11.5</v>
      </c>
      <c r="I663" s="254"/>
      <c r="J663" s="250"/>
      <c r="K663" s="250"/>
      <c r="L663" s="255"/>
      <c r="M663" s="256"/>
      <c r="N663" s="257"/>
      <c r="O663" s="257"/>
      <c r="P663" s="257"/>
      <c r="Q663" s="257"/>
      <c r="R663" s="257"/>
      <c r="S663" s="257"/>
      <c r="T663" s="258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9" t="s">
        <v>169</v>
      </c>
      <c r="AU663" s="259" t="s">
        <v>82</v>
      </c>
      <c r="AV663" s="14" t="s">
        <v>82</v>
      </c>
      <c r="AW663" s="14" t="s">
        <v>30</v>
      </c>
      <c r="AX663" s="14" t="s">
        <v>73</v>
      </c>
      <c r="AY663" s="259" t="s">
        <v>160</v>
      </c>
    </row>
    <row r="664" spans="1:51" s="14" customFormat="1" ht="12">
      <c r="A664" s="14"/>
      <c r="B664" s="249"/>
      <c r="C664" s="250"/>
      <c r="D664" s="234" t="s">
        <v>169</v>
      </c>
      <c r="E664" s="251" t="s">
        <v>1</v>
      </c>
      <c r="F664" s="252" t="s">
        <v>906</v>
      </c>
      <c r="G664" s="250"/>
      <c r="H664" s="253">
        <v>6</v>
      </c>
      <c r="I664" s="254"/>
      <c r="J664" s="250"/>
      <c r="K664" s="250"/>
      <c r="L664" s="255"/>
      <c r="M664" s="256"/>
      <c r="N664" s="257"/>
      <c r="O664" s="257"/>
      <c r="P664" s="257"/>
      <c r="Q664" s="257"/>
      <c r="R664" s="257"/>
      <c r="S664" s="257"/>
      <c r="T664" s="258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9" t="s">
        <v>169</v>
      </c>
      <c r="AU664" s="259" t="s">
        <v>82</v>
      </c>
      <c r="AV664" s="14" t="s">
        <v>82</v>
      </c>
      <c r="AW664" s="14" t="s">
        <v>30</v>
      </c>
      <c r="AX664" s="14" t="s">
        <v>73</v>
      </c>
      <c r="AY664" s="259" t="s">
        <v>160</v>
      </c>
    </row>
    <row r="665" spans="1:51" s="14" customFormat="1" ht="12">
      <c r="A665" s="14"/>
      <c r="B665" s="249"/>
      <c r="C665" s="250"/>
      <c r="D665" s="234" t="s">
        <v>169</v>
      </c>
      <c r="E665" s="251" t="s">
        <v>1</v>
      </c>
      <c r="F665" s="252" t="s">
        <v>921</v>
      </c>
      <c r="G665" s="250"/>
      <c r="H665" s="253">
        <v>43.95</v>
      </c>
      <c r="I665" s="254"/>
      <c r="J665" s="250"/>
      <c r="K665" s="250"/>
      <c r="L665" s="255"/>
      <c r="M665" s="256"/>
      <c r="N665" s="257"/>
      <c r="O665" s="257"/>
      <c r="P665" s="257"/>
      <c r="Q665" s="257"/>
      <c r="R665" s="257"/>
      <c r="S665" s="257"/>
      <c r="T665" s="258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9" t="s">
        <v>169</v>
      </c>
      <c r="AU665" s="259" t="s">
        <v>82</v>
      </c>
      <c r="AV665" s="14" t="s">
        <v>82</v>
      </c>
      <c r="AW665" s="14" t="s">
        <v>30</v>
      </c>
      <c r="AX665" s="14" t="s">
        <v>73</v>
      </c>
      <c r="AY665" s="259" t="s">
        <v>160</v>
      </c>
    </row>
    <row r="666" spans="1:51" s="14" customFormat="1" ht="12">
      <c r="A666" s="14"/>
      <c r="B666" s="249"/>
      <c r="C666" s="250"/>
      <c r="D666" s="234" t="s">
        <v>169</v>
      </c>
      <c r="E666" s="251" t="s">
        <v>1</v>
      </c>
      <c r="F666" s="252" t="s">
        <v>908</v>
      </c>
      <c r="G666" s="250"/>
      <c r="H666" s="253">
        <v>12.5</v>
      </c>
      <c r="I666" s="254"/>
      <c r="J666" s="250"/>
      <c r="K666" s="250"/>
      <c r="L666" s="255"/>
      <c r="M666" s="256"/>
      <c r="N666" s="257"/>
      <c r="O666" s="257"/>
      <c r="P666" s="257"/>
      <c r="Q666" s="257"/>
      <c r="R666" s="257"/>
      <c r="S666" s="257"/>
      <c r="T666" s="258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9" t="s">
        <v>169</v>
      </c>
      <c r="AU666" s="259" t="s">
        <v>82</v>
      </c>
      <c r="AV666" s="14" t="s">
        <v>82</v>
      </c>
      <c r="AW666" s="14" t="s">
        <v>30</v>
      </c>
      <c r="AX666" s="14" t="s">
        <v>73</v>
      </c>
      <c r="AY666" s="259" t="s">
        <v>160</v>
      </c>
    </row>
    <row r="667" spans="1:51" s="16" customFormat="1" ht="12">
      <c r="A667" s="16"/>
      <c r="B667" s="283"/>
      <c r="C667" s="284"/>
      <c r="D667" s="234" t="s">
        <v>169</v>
      </c>
      <c r="E667" s="285" t="s">
        <v>1</v>
      </c>
      <c r="F667" s="286" t="s">
        <v>902</v>
      </c>
      <c r="G667" s="284"/>
      <c r="H667" s="287">
        <v>104.15</v>
      </c>
      <c r="I667" s="288"/>
      <c r="J667" s="284"/>
      <c r="K667" s="284"/>
      <c r="L667" s="289"/>
      <c r="M667" s="290"/>
      <c r="N667" s="291"/>
      <c r="O667" s="291"/>
      <c r="P667" s="291"/>
      <c r="Q667" s="291"/>
      <c r="R667" s="291"/>
      <c r="S667" s="291"/>
      <c r="T667" s="292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T667" s="293" t="s">
        <v>169</v>
      </c>
      <c r="AU667" s="293" t="s">
        <v>82</v>
      </c>
      <c r="AV667" s="16" t="s">
        <v>176</v>
      </c>
      <c r="AW667" s="16" t="s">
        <v>30</v>
      </c>
      <c r="AX667" s="16" t="s">
        <v>73</v>
      </c>
      <c r="AY667" s="293" t="s">
        <v>160</v>
      </c>
    </row>
    <row r="668" spans="1:51" s="15" customFormat="1" ht="12">
      <c r="A668" s="15"/>
      <c r="B668" s="260"/>
      <c r="C668" s="261"/>
      <c r="D668" s="234" t="s">
        <v>169</v>
      </c>
      <c r="E668" s="262" t="s">
        <v>1</v>
      </c>
      <c r="F668" s="263" t="s">
        <v>172</v>
      </c>
      <c r="G668" s="261"/>
      <c r="H668" s="264">
        <v>138.25</v>
      </c>
      <c r="I668" s="265"/>
      <c r="J668" s="261"/>
      <c r="K668" s="261"/>
      <c r="L668" s="266"/>
      <c r="M668" s="267"/>
      <c r="N668" s="268"/>
      <c r="O668" s="268"/>
      <c r="P668" s="268"/>
      <c r="Q668" s="268"/>
      <c r="R668" s="268"/>
      <c r="S668" s="268"/>
      <c r="T668" s="269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70" t="s">
        <v>169</v>
      </c>
      <c r="AU668" s="270" t="s">
        <v>82</v>
      </c>
      <c r="AV668" s="15" t="s">
        <v>166</v>
      </c>
      <c r="AW668" s="15" t="s">
        <v>30</v>
      </c>
      <c r="AX668" s="15" t="s">
        <v>73</v>
      </c>
      <c r="AY668" s="270" t="s">
        <v>160</v>
      </c>
    </row>
    <row r="669" spans="1:51" s="14" customFormat="1" ht="12">
      <c r="A669" s="14"/>
      <c r="B669" s="249"/>
      <c r="C669" s="250"/>
      <c r="D669" s="234" t="s">
        <v>169</v>
      </c>
      <c r="E669" s="251" t="s">
        <v>1</v>
      </c>
      <c r="F669" s="252" t="s">
        <v>926</v>
      </c>
      <c r="G669" s="250"/>
      <c r="H669" s="253">
        <v>161.13</v>
      </c>
      <c r="I669" s="254"/>
      <c r="J669" s="250"/>
      <c r="K669" s="250"/>
      <c r="L669" s="255"/>
      <c r="M669" s="256"/>
      <c r="N669" s="257"/>
      <c r="O669" s="257"/>
      <c r="P669" s="257"/>
      <c r="Q669" s="257"/>
      <c r="R669" s="257"/>
      <c r="S669" s="257"/>
      <c r="T669" s="258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9" t="s">
        <v>169</v>
      </c>
      <c r="AU669" s="259" t="s">
        <v>82</v>
      </c>
      <c r="AV669" s="14" t="s">
        <v>82</v>
      </c>
      <c r="AW669" s="14" t="s">
        <v>30</v>
      </c>
      <c r="AX669" s="14" t="s">
        <v>73</v>
      </c>
      <c r="AY669" s="259" t="s">
        <v>160</v>
      </c>
    </row>
    <row r="670" spans="1:51" s="15" customFormat="1" ht="12">
      <c r="A670" s="15"/>
      <c r="B670" s="260"/>
      <c r="C670" s="261"/>
      <c r="D670" s="234" t="s">
        <v>169</v>
      </c>
      <c r="E670" s="262" t="s">
        <v>1</v>
      </c>
      <c r="F670" s="263" t="s">
        <v>172</v>
      </c>
      <c r="G670" s="261"/>
      <c r="H670" s="264">
        <v>161.13</v>
      </c>
      <c r="I670" s="265"/>
      <c r="J670" s="261"/>
      <c r="K670" s="261"/>
      <c r="L670" s="266"/>
      <c r="M670" s="267"/>
      <c r="N670" s="268"/>
      <c r="O670" s="268"/>
      <c r="P670" s="268"/>
      <c r="Q670" s="268"/>
      <c r="R670" s="268"/>
      <c r="S670" s="268"/>
      <c r="T670" s="269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70" t="s">
        <v>169</v>
      </c>
      <c r="AU670" s="270" t="s">
        <v>82</v>
      </c>
      <c r="AV670" s="15" t="s">
        <v>166</v>
      </c>
      <c r="AW670" s="15" t="s">
        <v>30</v>
      </c>
      <c r="AX670" s="15" t="s">
        <v>80</v>
      </c>
      <c r="AY670" s="270" t="s">
        <v>160</v>
      </c>
    </row>
    <row r="671" spans="1:65" s="2" customFormat="1" ht="24.15" customHeight="1">
      <c r="A671" s="39"/>
      <c r="B671" s="40"/>
      <c r="C671" s="220" t="s">
        <v>565</v>
      </c>
      <c r="D671" s="220" t="s">
        <v>162</v>
      </c>
      <c r="E671" s="221" t="s">
        <v>927</v>
      </c>
      <c r="F671" s="222" t="s">
        <v>928</v>
      </c>
      <c r="G671" s="223" t="s">
        <v>165</v>
      </c>
      <c r="H671" s="224">
        <v>74.35</v>
      </c>
      <c r="I671" s="225"/>
      <c r="J671" s="226">
        <f>ROUND(I671*H671,2)</f>
        <v>0</v>
      </c>
      <c r="K671" s="227"/>
      <c r="L671" s="45"/>
      <c r="M671" s="228" t="s">
        <v>1</v>
      </c>
      <c r="N671" s="229" t="s">
        <v>38</v>
      </c>
      <c r="O671" s="92"/>
      <c r="P671" s="230">
        <f>O671*H671</f>
        <v>0</v>
      </c>
      <c r="Q671" s="230">
        <v>0</v>
      </c>
      <c r="R671" s="230">
        <f>Q671*H671</f>
        <v>0</v>
      </c>
      <c r="S671" s="230">
        <v>0</v>
      </c>
      <c r="T671" s="231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2" t="s">
        <v>197</v>
      </c>
      <c r="AT671" s="232" t="s">
        <v>162</v>
      </c>
      <c r="AU671" s="232" t="s">
        <v>82</v>
      </c>
      <c r="AY671" s="18" t="s">
        <v>160</v>
      </c>
      <c r="BE671" s="233">
        <f>IF(N671="základní",J671,0)</f>
        <v>0</v>
      </c>
      <c r="BF671" s="233">
        <f>IF(N671="snížená",J671,0)</f>
        <v>0</v>
      </c>
      <c r="BG671" s="233">
        <f>IF(N671="zákl. přenesená",J671,0)</f>
        <v>0</v>
      </c>
      <c r="BH671" s="233">
        <f>IF(N671="sníž. přenesená",J671,0)</f>
        <v>0</v>
      </c>
      <c r="BI671" s="233">
        <f>IF(N671="nulová",J671,0)</f>
        <v>0</v>
      </c>
      <c r="BJ671" s="18" t="s">
        <v>80</v>
      </c>
      <c r="BK671" s="233">
        <f>ROUND(I671*H671,2)</f>
        <v>0</v>
      </c>
      <c r="BL671" s="18" t="s">
        <v>197</v>
      </c>
      <c r="BM671" s="232" t="s">
        <v>929</v>
      </c>
    </row>
    <row r="672" spans="1:51" s="13" customFormat="1" ht="12">
      <c r="A672" s="13"/>
      <c r="B672" s="239"/>
      <c r="C672" s="240"/>
      <c r="D672" s="234" t="s">
        <v>169</v>
      </c>
      <c r="E672" s="241" t="s">
        <v>1</v>
      </c>
      <c r="F672" s="242" t="s">
        <v>903</v>
      </c>
      <c r="G672" s="240"/>
      <c r="H672" s="241" t="s">
        <v>1</v>
      </c>
      <c r="I672" s="243"/>
      <c r="J672" s="240"/>
      <c r="K672" s="240"/>
      <c r="L672" s="244"/>
      <c r="M672" s="245"/>
      <c r="N672" s="246"/>
      <c r="O672" s="246"/>
      <c r="P672" s="246"/>
      <c r="Q672" s="246"/>
      <c r="R672" s="246"/>
      <c r="S672" s="246"/>
      <c r="T672" s="247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8" t="s">
        <v>169</v>
      </c>
      <c r="AU672" s="248" t="s">
        <v>82</v>
      </c>
      <c r="AV672" s="13" t="s">
        <v>80</v>
      </c>
      <c r="AW672" s="13" t="s">
        <v>30</v>
      </c>
      <c r="AX672" s="13" t="s">
        <v>73</v>
      </c>
      <c r="AY672" s="248" t="s">
        <v>160</v>
      </c>
    </row>
    <row r="673" spans="1:51" s="14" customFormat="1" ht="12">
      <c r="A673" s="14"/>
      <c r="B673" s="249"/>
      <c r="C673" s="250"/>
      <c r="D673" s="234" t="s">
        <v>169</v>
      </c>
      <c r="E673" s="251" t="s">
        <v>1</v>
      </c>
      <c r="F673" s="252" t="s">
        <v>904</v>
      </c>
      <c r="G673" s="250"/>
      <c r="H673" s="253">
        <v>15.24</v>
      </c>
      <c r="I673" s="254"/>
      <c r="J673" s="250"/>
      <c r="K673" s="250"/>
      <c r="L673" s="255"/>
      <c r="M673" s="256"/>
      <c r="N673" s="257"/>
      <c r="O673" s="257"/>
      <c r="P673" s="257"/>
      <c r="Q673" s="257"/>
      <c r="R673" s="257"/>
      <c r="S673" s="257"/>
      <c r="T673" s="258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9" t="s">
        <v>169</v>
      </c>
      <c r="AU673" s="259" t="s">
        <v>82</v>
      </c>
      <c r="AV673" s="14" t="s">
        <v>82</v>
      </c>
      <c r="AW673" s="14" t="s">
        <v>30</v>
      </c>
      <c r="AX673" s="14" t="s">
        <v>73</v>
      </c>
      <c r="AY673" s="259" t="s">
        <v>160</v>
      </c>
    </row>
    <row r="674" spans="1:51" s="14" customFormat="1" ht="12">
      <c r="A674" s="14"/>
      <c r="B674" s="249"/>
      <c r="C674" s="250"/>
      <c r="D674" s="234" t="s">
        <v>169</v>
      </c>
      <c r="E674" s="251" t="s">
        <v>1</v>
      </c>
      <c r="F674" s="252" t="s">
        <v>905</v>
      </c>
      <c r="G674" s="250"/>
      <c r="H674" s="253">
        <v>6.7</v>
      </c>
      <c r="I674" s="254"/>
      <c r="J674" s="250"/>
      <c r="K674" s="250"/>
      <c r="L674" s="255"/>
      <c r="M674" s="256"/>
      <c r="N674" s="257"/>
      <c r="O674" s="257"/>
      <c r="P674" s="257"/>
      <c r="Q674" s="257"/>
      <c r="R674" s="257"/>
      <c r="S674" s="257"/>
      <c r="T674" s="258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9" t="s">
        <v>169</v>
      </c>
      <c r="AU674" s="259" t="s">
        <v>82</v>
      </c>
      <c r="AV674" s="14" t="s">
        <v>82</v>
      </c>
      <c r="AW674" s="14" t="s">
        <v>30</v>
      </c>
      <c r="AX674" s="14" t="s">
        <v>73</v>
      </c>
      <c r="AY674" s="259" t="s">
        <v>160</v>
      </c>
    </row>
    <row r="675" spans="1:51" s="14" customFormat="1" ht="12">
      <c r="A675" s="14"/>
      <c r="B675" s="249"/>
      <c r="C675" s="250"/>
      <c r="D675" s="234" t="s">
        <v>169</v>
      </c>
      <c r="E675" s="251" t="s">
        <v>1</v>
      </c>
      <c r="F675" s="252" t="s">
        <v>906</v>
      </c>
      <c r="G675" s="250"/>
      <c r="H675" s="253">
        <v>6</v>
      </c>
      <c r="I675" s="254"/>
      <c r="J675" s="250"/>
      <c r="K675" s="250"/>
      <c r="L675" s="255"/>
      <c r="M675" s="256"/>
      <c r="N675" s="257"/>
      <c r="O675" s="257"/>
      <c r="P675" s="257"/>
      <c r="Q675" s="257"/>
      <c r="R675" s="257"/>
      <c r="S675" s="257"/>
      <c r="T675" s="258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9" t="s">
        <v>169</v>
      </c>
      <c r="AU675" s="259" t="s">
        <v>82</v>
      </c>
      <c r="AV675" s="14" t="s">
        <v>82</v>
      </c>
      <c r="AW675" s="14" t="s">
        <v>30</v>
      </c>
      <c r="AX675" s="14" t="s">
        <v>73</v>
      </c>
      <c r="AY675" s="259" t="s">
        <v>160</v>
      </c>
    </row>
    <row r="676" spans="1:51" s="14" customFormat="1" ht="12">
      <c r="A676" s="14"/>
      <c r="B676" s="249"/>
      <c r="C676" s="250"/>
      <c r="D676" s="234" t="s">
        <v>169</v>
      </c>
      <c r="E676" s="251" t="s">
        <v>1</v>
      </c>
      <c r="F676" s="252" t="s">
        <v>907</v>
      </c>
      <c r="G676" s="250"/>
      <c r="H676" s="253">
        <v>33.91</v>
      </c>
      <c r="I676" s="254"/>
      <c r="J676" s="250"/>
      <c r="K676" s="250"/>
      <c r="L676" s="255"/>
      <c r="M676" s="256"/>
      <c r="N676" s="257"/>
      <c r="O676" s="257"/>
      <c r="P676" s="257"/>
      <c r="Q676" s="257"/>
      <c r="R676" s="257"/>
      <c r="S676" s="257"/>
      <c r="T676" s="258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9" t="s">
        <v>169</v>
      </c>
      <c r="AU676" s="259" t="s">
        <v>82</v>
      </c>
      <c r="AV676" s="14" t="s">
        <v>82</v>
      </c>
      <c r="AW676" s="14" t="s">
        <v>30</v>
      </c>
      <c r="AX676" s="14" t="s">
        <v>73</v>
      </c>
      <c r="AY676" s="259" t="s">
        <v>160</v>
      </c>
    </row>
    <row r="677" spans="1:51" s="14" customFormat="1" ht="12">
      <c r="A677" s="14"/>
      <c r="B677" s="249"/>
      <c r="C677" s="250"/>
      <c r="D677" s="234" t="s">
        <v>169</v>
      </c>
      <c r="E677" s="251" t="s">
        <v>1</v>
      </c>
      <c r="F677" s="252" t="s">
        <v>908</v>
      </c>
      <c r="G677" s="250"/>
      <c r="H677" s="253">
        <v>12.5</v>
      </c>
      <c r="I677" s="254"/>
      <c r="J677" s="250"/>
      <c r="K677" s="250"/>
      <c r="L677" s="255"/>
      <c r="M677" s="256"/>
      <c r="N677" s="257"/>
      <c r="O677" s="257"/>
      <c r="P677" s="257"/>
      <c r="Q677" s="257"/>
      <c r="R677" s="257"/>
      <c r="S677" s="257"/>
      <c r="T677" s="25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9" t="s">
        <v>169</v>
      </c>
      <c r="AU677" s="259" t="s">
        <v>82</v>
      </c>
      <c r="AV677" s="14" t="s">
        <v>82</v>
      </c>
      <c r="AW677" s="14" t="s">
        <v>30</v>
      </c>
      <c r="AX677" s="14" t="s">
        <v>73</v>
      </c>
      <c r="AY677" s="259" t="s">
        <v>160</v>
      </c>
    </row>
    <row r="678" spans="1:51" s="15" customFormat="1" ht="12">
      <c r="A678" s="15"/>
      <c r="B678" s="260"/>
      <c r="C678" s="261"/>
      <c r="D678" s="234" t="s">
        <v>169</v>
      </c>
      <c r="E678" s="262" t="s">
        <v>1</v>
      </c>
      <c r="F678" s="263" t="s">
        <v>172</v>
      </c>
      <c r="G678" s="261"/>
      <c r="H678" s="264">
        <v>74.35</v>
      </c>
      <c r="I678" s="265"/>
      <c r="J678" s="261"/>
      <c r="K678" s="261"/>
      <c r="L678" s="266"/>
      <c r="M678" s="267"/>
      <c r="N678" s="268"/>
      <c r="O678" s="268"/>
      <c r="P678" s="268"/>
      <c r="Q678" s="268"/>
      <c r="R678" s="268"/>
      <c r="S678" s="268"/>
      <c r="T678" s="269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70" t="s">
        <v>169</v>
      </c>
      <c r="AU678" s="270" t="s">
        <v>82</v>
      </c>
      <c r="AV678" s="15" t="s">
        <v>166</v>
      </c>
      <c r="AW678" s="15" t="s">
        <v>30</v>
      </c>
      <c r="AX678" s="15" t="s">
        <v>80</v>
      </c>
      <c r="AY678" s="270" t="s">
        <v>160</v>
      </c>
    </row>
    <row r="679" spans="1:65" s="2" customFormat="1" ht="24.15" customHeight="1">
      <c r="A679" s="39"/>
      <c r="B679" s="40"/>
      <c r="C679" s="220" t="s">
        <v>930</v>
      </c>
      <c r="D679" s="220" t="s">
        <v>162</v>
      </c>
      <c r="E679" s="221" t="s">
        <v>931</v>
      </c>
      <c r="F679" s="222" t="s">
        <v>932</v>
      </c>
      <c r="G679" s="223" t="s">
        <v>165</v>
      </c>
      <c r="H679" s="224">
        <v>104.15</v>
      </c>
      <c r="I679" s="225"/>
      <c r="J679" s="226">
        <f>ROUND(I679*H679,2)</f>
        <v>0</v>
      </c>
      <c r="K679" s="227"/>
      <c r="L679" s="45"/>
      <c r="M679" s="228" t="s">
        <v>1</v>
      </c>
      <c r="N679" s="229" t="s">
        <v>38</v>
      </c>
      <c r="O679" s="92"/>
      <c r="P679" s="230">
        <f>O679*H679</f>
        <v>0</v>
      </c>
      <c r="Q679" s="230">
        <v>0</v>
      </c>
      <c r="R679" s="230">
        <f>Q679*H679</f>
        <v>0</v>
      </c>
      <c r="S679" s="230">
        <v>0</v>
      </c>
      <c r="T679" s="231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32" t="s">
        <v>197</v>
      </c>
      <c r="AT679" s="232" t="s">
        <v>162</v>
      </c>
      <c r="AU679" s="232" t="s">
        <v>82</v>
      </c>
      <c r="AY679" s="18" t="s">
        <v>160</v>
      </c>
      <c r="BE679" s="233">
        <f>IF(N679="základní",J679,0)</f>
        <v>0</v>
      </c>
      <c r="BF679" s="233">
        <f>IF(N679="snížená",J679,0)</f>
        <v>0</v>
      </c>
      <c r="BG679" s="233">
        <f>IF(N679="zákl. přenesená",J679,0)</f>
        <v>0</v>
      </c>
      <c r="BH679" s="233">
        <f>IF(N679="sníž. přenesená",J679,0)</f>
        <v>0</v>
      </c>
      <c r="BI679" s="233">
        <f>IF(N679="nulová",J679,0)</f>
        <v>0</v>
      </c>
      <c r="BJ679" s="18" t="s">
        <v>80</v>
      </c>
      <c r="BK679" s="233">
        <f>ROUND(I679*H679,2)</f>
        <v>0</v>
      </c>
      <c r="BL679" s="18" t="s">
        <v>197</v>
      </c>
      <c r="BM679" s="232" t="s">
        <v>933</v>
      </c>
    </row>
    <row r="680" spans="1:51" s="13" customFormat="1" ht="12">
      <c r="A680" s="13"/>
      <c r="B680" s="239"/>
      <c r="C680" s="240"/>
      <c r="D680" s="234" t="s">
        <v>169</v>
      </c>
      <c r="E680" s="241" t="s">
        <v>1</v>
      </c>
      <c r="F680" s="242" t="s">
        <v>918</v>
      </c>
      <c r="G680" s="240"/>
      <c r="H680" s="241" t="s">
        <v>1</v>
      </c>
      <c r="I680" s="243"/>
      <c r="J680" s="240"/>
      <c r="K680" s="240"/>
      <c r="L680" s="244"/>
      <c r="M680" s="245"/>
      <c r="N680" s="246"/>
      <c r="O680" s="246"/>
      <c r="P680" s="246"/>
      <c r="Q680" s="246"/>
      <c r="R680" s="246"/>
      <c r="S680" s="246"/>
      <c r="T680" s="24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8" t="s">
        <v>169</v>
      </c>
      <c r="AU680" s="248" t="s">
        <v>82</v>
      </c>
      <c r="AV680" s="13" t="s">
        <v>80</v>
      </c>
      <c r="AW680" s="13" t="s">
        <v>30</v>
      </c>
      <c r="AX680" s="13" t="s">
        <v>73</v>
      </c>
      <c r="AY680" s="248" t="s">
        <v>160</v>
      </c>
    </row>
    <row r="681" spans="1:51" s="14" customFormat="1" ht="12">
      <c r="A681" s="14"/>
      <c r="B681" s="249"/>
      <c r="C681" s="250"/>
      <c r="D681" s="234" t="s">
        <v>169</v>
      </c>
      <c r="E681" s="251" t="s">
        <v>1</v>
      </c>
      <c r="F681" s="252" t="s">
        <v>919</v>
      </c>
      <c r="G681" s="250"/>
      <c r="H681" s="253">
        <v>30.2</v>
      </c>
      <c r="I681" s="254"/>
      <c r="J681" s="250"/>
      <c r="K681" s="250"/>
      <c r="L681" s="255"/>
      <c r="M681" s="256"/>
      <c r="N681" s="257"/>
      <c r="O681" s="257"/>
      <c r="P681" s="257"/>
      <c r="Q681" s="257"/>
      <c r="R681" s="257"/>
      <c r="S681" s="257"/>
      <c r="T681" s="25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9" t="s">
        <v>169</v>
      </c>
      <c r="AU681" s="259" t="s">
        <v>82</v>
      </c>
      <c r="AV681" s="14" t="s">
        <v>82</v>
      </c>
      <c r="AW681" s="14" t="s">
        <v>30</v>
      </c>
      <c r="AX681" s="14" t="s">
        <v>73</v>
      </c>
      <c r="AY681" s="259" t="s">
        <v>160</v>
      </c>
    </row>
    <row r="682" spans="1:51" s="14" customFormat="1" ht="12">
      <c r="A682" s="14"/>
      <c r="B682" s="249"/>
      <c r="C682" s="250"/>
      <c r="D682" s="234" t="s">
        <v>169</v>
      </c>
      <c r="E682" s="251" t="s">
        <v>1</v>
      </c>
      <c r="F682" s="252" t="s">
        <v>920</v>
      </c>
      <c r="G682" s="250"/>
      <c r="H682" s="253">
        <v>11.5</v>
      </c>
      <c r="I682" s="254"/>
      <c r="J682" s="250"/>
      <c r="K682" s="250"/>
      <c r="L682" s="255"/>
      <c r="M682" s="256"/>
      <c r="N682" s="257"/>
      <c r="O682" s="257"/>
      <c r="P682" s="257"/>
      <c r="Q682" s="257"/>
      <c r="R682" s="257"/>
      <c r="S682" s="257"/>
      <c r="T682" s="258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9" t="s">
        <v>169</v>
      </c>
      <c r="AU682" s="259" t="s">
        <v>82</v>
      </c>
      <c r="AV682" s="14" t="s">
        <v>82</v>
      </c>
      <c r="AW682" s="14" t="s">
        <v>30</v>
      </c>
      <c r="AX682" s="14" t="s">
        <v>73</v>
      </c>
      <c r="AY682" s="259" t="s">
        <v>160</v>
      </c>
    </row>
    <row r="683" spans="1:51" s="14" customFormat="1" ht="12">
      <c r="A683" s="14"/>
      <c r="B683" s="249"/>
      <c r="C683" s="250"/>
      <c r="D683" s="234" t="s">
        <v>169</v>
      </c>
      <c r="E683" s="251" t="s">
        <v>1</v>
      </c>
      <c r="F683" s="252" t="s">
        <v>906</v>
      </c>
      <c r="G683" s="250"/>
      <c r="H683" s="253">
        <v>6</v>
      </c>
      <c r="I683" s="254"/>
      <c r="J683" s="250"/>
      <c r="K683" s="250"/>
      <c r="L683" s="255"/>
      <c r="M683" s="256"/>
      <c r="N683" s="257"/>
      <c r="O683" s="257"/>
      <c r="P683" s="257"/>
      <c r="Q683" s="257"/>
      <c r="R683" s="257"/>
      <c r="S683" s="257"/>
      <c r="T683" s="258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9" t="s">
        <v>169</v>
      </c>
      <c r="AU683" s="259" t="s">
        <v>82</v>
      </c>
      <c r="AV683" s="14" t="s">
        <v>82</v>
      </c>
      <c r="AW683" s="14" t="s">
        <v>30</v>
      </c>
      <c r="AX683" s="14" t="s">
        <v>73</v>
      </c>
      <c r="AY683" s="259" t="s">
        <v>160</v>
      </c>
    </row>
    <row r="684" spans="1:51" s="14" customFormat="1" ht="12">
      <c r="A684" s="14"/>
      <c r="B684" s="249"/>
      <c r="C684" s="250"/>
      <c r="D684" s="234" t="s">
        <v>169</v>
      </c>
      <c r="E684" s="251" t="s">
        <v>1</v>
      </c>
      <c r="F684" s="252" t="s">
        <v>921</v>
      </c>
      <c r="G684" s="250"/>
      <c r="H684" s="253">
        <v>43.95</v>
      </c>
      <c r="I684" s="254"/>
      <c r="J684" s="250"/>
      <c r="K684" s="250"/>
      <c r="L684" s="255"/>
      <c r="M684" s="256"/>
      <c r="N684" s="257"/>
      <c r="O684" s="257"/>
      <c r="P684" s="257"/>
      <c r="Q684" s="257"/>
      <c r="R684" s="257"/>
      <c r="S684" s="257"/>
      <c r="T684" s="258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59" t="s">
        <v>169</v>
      </c>
      <c r="AU684" s="259" t="s">
        <v>82</v>
      </c>
      <c r="AV684" s="14" t="s">
        <v>82</v>
      </c>
      <c r="AW684" s="14" t="s">
        <v>30</v>
      </c>
      <c r="AX684" s="14" t="s">
        <v>73</v>
      </c>
      <c r="AY684" s="259" t="s">
        <v>160</v>
      </c>
    </row>
    <row r="685" spans="1:51" s="14" customFormat="1" ht="12">
      <c r="A685" s="14"/>
      <c r="B685" s="249"/>
      <c r="C685" s="250"/>
      <c r="D685" s="234" t="s">
        <v>169</v>
      </c>
      <c r="E685" s="251" t="s">
        <v>1</v>
      </c>
      <c r="F685" s="252" t="s">
        <v>908</v>
      </c>
      <c r="G685" s="250"/>
      <c r="H685" s="253">
        <v>12.5</v>
      </c>
      <c r="I685" s="254"/>
      <c r="J685" s="250"/>
      <c r="K685" s="250"/>
      <c r="L685" s="255"/>
      <c r="M685" s="256"/>
      <c r="N685" s="257"/>
      <c r="O685" s="257"/>
      <c r="P685" s="257"/>
      <c r="Q685" s="257"/>
      <c r="R685" s="257"/>
      <c r="S685" s="257"/>
      <c r="T685" s="258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9" t="s">
        <v>169</v>
      </c>
      <c r="AU685" s="259" t="s">
        <v>82</v>
      </c>
      <c r="AV685" s="14" t="s">
        <v>82</v>
      </c>
      <c r="AW685" s="14" t="s">
        <v>30</v>
      </c>
      <c r="AX685" s="14" t="s">
        <v>73</v>
      </c>
      <c r="AY685" s="259" t="s">
        <v>160</v>
      </c>
    </row>
    <row r="686" spans="1:51" s="16" customFormat="1" ht="12">
      <c r="A686" s="16"/>
      <c r="B686" s="283"/>
      <c r="C686" s="284"/>
      <c r="D686" s="234" t="s">
        <v>169</v>
      </c>
      <c r="E686" s="285" t="s">
        <v>1</v>
      </c>
      <c r="F686" s="286" t="s">
        <v>902</v>
      </c>
      <c r="G686" s="284"/>
      <c r="H686" s="287">
        <v>104.15</v>
      </c>
      <c r="I686" s="288"/>
      <c r="J686" s="284"/>
      <c r="K686" s="284"/>
      <c r="L686" s="289"/>
      <c r="M686" s="290"/>
      <c r="N686" s="291"/>
      <c r="O686" s="291"/>
      <c r="P686" s="291"/>
      <c r="Q686" s="291"/>
      <c r="R686" s="291"/>
      <c r="S686" s="291"/>
      <c r="T686" s="292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293" t="s">
        <v>169</v>
      </c>
      <c r="AU686" s="293" t="s">
        <v>82</v>
      </c>
      <c r="AV686" s="16" t="s">
        <v>176</v>
      </c>
      <c r="AW686" s="16" t="s">
        <v>30</v>
      </c>
      <c r="AX686" s="16" t="s">
        <v>73</v>
      </c>
      <c r="AY686" s="293" t="s">
        <v>160</v>
      </c>
    </row>
    <row r="687" spans="1:51" s="15" customFormat="1" ht="12">
      <c r="A687" s="15"/>
      <c r="B687" s="260"/>
      <c r="C687" s="261"/>
      <c r="D687" s="234" t="s">
        <v>169</v>
      </c>
      <c r="E687" s="262" t="s">
        <v>1</v>
      </c>
      <c r="F687" s="263" t="s">
        <v>172</v>
      </c>
      <c r="G687" s="261"/>
      <c r="H687" s="264">
        <v>104.15</v>
      </c>
      <c r="I687" s="265"/>
      <c r="J687" s="261"/>
      <c r="K687" s="261"/>
      <c r="L687" s="266"/>
      <c r="M687" s="267"/>
      <c r="N687" s="268"/>
      <c r="O687" s="268"/>
      <c r="P687" s="268"/>
      <c r="Q687" s="268"/>
      <c r="R687" s="268"/>
      <c r="S687" s="268"/>
      <c r="T687" s="269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70" t="s">
        <v>169</v>
      </c>
      <c r="AU687" s="270" t="s">
        <v>82</v>
      </c>
      <c r="AV687" s="15" t="s">
        <v>166</v>
      </c>
      <c r="AW687" s="15" t="s">
        <v>30</v>
      </c>
      <c r="AX687" s="15" t="s">
        <v>80</v>
      </c>
      <c r="AY687" s="270" t="s">
        <v>160</v>
      </c>
    </row>
    <row r="688" spans="1:65" s="2" customFormat="1" ht="24.15" customHeight="1">
      <c r="A688" s="39"/>
      <c r="B688" s="40"/>
      <c r="C688" s="220" t="s">
        <v>578</v>
      </c>
      <c r="D688" s="220" t="s">
        <v>162</v>
      </c>
      <c r="E688" s="221" t="s">
        <v>934</v>
      </c>
      <c r="F688" s="222" t="s">
        <v>935</v>
      </c>
      <c r="G688" s="223" t="s">
        <v>165</v>
      </c>
      <c r="H688" s="224">
        <v>282.173</v>
      </c>
      <c r="I688" s="225"/>
      <c r="J688" s="226">
        <f>ROUND(I688*H688,2)</f>
        <v>0</v>
      </c>
      <c r="K688" s="227"/>
      <c r="L688" s="45"/>
      <c r="M688" s="228" t="s">
        <v>1</v>
      </c>
      <c r="N688" s="229" t="s">
        <v>38</v>
      </c>
      <c r="O688" s="92"/>
      <c r="P688" s="230">
        <f>O688*H688</f>
        <v>0</v>
      </c>
      <c r="Q688" s="230">
        <v>0</v>
      </c>
      <c r="R688" s="230">
        <f>Q688*H688</f>
        <v>0</v>
      </c>
      <c r="S688" s="230">
        <v>0</v>
      </c>
      <c r="T688" s="231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2" t="s">
        <v>197</v>
      </c>
      <c r="AT688" s="232" t="s">
        <v>162</v>
      </c>
      <c r="AU688" s="232" t="s">
        <v>82</v>
      </c>
      <c r="AY688" s="18" t="s">
        <v>160</v>
      </c>
      <c r="BE688" s="233">
        <f>IF(N688="základní",J688,0)</f>
        <v>0</v>
      </c>
      <c r="BF688" s="233">
        <f>IF(N688="snížená",J688,0)</f>
        <v>0</v>
      </c>
      <c r="BG688" s="233">
        <f>IF(N688="zákl. přenesená",J688,0)</f>
        <v>0</v>
      </c>
      <c r="BH688" s="233">
        <f>IF(N688="sníž. přenesená",J688,0)</f>
        <v>0</v>
      </c>
      <c r="BI688" s="233">
        <f>IF(N688="nulová",J688,0)</f>
        <v>0</v>
      </c>
      <c r="BJ688" s="18" t="s">
        <v>80</v>
      </c>
      <c r="BK688" s="233">
        <f>ROUND(I688*H688,2)</f>
        <v>0</v>
      </c>
      <c r="BL688" s="18" t="s">
        <v>197</v>
      </c>
      <c r="BM688" s="232" t="s">
        <v>936</v>
      </c>
    </row>
    <row r="689" spans="1:51" s="14" customFormat="1" ht="12">
      <c r="A689" s="14"/>
      <c r="B689" s="249"/>
      <c r="C689" s="250"/>
      <c r="D689" s="234" t="s">
        <v>169</v>
      </c>
      <c r="E689" s="251" t="s">
        <v>1</v>
      </c>
      <c r="F689" s="252" t="s">
        <v>900</v>
      </c>
      <c r="G689" s="250"/>
      <c r="H689" s="253">
        <v>37.433</v>
      </c>
      <c r="I689" s="254"/>
      <c r="J689" s="250"/>
      <c r="K689" s="250"/>
      <c r="L689" s="255"/>
      <c r="M689" s="256"/>
      <c r="N689" s="257"/>
      <c r="O689" s="257"/>
      <c r="P689" s="257"/>
      <c r="Q689" s="257"/>
      <c r="R689" s="257"/>
      <c r="S689" s="257"/>
      <c r="T689" s="258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9" t="s">
        <v>169</v>
      </c>
      <c r="AU689" s="259" t="s">
        <v>82</v>
      </c>
      <c r="AV689" s="14" t="s">
        <v>82</v>
      </c>
      <c r="AW689" s="14" t="s">
        <v>30</v>
      </c>
      <c r="AX689" s="14" t="s">
        <v>73</v>
      </c>
      <c r="AY689" s="259" t="s">
        <v>160</v>
      </c>
    </row>
    <row r="690" spans="1:51" s="14" customFormat="1" ht="12">
      <c r="A690" s="14"/>
      <c r="B690" s="249"/>
      <c r="C690" s="250"/>
      <c r="D690" s="234" t="s">
        <v>169</v>
      </c>
      <c r="E690" s="251" t="s">
        <v>1</v>
      </c>
      <c r="F690" s="252" t="s">
        <v>901</v>
      </c>
      <c r="G690" s="250"/>
      <c r="H690" s="253">
        <v>170.39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9" t="s">
        <v>169</v>
      </c>
      <c r="AU690" s="259" t="s">
        <v>82</v>
      </c>
      <c r="AV690" s="14" t="s">
        <v>82</v>
      </c>
      <c r="AW690" s="14" t="s">
        <v>30</v>
      </c>
      <c r="AX690" s="14" t="s">
        <v>73</v>
      </c>
      <c r="AY690" s="259" t="s">
        <v>160</v>
      </c>
    </row>
    <row r="691" spans="1:51" s="16" customFormat="1" ht="12">
      <c r="A691" s="16"/>
      <c r="B691" s="283"/>
      <c r="C691" s="284"/>
      <c r="D691" s="234" t="s">
        <v>169</v>
      </c>
      <c r="E691" s="285" t="s">
        <v>1</v>
      </c>
      <c r="F691" s="286" t="s">
        <v>902</v>
      </c>
      <c r="G691" s="284"/>
      <c r="H691" s="287">
        <v>207.82299999999998</v>
      </c>
      <c r="I691" s="288"/>
      <c r="J691" s="284"/>
      <c r="K691" s="284"/>
      <c r="L691" s="289"/>
      <c r="M691" s="290"/>
      <c r="N691" s="291"/>
      <c r="O691" s="291"/>
      <c r="P691" s="291"/>
      <c r="Q691" s="291"/>
      <c r="R691" s="291"/>
      <c r="S691" s="291"/>
      <c r="T691" s="292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T691" s="293" t="s">
        <v>169</v>
      </c>
      <c r="AU691" s="293" t="s">
        <v>82</v>
      </c>
      <c r="AV691" s="16" t="s">
        <v>176</v>
      </c>
      <c r="AW691" s="16" t="s">
        <v>30</v>
      </c>
      <c r="AX691" s="16" t="s">
        <v>73</v>
      </c>
      <c r="AY691" s="293" t="s">
        <v>160</v>
      </c>
    </row>
    <row r="692" spans="1:51" s="13" customFormat="1" ht="12">
      <c r="A692" s="13"/>
      <c r="B692" s="239"/>
      <c r="C692" s="240"/>
      <c r="D692" s="234" t="s">
        <v>169</v>
      </c>
      <c r="E692" s="241" t="s">
        <v>1</v>
      </c>
      <c r="F692" s="242" t="s">
        <v>903</v>
      </c>
      <c r="G692" s="240"/>
      <c r="H692" s="241" t="s">
        <v>1</v>
      </c>
      <c r="I692" s="243"/>
      <c r="J692" s="240"/>
      <c r="K692" s="240"/>
      <c r="L692" s="244"/>
      <c r="M692" s="245"/>
      <c r="N692" s="246"/>
      <c r="O692" s="246"/>
      <c r="P692" s="246"/>
      <c r="Q692" s="246"/>
      <c r="R692" s="246"/>
      <c r="S692" s="246"/>
      <c r="T692" s="247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8" t="s">
        <v>169</v>
      </c>
      <c r="AU692" s="248" t="s">
        <v>82</v>
      </c>
      <c r="AV692" s="13" t="s">
        <v>80</v>
      </c>
      <c r="AW692" s="13" t="s">
        <v>30</v>
      </c>
      <c r="AX692" s="13" t="s">
        <v>73</v>
      </c>
      <c r="AY692" s="248" t="s">
        <v>160</v>
      </c>
    </row>
    <row r="693" spans="1:51" s="14" customFormat="1" ht="12">
      <c r="A693" s="14"/>
      <c r="B693" s="249"/>
      <c r="C693" s="250"/>
      <c r="D693" s="234" t="s">
        <v>169</v>
      </c>
      <c r="E693" s="251" t="s">
        <v>1</v>
      </c>
      <c r="F693" s="252" t="s">
        <v>904</v>
      </c>
      <c r="G693" s="250"/>
      <c r="H693" s="253">
        <v>15.24</v>
      </c>
      <c r="I693" s="254"/>
      <c r="J693" s="250"/>
      <c r="K693" s="250"/>
      <c r="L693" s="255"/>
      <c r="M693" s="256"/>
      <c r="N693" s="257"/>
      <c r="O693" s="257"/>
      <c r="P693" s="257"/>
      <c r="Q693" s="257"/>
      <c r="R693" s="257"/>
      <c r="S693" s="257"/>
      <c r="T693" s="258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9" t="s">
        <v>169</v>
      </c>
      <c r="AU693" s="259" t="s">
        <v>82</v>
      </c>
      <c r="AV693" s="14" t="s">
        <v>82</v>
      </c>
      <c r="AW693" s="14" t="s">
        <v>30</v>
      </c>
      <c r="AX693" s="14" t="s">
        <v>73</v>
      </c>
      <c r="AY693" s="259" t="s">
        <v>160</v>
      </c>
    </row>
    <row r="694" spans="1:51" s="14" customFormat="1" ht="12">
      <c r="A694" s="14"/>
      <c r="B694" s="249"/>
      <c r="C694" s="250"/>
      <c r="D694" s="234" t="s">
        <v>169</v>
      </c>
      <c r="E694" s="251" t="s">
        <v>1</v>
      </c>
      <c r="F694" s="252" t="s">
        <v>905</v>
      </c>
      <c r="G694" s="250"/>
      <c r="H694" s="253">
        <v>6.7</v>
      </c>
      <c r="I694" s="254"/>
      <c r="J694" s="250"/>
      <c r="K694" s="250"/>
      <c r="L694" s="255"/>
      <c r="M694" s="256"/>
      <c r="N694" s="257"/>
      <c r="O694" s="257"/>
      <c r="P694" s="257"/>
      <c r="Q694" s="257"/>
      <c r="R694" s="257"/>
      <c r="S694" s="257"/>
      <c r="T694" s="258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9" t="s">
        <v>169</v>
      </c>
      <c r="AU694" s="259" t="s">
        <v>82</v>
      </c>
      <c r="AV694" s="14" t="s">
        <v>82</v>
      </c>
      <c r="AW694" s="14" t="s">
        <v>30</v>
      </c>
      <c r="AX694" s="14" t="s">
        <v>73</v>
      </c>
      <c r="AY694" s="259" t="s">
        <v>160</v>
      </c>
    </row>
    <row r="695" spans="1:51" s="14" customFormat="1" ht="12">
      <c r="A695" s="14"/>
      <c r="B695" s="249"/>
      <c r="C695" s="250"/>
      <c r="D695" s="234" t="s">
        <v>169</v>
      </c>
      <c r="E695" s="251" t="s">
        <v>1</v>
      </c>
      <c r="F695" s="252" t="s">
        <v>906</v>
      </c>
      <c r="G695" s="250"/>
      <c r="H695" s="253">
        <v>6</v>
      </c>
      <c r="I695" s="254"/>
      <c r="J695" s="250"/>
      <c r="K695" s="250"/>
      <c r="L695" s="255"/>
      <c r="M695" s="256"/>
      <c r="N695" s="257"/>
      <c r="O695" s="257"/>
      <c r="P695" s="257"/>
      <c r="Q695" s="257"/>
      <c r="R695" s="257"/>
      <c r="S695" s="257"/>
      <c r="T695" s="258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9" t="s">
        <v>169</v>
      </c>
      <c r="AU695" s="259" t="s">
        <v>82</v>
      </c>
      <c r="AV695" s="14" t="s">
        <v>82</v>
      </c>
      <c r="AW695" s="14" t="s">
        <v>30</v>
      </c>
      <c r="AX695" s="14" t="s">
        <v>73</v>
      </c>
      <c r="AY695" s="259" t="s">
        <v>160</v>
      </c>
    </row>
    <row r="696" spans="1:51" s="14" customFormat="1" ht="12">
      <c r="A696" s="14"/>
      <c r="B696" s="249"/>
      <c r="C696" s="250"/>
      <c r="D696" s="234" t="s">
        <v>169</v>
      </c>
      <c r="E696" s="251" t="s">
        <v>1</v>
      </c>
      <c r="F696" s="252" t="s">
        <v>907</v>
      </c>
      <c r="G696" s="250"/>
      <c r="H696" s="253">
        <v>33.91</v>
      </c>
      <c r="I696" s="254"/>
      <c r="J696" s="250"/>
      <c r="K696" s="250"/>
      <c r="L696" s="255"/>
      <c r="M696" s="256"/>
      <c r="N696" s="257"/>
      <c r="O696" s="257"/>
      <c r="P696" s="257"/>
      <c r="Q696" s="257"/>
      <c r="R696" s="257"/>
      <c r="S696" s="257"/>
      <c r="T696" s="25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9" t="s">
        <v>169</v>
      </c>
      <c r="AU696" s="259" t="s">
        <v>82</v>
      </c>
      <c r="AV696" s="14" t="s">
        <v>82</v>
      </c>
      <c r="AW696" s="14" t="s">
        <v>30</v>
      </c>
      <c r="AX696" s="14" t="s">
        <v>73</v>
      </c>
      <c r="AY696" s="259" t="s">
        <v>160</v>
      </c>
    </row>
    <row r="697" spans="1:51" s="14" customFormat="1" ht="12">
      <c r="A697" s="14"/>
      <c r="B697" s="249"/>
      <c r="C697" s="250"/>
      <c r="D697" s="234" t="s">
        <v>169</v>
      </c>
      <c r="E697" s="251" t="s">
        <v>1</v>
      </c>
      <c r="F697" s="252" t="s">
        <v>908</v>
      </c>
      <c r="G697" s="250"/>
      <c r="H697" s="253">
        <v>12.5</v>
      </c>
      <c r="I697" s="254"/>
      <c r="J697" s="250"/>
      <c r="K697" s="250"/>
      <c r="L697" s="255"/>
      <c r="M697" s="256"/>
      <c r="N697" s="257"/>
      <c r="O697" s="257"/>
      <c r="P697" s="257"/>
      <c r="Q697" s="257"/>
      <c r="R697" s="257"/>
      <c r="S697" s="257"/>
      <c r="T697" s="258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9" t="s">
        <v>169</v>
      </c>
      <c r="AU697" s="259" t="s">
        <v>82</v>
      </c>
      <c r="AV697" s="14" t="s">
        <v>82</v>
      </c>
      <c r="AW697" s="14" t="s">
        <v>30</v>
      </c>
      <c r="AX697" s="14" t="s">
        <v>73</v>
      </c>
      <c r="AY697" s="259" t="s">
        <v>160</v>
      </c>
    </row>
    <row r="698" spans="1:51" s="16" customFormat="1" ht="12">
      <c r="A698" s="16"/>
      <c r="B698" s="283"/>
      <c r="C698" s="284"/>
      <c r="D698" s="234" t="s">
        <v>169</v>
      </c>
      <c r="E698" s="285" t="s">
        <v>1</v>
      </c>
      <c r="F698" s="286" t="s">
        <v>902</v>
      </c>
      <c r="G698" s="284"/>
      <c r="H698" s="287">
        <v>74.35</v>
      </c>
      <c r="I698" s="288"/>
      <c r="J698" s="284"/>
      <c r="K698" s="284"/>
      <c r="L698" s="289"/>
      <c r="M698" s="290"/>
      <c r="N698" s="291"/>
      <c r="O698" s="291"/>
      <c r="P698" s="291"/>
      <c r="Q698" s="291"/>
      <c r="R698" s="291"/>
      <c r="S698" s="291"/>
      <c r="T698" s="292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93" t="s">
        <v>169</v>
      </c>
      <c r="AU698" s="293" t="s">
        <v>82</v>
      </c>
      <c r="AV698" s="16" t="s">
        <v>176</v>
      </c>
      <c r="AW698" s="16" t="s">
        <v>30</v>
      </c>
      <c r="AX698" s="16" t="s">
        <v>73</v>
      </c>
      <c r="AY698" s="293" t="s">
        <v>160</v>
      </c>
    </row>
    <row r="699" spans="1:51" s="15" customFormat="1" ht="12">
      <c r="A699" s="15"/>
      <c r="B699" s="260"/>
      <c r="C699" s="261"/>
      <c r="D699" s="234" t="s">
        <v>169</v>
      </c>
      <c r="E699" s="262" t="s">
        <v>1</v>
      </c>
      <c r="F699" s="263" t="s">
        <v>172</v>
      </c>
      <c r="G699" s="261"/>
      <c r="H699" s="264">
        <v>282.173</v>
      </c>
      <c r="I699" s="265"/>
      <c r="J699" s="261"/>
      <c r="K699" s="261"/>
      <c r="L699" s="266"/>
      <c r="M699" s="267"/>
      <c r="N699" s="268"/>
      <c r="O699" s="268"/>
      <c r="P699" s="268"/>
      <c r="Q699" s="268"/>
      <c r="R699" s="268"/>
      <c r="S699" s="268"/>
      <c r="T699" s="269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70" t="s">
        <v>169</v>
      </c>
      <c r="AU699" s="270" t="s">
        <v>82</v>
      </c>
      <c r="AV699" s="15" t="s">
        <v>166</v>
      </c>
      <c r="AW699" s="15" t="s">
        <v>30</v>
      </c>
      <c r="AX699" s="15" t="s">
        <v>80</v>
      </c>
      <c r="AY699" s="270" t="s">
        <v>160</v>
      </c>
    </row>
    <row r="700" spans="1:65" s="2" customFormat="1" ht="44.25" customHeight="1">
      <c r="A700" s="39"/>
      <c r="B700" s="40"/>
      <c r="C700" s="271" t="s">
        <v>937</v>
      </c>
      <c r="D700" s="271" t="s">
        <v>226</v>
      </c>
      <c r="E700" s="272" t="s">
        <v>873</v>
      </c>
      <c r="F700" s="273" t="s">
        <v>874</v>
      </c>
      <c r="G700" s="274" t="s">
        <v>165</v>
      </c>
      <c r="H700" s="275">
        <v>324.499</v>
      </c>
      <c r="I700" s="276"/>
      <c r="J700" s="277">
        <f>ROUND(I700*H700,2)</f>
        <v>0</v>
      </c>
      <c r="K700" s="278"/>
      <c r="L700" s="279"/>
      <c r="M700" s="280" t="s">
        <v>1</v>
      </c>
      <c r="N700" s="281" t="s">
        <v>38</v>
      </c>
      <c r="O700" s="92"/>
      <c r="P700" s="230">
        <f>O700*H700</f>
        <v>0</v>
      </c>
      <c r="Q700" s="230">
        <v>0</v>
      </c>
      <c r="R700" s="230">
        <f>Q700*H700</f>
        <v>0</v>
      </c>
      <c r="S700" s="230">
        <v>0</v>
      </c>
      <c r="T700" s="231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32" t="s">
        <v>234</v>
      </c>
      <c r="AT700" s="232" t="s">
        <v>226</v>
      </c>
      <c r="AU700" s="232" t="s">
        <v>82</v>
      </c>
      <c r="AY700" s="18" t="s">
        <v>160</v>
      </c>
      <c r="BE700" s="233">
        <f>IF(N700="základní",J700,0)</f>
        <v>0</v>
      </c>
      <c r="BF700" s="233">
        <f>IF(N700="snížená",J700,0)</f>
        <v>0</v>
      </c>
      <c r="BG700" s="233">
        <f>IF(N700="zákl. přenesená",J700,0)</f>
        <v>0</v>
      </c>
      <c r="BH700" s="233">
        <f>IF(N700="sníž. přenesená",J700,0)</f>
        <v>0</v>
      </c>
      <c r="BI700" s="233">
        <f>IF(N700="nulová",J700,0)</f>
        <v>0</v>
      </c>
      <c r="BJ700" s="18" t="s">
        <v>80</v>
      </c>
      <c r="BK700" s="233">
        <f>ROUND(I700*H700,2)</f>
        <v>0</v>
      </c>
      <c r="BL700" s="18" t="s">
        <v>197</v>
      </c>
      <c r="BM700" s="232" t="s">
        <v>938</v>
      </c>
    </row>
    <row r="701" spans="1:47" s="2" customFormat="1" ht="12">
      <c r="A701" s="39"/>
      <c r="B701" s="40"/>
      <c r="C701" s="41"/>
      <c r="D701" s="234" t="s">
        <v>167</v>
      </c>
      <c r="E701" s="41"/>
      <c r="F701" s="235" t="s">
        <v>939</v>
      </c>
      <c r="G701" s="41"/>
      <c r="H701" s="41"/>
      <c r="I701" s="236"/>
      <c r="J701" s="41"/>
      <c r="K701" s="41"/>
      <c r="L701" s="45"/>
      <c r="M701" s="237"/>
      <c r="N701" s="238"/>
      <c r="O701" s="92"/>
      <c r="P701" s="92"/>
      <c r="Q701" s="92"/>
      <c r="R701" s="92"/>
      <c r="S701" s="92"/>
      <c r="T701" s="93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167</v>
      </c>
      <c r="AU701" s="18" t="s">
        <v>82</v>
      </c>
    </row>
    <row r="702" spans="1:51" s="14" customFormat="1" ht="12">
      <c r="A702" s="14"/>
      <c r="B702" s="249"/>
      <c r="C702" s="250"/>
      <c r="D702" s="234" t="s">
        <v>169</v>
      </c>
      <c r="E702" s="251" t="s">
        <v>1</v>
      </c>
      <c r="F702" s="252" t="s">
        <v>900</v>
      </c>
      <c r="G702" s="250"/>
      <c r="H702" s="253">
        <v>37.433</v>
      </c>
      <c r="I702" s="254"/>
      <c r="J702" s="250"/>
      <c r="K702" s="250"/>
      <c r="L702" s="255"/>
      <c r="M702" s="256"/>
      <c r="N702" s="257"/>
      <c r="O702" s="257"/>
      <c r="P702" s="257"/>
      <c r="Q702" s="257"/>
      <c r="R702" s="257"/>
      <c r="S702" s="257"/>
      <c r="T702" s="258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9" t="s">
        <v>169</v>
      </c>
      <c r="AU702" s="259" t="s">
        <v>82</v>
      </c>
      <c r="AV702" s="14" t="s">
        <v>82</v>
      </c>
      <c r="AW702" s="14" t="s">
        <v>30</v>
      </c>
      <c r="AX702" s="14" t="s">
        <v>73</v>
      </c>
      <c r="AY702" s="259" t="s">
        <v>160</v>
      </c>
    </row>
    <row r="703" spans="1:51" s="14" customFormat="1" ht="12">
      <c r="A703" s="14"/>
      <c r="B703" s="249"/>
      <c r="C703" s="250"/>
      <c r="D703" s="234" t="s">
        <v>169</v>
      </c>
      <c r="E703" s="251" t="s">
        <v>1</v>
      </c>
      <c r="F703" s="252" t="s">
        <v>901</v>
      </c>
      <c r="G703" s="250"/>
      <c r="H703" s="253">
        <v>170.39</v>
      </c>
      <c r="I703" s="254"/>
      <c r="J703" s="250"/>
      <c r="K703" s="250"/>
      <c r="L703" s="255"/>
      <c r="M703" s="256"/>
      <c r="N703" s="257"/>
      <c r="O703" s="257"/>
      <c r="P703" s="257"/>
      <c r="Q703" s="257"/>
      <c r="R703" s="257"/>
      <c r="S703" s="257"/>
      <c r="T703" s="25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9" t="s">
        <v>169</v>
      </c>
      <c r="AU703" s="259" t="s">
        <v>82</v>
      </c>
      <c r="AV703" s="14" t="s">
        <v>82</v>
      </c>
      <c r="AW703" s="14" t="s">
        <v>30</v>
      </c>
      <c r="AX703" s="14" t="s">
        <v>73</v>
      </c>
      <c r="AY703" s="259" t="s">
        <v>160</v>
      </c>
    </row>
    <row r="704" spans="1:51" s="16" customFormat="1" ht="12">
      <c r="A704" s="16"/>
      <c r="B704" s="283"/>
      <c r="C704" s="284"/>
      <c r="D704" s="234" t="s">
        <v>169</v>
      </c>
      <c r="E704" s="285" t="s">
        <v>1</v>
      </c>
      <c r="F704" s="286" t="s">
        <v>902</v>
      </c>
      <c r="G704" s="284"/>
      <c r="H704" s="287">
        <v>207.82299999999998</v>
      </c>
      <c r="I704" s="288"/>
      <c r="J704" s="284"/>
      <c r="K704" s="284"/>
      <c r="L704" s="289"/>
      <c r="M704" s="290"/>
      <c r="N704" s="291"/>
      <c r="O704" s="291"/>
      <c r="P704" s="291"/>
      <c r="Q704" s="291"/>
      <c r="R704" s="291"/>
      <c r="S704" s="291"/>
      <c r="T704" s="292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T704" s="293" t="s">
        <v>169</v>
      </c>
      <c r="AU704" s="293" t="s">
        <v>82</v>
      </c>
      <c r="AV704" s="16" t="s">
        <v>176</v>
      </c>
      <c r="AW704" s="16" t="s">
        <v>30</v>
      </c>
      <c r="AX704" s="16" t="s">
        <v>73</v>
      </c>
      <c r="AY704" s="293" t="s">
        <v>160</v>
      </c>
    </row>
    <row r="705" spans="1:51" s="13" customFormat="1" ht="12">
      <c r="A705" s="13"/>
      <c r="B705" s="239"/>
      <c r="C705" s="240"/>
      <c r="D705" s="234" t="s">
        <v>169</v>
      </c>
      <c r="E705" s="241" t="s">
        <v>1</v>
      </c>
      <c r="F705" s="242" t="s">
        <v>903</v>
      </c>
      <c r="G705" s="240"/>
      <c r="H705" s="241" t="s">
        <v>1</v>
      </c>
      <c r="I705" s="243"/>
      <c r="J705" s="240"/>
      <c r="K705" s="240"/>
      <c r="L705" s="244"/>
      <c r="M705" s="245"/>
      <c r="N705" s="246"/>
      <c r="O705" s="246"/>
      <c r="P705" s="246"/>
      <c r="Q705" s="246"/>
      <c r="R705" s="246"/>
      <c r="S705" s="246"/>
      <c r="T705" s="247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8" t="s">
        <v>169</v>
      </c>
      <c r="AU705" s="248" t="s">
        <v>82</v>
      </c>
      <c r="AV705" s="13" t="s">
        <v>80</v>
      </c>
      <c r="AW705" s="13" t="s">
        <v>30</v>
      </c>
      <c r="AX705" s="13" t="s">
        <v>73</v>
      </c>
      <c r="AY705" s="248" t="s">
        <v>160</v>
      </c>
    </row>
    <row r="706" spans="1:51" s="14" customFormat="1" ht="12">
      <c r="A706" s="14"/>
      <c r="B706" s="249"/>
      <c r="C706" s="250"/>
      <c r="D706" s="234" t="s">
        <v>169</v>
      </c>
      <c r="E706" s="251" t="s">
        <v>1</v>
      </c>
      <c r="F706" s="252" t="s">
        <v>904</v>
      </c>
      <c r="G706" s="250"/>
      <c r="H706" s="253">
        <v>15.24</v>
      </c>
      <c r="I706" s="254"/>
      <c r="J706" s="250"/>
      <c r="K706" s="250"/>
      <c r="L706" s="255"/>
      <c r="M706" s="256"/>
      <c r="N706" s="257"/>
      <c r="O706" s="257"/>
      <c r="P706" s="257"/>
      <c r="Q706" s="257"/>
      <c r="R706" s="257"/>
      <c r="S706" s="257"/>
      <c r="T706" s="258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9" t="s">
        <v>169</v>
      </c>
      <c r="AU706" s="259" t="s">
        <v>82</v>
      </c>
      <c r="AV706" s="14" t="s">
        <v>82</v>
      </c>
      <c r="AW706" s="14" t="s">
        <v>30</v>
      </c>
      <c r="AX706" s="14" t="s">
        <v>73</v>
      </c>
      <c r="AY706" s="259" t="s">
        <v>160</v>
      </c>
    </row>
    <row r="707" spans="1:51" s="14" customFormat="1" ht="12">
      <c r="A707" s="14"/>
      <c r="B707" s="249"/>
      <c r="C707" s="250"/>
      <c r="D707" s="234" t="s">
        <v>169</v>
      </c>
      <c r="E707" s="251" t="s">
        <v>1</v>
      </c>
      <c r="F707" s="252" t="s">
        <v>905</v>
      </c>
      <c r="G707" s="250"/>
      <c r="H707" s="253">
        <v>6.7</v>
      </c>
      <c r="I707" s="254"/>
      <c r="J707" s="250"/>
      <c r="K707" s="250"/>
      <c r="L707" s="255"/>
      <c r="M707" s="256"/>
      <c r="N707" s="257"/>
      <c r="O707" s="257"/>
      <c r="P707" s="257"/>
      <c r="Q707" s="257"/>
      <c r="R707" s="257"/>
      <c r="S707" s="257"/>
      <c r="T707" s="258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9" t="s">
        <v>169</v>
      </c>
      <c r="AU707" s="259" t="s">
        <v>82</v>
      </c>
      <c r="AV707" s="14" t="s">
        <v>82</v>
      </c>
      <c r="AW707" s="14" t="s">
        <v>30</v>
      </c>
      <c r="AX707" s="14" t="s">
        <v>73</v>
      </c>
      <c r="AY707" s="259" t="s">
        <v>160</v>
      </c>
    </row>
    <row r="708" spans="1:51" s="14" customFormat="1" ht="12">
      <c r="A708" s="14"/>
      <c r="B708" s="249"/>
      <c r="C708" s="250"/>
      <c r="D708" s="234" t="s">
        <v>169</v>
      </c>
      <c r="E708" s="251" t="s">
        <v>1</v>
      </c>
      <c r="F708" s="252" t="s">
        <v>906</v>
      </c>
      <c r="G708" s="250"/>
      <c r="H708" s="253">
        <v>6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9" t="s">
        <v>169</v>
      </c>
      <c r="AU708" s="259" t="s">
        <v>82</v>
      </c>
      <c r="AV708" s="14" t="s">
        <v>82</v>
      </c>
      <c r="AW708" s="14" t="s">
        <v>30</v>
      </c>
      <c r="AX708" s="14" t="s">
        <v>73</v>
      </c>
      <c r="AY708" s="259" t="s">
        <v>160</v>
      </c>
    </row>
    <row r="709" spans="1:51" s="14" customFormat="1" ht="12">
      <c r="A709" s="14"/>
      <c r="B709" s="249"/>
      <c r="C709" s="250"/>
      <c r="D709" s="234" t="s">
        <v>169</v>
      </c>
      <c r="E709" s="251" t="s">
        <v>1</v>
      </c>
      <c r="F709" s="252" t="s">
        <v>907</v>
      </c>
      <c r="G709" s="250"/>
      <c r="H709" s="253">
        <v>33.91</v>
      </c>
      <c r="I709" s="254"/>
      <c r="J709" s="250"/>
      <c r="K709" s="250"/>
      <c r="L709" s="255"/>
      <c r="M709" s="256"/>
      <c r="N709" s="257"/>
      <c r="O709" s="257"/>
      <c r="P709" s="257"/>
      <c r="Q709" s="257"/>
      <c r="R709" s="257"/>
      <c r="S709" s="257"/>
      <c r="T709" s="258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9" t="s">
        <v>169</v>
      </c>
      <c r="AU709" s="259" t="s">
        <v>82</v>
      </c>
      <c r="AV709" s="14" t="s">
        <v>82</v>
      </c>
      <c r="AW709" s="14" t="s">
        <v>30</v>
      </c>
      <c r="AX709" s="14" t="s">
        <v>73</v>
      </c>
      <c r="AY709" s="259" t="s">
        <v>160</v>
      </c>
    </row>
    <row r="710" spans="1:51" s="14" customFormat="1" ht="12">
      <c r="A710" s="14"/>
      <c r="B710" s="249"/>
      <c r="C710" s="250"/>
      <c r="D710" s="234" t="s">
        <v>169</v>
      </c>
      <c r="E710" s="251" t="s">
        <v>1</v>
      </c>
      <c r="F710" s="252" t="s">
        <v>908</v>
      </c>
      <c r="G710" s="250"/>
      <c r="H710" s="253">
        <v>12.5</v>
      </c>
      <c r="I710" s="254"/>
      <c r="J710" s="250"/>
      <c r="K710" s="250"/>
      <c r="L710" s="255"/>
      <c r="M710" s="256"/>
      <c r="N710" s="257"/>
      <c r="O710" s="257"/>
      <c r="P710" s="257"/>
      <c r="Q710" s="257"/>
      <c r="R710" s="257"/>
      <c r="S710" s="257"/>
      <c r="T710" s="258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9" t="s">
        <v>169</v>
      </c>
      <c r="AU710" s="259" t="s">
        <v>82</v>
      </c>
      <c r="AV710" s="14" t="s">
        <v>82</v>
      </c>
      <c r="AW710" s="14" t="s">
        <v>30</v>
      </c>
      <c r="AX710" s="14" t="s">
        <v>73</v>
      </c>
      <c r="AY710" s="259" t="s">
        <v>160</v>
      </c>
    </row>
    <row r="711" spans="1:51" s="16" customFormat="1" ht="12">
      <c r="A711" s="16"/>
      <c r="B711" s="283"/>
      <c r="C711" s="284"/>
      <c r="D711" s="234" t="s">
        <v>169</v>
      </c>
      <c r="E711" s="285" t="s">
        <v>1</v>
      </c>
      <c r="F711" s="286" t="s">
        <v>902</v>
      </c>
      <c r="G711" s="284"/>
      <c r="H711" s="287">
        <v>74.35</v>
      </c>
      <c r="I711" s="288"/>
      <c r="J711" s="284"/>
      <c r="K711" s="284"/>
      <c r="L711" s="289"/>
      <c r="M711" s="290"/>
      <c r="N711" s="291"/>
      <c r="O711" s="291"/>
      <c r="P711" s="291"/>
      <c r="Q711" s="291"/>
      <c r="R711" s="291"/>
      <c r="S711" s="291"/>
      <c r="T711" s="292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T711" s="293" t="s">
        <v>169</v>
      </c>
      <c r="AU711" s="293" t="s">
        <v>82</v>
      </c>
      <c r="AV711" s="16" t="s">
        <v>176</v>
      </c>
      <c r="AW711" s="16" t="s">
        <v>30</v>
      </c>
      <c r="AX711" s="16" t="s">
        <v>73</v>
      </c>
      <c r="AY711" s="293" t="s">
        <v>160</v>
      </c>
    </row>
    <row r="712" spans="1:51" s="15" customFormat="1" ht="12">
      <c r="A712" s="15"/>
      <c r="B712" s="260"/>
      <c r="C712" s="261"/>
      <c r="D712" s="234" t="s">
        <v>169</v>
      </c>
      <c r="E712" s="262" t="s">
        <v>1</v>
      </c>
      <c r="F712" s="263" t="s">
        <v>172</v>
      </c>
      <c r="G712" s="261"/>
      <c r="H712" s="264">
        <v>282.173</v>
      </c>
      <c r="I712" s="265"/>
      <c r="J712" s="261"/>
      <c r="K712" s="261"/>
      <c r="L712" s="266"/>
      <c r="M712" s="267"/>
      <c r="N712" s="268"/>
      <c r="O712" s="268"/>
      <c r="P712" s="268"/>
      <c r="Q712" s="268"/>
      <c r="R712" s="268"/>
      <c r="S712" s="268"/>
      <c r="T712" s="269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70" t="s">
        <v>169</v>
      </c>
      <c r="AU712" s="270" t="s">
        <v>82</v>
      </c>
      <c r="AV712" s="15" t="s">
        <v>166</v>
      </c>
      <c r="AW712" s="15" t="s">
        <v>30</v>
      </c>
      <c r="AX712" s="15" t="s">
        <v>73</v>
      </c>
      <c r="AY712" s="270" t="s">
        <v>160</v>
      </c>
    </row>
    <row r="713" spans="1:51" s="14" customFormat="1" ht="12">
      <c r="A713" s="14"/>
      <c r="B713" s="249"/>
      <c r="C713" s="250"/>
      <c r="D713" s="234" t="s">
        <v>169</v>
      </c>
      <c r="E713" s="251" t="s">
        <v>1</v>
      </c>
      <c r="F713" s="252" t="s">
        <v>940</v>
      </c>
      <c r="G713" s="250"/>
      <c r="H713" s="253">
        <v>324.499</v>
      </c>
      <c r="I713" s="254"/>
      <c r="J713" s="250"/>
      <c r="K713" s="250"/>
      <c r="L713" s="255"/>
      <c r="M713" s="256"/>
      <c r="N713" s="257"/>
      <c r="O713" s="257"/>
      <c r="P713" s="257"/>
      <c r="Q713" s="257"/>
      <c r="R713" s="257"/>
      <c r="S713" s="257"/>
      <c r="T713" s="25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9" t="s">
        <v>169</v>
      </c>
      <c r="AU713" s="259" t="s">
        <v>82</v>
      </c>
      <c r="AV713" s="14" t="s">
        <v>82</v>
      </c>
      <c r="AW713" s="14" t="s">
        <v>30</v>
      </c>
      <c r="AX713" s="14" t="s">
        <v>73</v>
      </c>
      <c r="AY713" s="259" t="s">
        <v>160</v>
      </c>
    </row>
    <row r="714" spans="1:51" s="15" customFormat="1" ht="12">
      <c r="A714" s="15"/>
      <c r="B714" s="260"/>
      <c r="C714" s="261"/>
      <c r="D714" s="234" t="s">
        <v>169</v>
      </c>
      <c r="E714" s="262" t="s">
        <v>1</v>
      </c>
      <c r="F714" s="263" t="s">
        <v>172</v>
      </c>
      <c r="G714" s="261"/>
      <c r="H714" s="264">
        <v>324.499</v>
      </c>
      <c r="I714" s="265"/>
      <c r="J714" s="261"/>
      <c r="K714" s="261"/>
      <c r="L714" s="266"/>
      <c r="M714" s="267"/>
      <c r="N714" s="268"/>
      <c r="O714" s="268"/>
      <c r="P714" s="268"/>
      <c r="Q714" s="268"/>
      <c r="R714" s="268"/>
      <c r="S714" s="268"/>
      <c r="T714" s="269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70" t="s">
        <v>169</v>
      </c>
      <c r="AU714" s="270" t="s">
        <v>82</v>
      </c>
      <c r="AV714" s="15" t="s">
        <v>166</v>
      </c>
      <c r="AW714" s="15" t="s">
        <v>30</v>
      </c>
      <c r="AX714" s="15" t="s">
        <v>80</v>
      </c>
      <c r="AY714" s="270" t="s">
        <v>160</v>
      </c>
    </row>
    <row r="715" spans="1:65" s="2" customFormat="1" ht="24.15" customHeight="1">
      <c r="A715" s="39"/>
      <c r="B715" s="40"/>
      <c r="C715" s="220" t="s">
        <v>581</v>
      </c>
      <c r="D715" s="220" t="s">
        <v>162</v>
      </c>
      <c r="E715" s="221" t="s">
        <v>934</v>
      </c>
      <c r="F715" s="222" t="s">
        <v>935</v>
      </c>
      <c r="G715" s="223" t="s">
        <v>165</v>
      </c>
      <c r="H715" s="224">
        <v>138.25</v>
      </c>
      <c r="I715" s="225"/>
      <c r="J715" s="226">
        <f>ROUND(I715*H715,2)</f>
        <v>0</v>
      </c>
      <c r="K715" s="227"/>
      <c r="L715" s="45"/>
      <c r="M715" s="228" t="s">
        <v>1</v>
      </c>
      <c r="N715" s="229" t="s">
        <v>38</v>
      </c>
      <c r="O715" s="92"/>
      <c r="P715" s="230">
        <f>O715*H715</f>
        <v>0</v>
      </c>
      <c r="Q715" s="230">
        <v>0</v>
      </c>
      <c r="R715" s="230">
        <f>Q715*H715</f>
        <v>0</v>
      </c>
      <c r="S715" s="230">
        <v>0</v>
      </c>
      <c r="T715" s="231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32" t="s">
        <v>197</v>
      </c>
      <c r="AT715" s="232" t="s">
        <v>162</v>
      </c>
      <c r="AU715" s="232" t="s">
        <v>82</v>
      </c>
      <c r="AY715" s="18" t="s">
        <v>160</v>
      </c>
      <c r="BE715" s="233">
        <f>IF(N715="základní",J715,0)</f>
        <v>0</v>
      </c>
      <c r="BF715" s="233">
        <f>IF(N715="snížená",J715,0)</f>
        <v>0</v>
      </c>
      <c r="BG715" s="233">
        <f>IF(N715="zákl. přenesená",J715,0)</f>
        <v>0</v>
      </c>
      <c r="BH715" s="233">
        <f>IF(N715="sníž. přenesená",J715,0)</f>
        <v>0</v>
      </c>
      <c r="BI715" s="233">
        <f>IF(N715="nulová",J715,0)</f>
        <v>0</v>
      </c>
      <c r="BJ715" s="18" t="s">
        <v>80</v>
      </c>
      <c r="BK715" s="233">
        <f>ROUND(I715*H715,2)</f>
        <v>0</v>
      </c>
      <c r="BL715" s="18" t="s">
        <v>197</v>
      </c>
      <c r="BM715" s="232" t="s">
        <v>941</v>
      </c>
    </row>
    <row r="716" spans="1:51" s="14" customFormat="1" ht="12">
      <c r="A716" s="14"/>
      <c r="B716" s="249"/>
      <c r="C716" s="250"/>
      <c r="D716" s="234" t="s">
        <v>169</v>
      </c>
      <c r="E716" s="251" t="s">
        <v>1</v>
      </c>
      <c r="F716" s="252" t="s">
        <v>917</v>
      </c>
      <c r="G716" s="250"/>
      <c r="H716" s="253">
        <v>34.1</v>
      </c>
      <c r="I716" s="254"/>
      <c r="J716" s="250"/>
      <c r="K716" s="250"/>
      <c r="L716" s="255"/>
      <c r="M716" s="256"/>
      <c r="N716" s="257"/>
      <c r="O716" s="257"/>
      <c r="P716" s="257"/>
      <c r="Q716" s="257"/>
      <c r="R716" s="257"/>
      <c r="S716" s="257"/>
      <c r="T716" s="258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9" t="s">
        <v>169</v>
      </c>
      <c r="AU716" s="259" t="s">
        <v>82</v>
      </c>
      <c r="AV716" s="14" t="s">
        <v>82</v>
      </c>
      <c r="AW716" s="14" t="s">
        <v>30</v>
      </c>
      <c r="AX716" s="14" t="s">
        <v>73</v>
      </c>
      <c r="AY716" s="259" t="s">
        <v>160</v>
      </c>
    </row>
    <row r="717" spans="1:51" s="16" customFormat="1" ht="12">
      <c r="A717" s="16"/>
      <c r="B717" s="283"/>
      <c r="C717" s="284"/>
      <c r="D717" s="234" t="s">
        <v>169</v>
      </c>
      <c r="E717" s="285" t="s">
        <v>1</v>
      </c>
      <c r="F717" s="286" t="s">
        <v>902</v>
      </c>
      <c r="G717" s="284"/>
      <c r="H717" s="287">
        <v>34.1</v>
      </c>
      <c r="I717" s="288"/>
      <c r="J717" s="284"/>
      <c r="K717" s="284"/>
      <c r="L717" s="289"/>
      <c r="M717" s="290"/>
      <c r="N717" s="291"/>
      <c r="O717" s="291"/>
      <c r="P717" s="291"/>
      <c r="Q717" s="291"/>
      <c r="R717" s="291"/>
      <c r="S717" s="291"/>
      <c r="T717" s="292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T717" s="293" t="s">
        <v>169</v>
      </c>
      <c r="AU717" s="293" t="s">
        <v>82</v>
      </c>
      <c r="AV717" s="16" t="s">
        <v>176</v>
      </c>
      <c r="AW717" s="16" t="s">
        <v>30</v>
      </c>
      <c r="AX717" s="16" t="s">
        <v>73</v>
      </c>
      <c r="AY717" s="293" t="s">
        <v>160</v>
      </c>
    </row>
    <row r="718" spans="1:51" s="13" customFormat="1" ht="12">
      <c r="A718" s="13"/>
      <c r="B718" s="239"/>
      <c r="C718" s="240"/>
      <c r="D718" s="234" t="s">
        <v>169</v>
      </c>
      <c r="E718" s="241" t="s">
        <v>1</v>
      </c>
      <c r="F718" s="242" t="s">
        <v>918</v>
      </c>
      <c r="G718" s="240"/>
      <c r="H718" s="241" t="s">
        <v>1</v>
      </c>
      <c r="I718" s="243"/>
      <c r="J718" s="240"/>
      <c r="K718" s="240"/>
      <c r="L718" s="244"/>
      <c r="M718" s="245"/>
      <c r="N718" s="246"/>
      <c r="O718" s="246"/>
      <c r="P718" s="246"/>
      <c r="Q718" s="246"/>
      <c r="R718" s="246"/>
      <c r="S718" s="246"/>
      <c r="T718" s="247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8" t="s">
        <v>169</v>
      </c>
      <c r="AU718" s="248" t="s">
        <v>82</v>
      </c>
      <c r="AV718" s="13" t="s">
        <v>80</v>
      </c>
      <c r="AW718" s="13" t="s">
        <v>30</v>
      </c>
      <c r="AX718" s="13" t="s">
        <v>73</v>
      </c>
      <c r="AY718" s="248" t="s">
        <v>160</v>
      </c>
    </row>
    <row r="719" spans="1:51" s="14" customFormat="1" ht="12">
      <c r="A719" s="14"/>
      <c r="B719" s="249"/>
      <c r="C719" s="250"/>
      <c r="D719" s="234" t="s">
        <v>169</v>
      </c>
      <c r="E719" s="251" t="s">
        <v>1</v>
      </c>
      <c r="F719" s="252" t="s">
        <v>919</v>
      </c>
      <c r="G719" s="250"/>
      <c r="H719" s="253">
        <v>30.2</v>
      </c>
      <c r="I719" s="254"/>
      <c r="J719" s="250"/>
      <c r="K719" s="250"/>
      <c r="L719" s="255"/>
      <c r="M719" s="256"/>
      <c r="N719" s="257"/>
      <c r="O719" s="257"/>
      <c r="P719" s="257"/>
      <c r="Q719" s="257"/>
      <c r="R719" s="257"/>
      <c r="S719" s="257"/>
      <c r="T719" s="258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9" t="s">
        <v>169</v>
      </c>
      <c r="AU719" s="259" t="s">
        <v>82</v>
      </c>
      <c r="AV719" s="14" t="s">
        <v>82</v>
      </c>
      <c r="AW719" s="14" t="s">
        <v>30</v>
      </c>
      <c r="AX719" s="14" t="s">
        <v>73</v>
      </c>
      <c r="AY719" s="259" t="s">
        <v>160</v>
      </c>
    </row>
    <row r="720" spans="1:51" s="14" customFormat="1" ht="12">
      <c r="A720" s="14"/>
      <c r="B720" s="249"/>
      <c r="C720" s="250"/>
      <c r="D720" s="234" t="s">
        <v>169</v>
      </c>
      <c r="E720" s="251" t="s">
        <v>1</v>
      </c>
      <c r="F720" s="252" t="s">
        <v>920</v>
      </c>
      <c r="G720" s="250"/>
      <c r="H720" s="253">
        <v>11.5</v>
      </c>
      <c r="I720" s="254"/>
      <c r="J720" s="250"/>
      <c r="K720" s="250"/>
      <c r="L720" s="255"/>
      <c r="M720" s="256"/>
      <c r="N720" s="257"/>
      <c r="O720" s="257"/>
      <c r="P720" s="257"/>
      <c r="Q720" s="257"/>
      <c r="R720" s="257"/>
      <c r="S720" s="257"/>
      <c r="T720" s="258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9" t="s">
        <v>169</v>
      </c>
      <c r="AU720" s="259" t="s">
        <v>82</v>
      </c>
      <c r="AV720" s="14" t="s">
        <v>82</v>
      </c>
      <c r="AW720" s="14" t="s">
        <v>30</v>
      </c>
      <c r="AX720" s="14" t="s">
        <v>73</v>
      </c>
      <c r="AY720" s="259" t="s">
        <v>160</v>
      </c>
    </row>
    <row r="721" spans="1:51" s="14" customFormat="1" ht="12">
      <c r="A721" s="14"/>
      <c r="B721" s="249"/>
      <c r="C721" s="250"/>
      <c r="D721" s="234" t="s">
        <v>169</v>
      </c>
      <c r="E721" s="251" t="s">
        <v>1</v>
      </c>
      <c r="F721" s="252" t="s">
        <v>906</v>
      </c>
      <c r="G721" s="250"/>
      <c r="H721" s="253">
        <v>6</v>
      </c>
      <c r="I721" s="254"/>
      <c r="J721" s="250"/>
      <c r="K721" s="250"/>
      <c r="L721" s="255"/>
      <c r="M721" s="256"/>
      <c r="N721" s="257"/>
      <c r="O721" s="257"/>
      <c r="P721" s="257"/>
      <c r="Q721" s="257"/>
      <c r="R721" s="257"/>
      <c r="S721" s="257"/>
      <c r="T721" s="258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9" t="s">
        <v>169</v>
      </c>
      <c r="AU721" s="259" t="s">
        <v>82</v>
      </c>
      <c r="AV721" s="14" t="s">
        <v>82</v>
      </c>
      <c r="AW721" s="14" t="s">
        <v>30</v>
      </c>
      <c r="AX721" s="14" t="s">
        <v>73</v>
      </c>
      <c r="AY721" s="259" t="s">
        <v>160</v>
      </c>
    </row>
    <row r="722" spans="1:51" s="14" customFormat="1" ht="12">
      <c r="A722" s="14"/>
      <c r="B722" s="249"/>
      <c r="C722" s="250"/>
      <c r="D722" s="234" t="s">
        <v>169</v>
      </c>
      <c r="E722" s="251" t="s">
        <v>1</v>
      </c>
      <c r="F722" s="252" t="s">
        <v>921</v>
      </c>
      <c r="G722" s="250"/>
      <c r="H722" s="253">
        <v>43.95</v>
      </c>
      <c r="I722" s="254"/>
      <c r="J722" s="250"/>
      <c r="K722" s="250"/>
      <c r="L722" s="255"/>
      <c r="M722" s="256"/>
      <c r="N722" s="257"/>
      <c r="O722" s="257"/>
      <c r="P722" s="257"/>
      <c r="Q722" s="257"/>
      <c r="R722" s="257"/>
      <c r="S722" s="257"/>
      <c r="T722" s="258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9" t="s">
        <v>169</v>
      </c>
      <c r="AU722" s="259" t="s">
        <v>82</v>
      </c>
      <c r="AV722" s="14" t="s">
        <v>82</v>
      </c>
      <c r="AW722" s="14" t="s">
        <v>30</v>
      </c>
      <c r="AX722" s="14" t="s">
        <v>73</v>
      </c>
      <c r="AY722" s="259" t="s">
        <v>160</v>
      </c>
    </row>
    <row r="723" spans="1:51" s="14" customFormat="1" ht="12">
      <c r="A723" s="14"/>
      <c r="B723" s="249"/>
      <c r="C723" s="250"/>
      <c r="D723" s="234" t="s">
        <v>169</v>
      </c>
      <c r="E723" s="251" t="s">
        <v>1</v>
      </c>
      <c r="F723" s="252" t="s">
        <v>908</v>
      </c>
      <c r="G723" s="250"/>
      <c r="H723" s="253">
        <v>12.5</v>
      </c>
      <c r="I723" s="254"/>
      <c r="J723" s="250"/>
      <c r="K723" s="250"/>
      <c r="L723" s="255"/>
      <c r="M723" s="256"/>
      <c r="N723" s="257"/>
      <c r="O723" s="257"/>
      <c r="P723" s="257"/>
      <c r="Q723" s="257"/>
      <c r="R723" s="257"/>
      <c r="S723" s="257"/>
      <c r="T723" s="258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9" t="s">
        <v>169</v>
      </c>
      <c r="AU723" s="259" t="s">
        <v>82</v>
      </c>
      <c r="AV723" s="14" t="s">
        <v>82</v>
      </c>
      <c r="AW723" s="14" t="s">
        <v>30</v>
      </c>
      <c r="AX723" s="14" t="s">
        <v>73</v>
      </c>
      <c r="AY723" s="259" t="s">
        <v>160</v>
      </c>
    </row>
    <row r="724" spans="1:51" s="16" customFormat="1" ht="12">
      <c r="A724" s="16"/>
      <c r="B724" s="283"/>
      <c r="C724" s="284"/>
      <c r="D724" s="234" t="s">
        <v>169</v>
      </c>
      <c r="E724" s="285" t="s">
        <v>1</v>
      </c>
      <c r="F724" s="286" t="s">
        <v>902</v>
      </c>
      <c r="G724" s="284"/>
      <c r="H724" s="287">
        <v>104.15</v>
      </c>
      <c r="I724" s="288"/>
      <c r="J724" s="284"/>
      <c r="K724" s="284"/>
      <c r="L724" s="289"/>
      <c r="M724" s="290"/>
      <c r="N724" s="291"/>
      <c r="O724" s="291"/>
      <c r="P724" s="291"/>
      <c r="Q724" s="291"/>
      <c r="R724" s="291"/>
      <c r="S724" s="291"/>
      <c r="T724" s="292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T724" s="293" t="s">
        <v>169</v>
      </c>
      <c r="AU724" s="293" t="s">
        <v>82</v>
      </c>
      <c r="AV724" s="16" t="s">
        <v>176</v>
      </c>
      <c r="AW724" s="16" t="s">
        <v>30</v>
      </c>
      <c r="AX724" s="16" t="s">
        <v>73</v>
      </c>
      <c r="AY724" s="293" t="s">
        <v>160</v>
      </c>
    </row>
    <row r="725" spans="1:51" s="15" customFormat="1" ht="12">
      <c r="A725" s="15"/>
      <c r="B725" s="260"/>
      <c r="C725" s="261"/>
      <c r="D725" s="234" t="s">
        <v>169</v>
      </c>
      <c r="E725" s="262" t="s">
        <v>1</v>
      </c>
      <c r="F725" s="263" t="s">
        <v>172</v>
      </c>
      <c r="G725" s="261"/>
      <c r="H725" s="264">
        <v>138.25</v>
      </c>
      <c r="I725" s="265"/>
      <c r="J725" s="261"/>
      <c r="K725" s="261"/>
      <c r="L725" s="266"/>
      <c r="M725" s="267"/>
      <c r="N725" s="268"/>
      <c r="O725" s="268"/>
      <c r="P725" s="268"/>
      <c r="Q725" s="268"/>
      <c r="R725" s="268"/>
      <c r="S725" s="268"/>
      <c r="T725" s="269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70" t="s">
        <v>169</v>
      </c>
      <c r="AU725" s="270" t="s">
        <v>82</v>
      </c>
      <c r="AV725" s="15" t="s">
        <v>166</v>
      </c>
      <c r="AW725" s="15" t="s">
        <v>30</v>
      </c>
      <c r="AX725" s="15" t="s">
        <v>80</v>
      </c>
      <c r="AY725" s="270" t="s">
        <v>160</v>
      </c>
    </row>
    <row r="726" spans="1:65" s="2" customFormat="1" ht="49.05" customHeight="1">
      <c r="A726" s="39"/>
      <c r="B726" s="40"/>
      <c r="C726" s="271" t="s">
        <v>942</v>
      </c>
      <c r="D726" s="271" t="s">
        <v>226</v>
      </c>
      <c r="E726" s="272" t="s">
        <v>943</v>
      </c>
      <c r="F726" s="273" t="s">
        <v>944</v>
      </c>
      <c r="G726" s="274" t="s">
        <v>165</v>
      </c>
      <c r="H726" s="275">
        <v>158.988</v>
      </c>
      <c r="I726" s="276"/>
      <c r="J726" s="277">
        <f>ROUND(I726*H726,2)</f>
        <v>0</v>
      </c>
      <c r="K726" s="278"/>
      <c r="L726" s="279"/>
      <c r="M726" s="280" t="s">
        <v>1</v>
      </c>
      <c r="N726" s="281" t="s">
        <v>38</v>
      </c>
      <c r="O726" s="92"/>
      <c r="P726" s="230">
        <f>O726*H726</f>
        <v>0</v>
      </c>
      <c r="Q726" s="230">
        <v>0</v>
      </c>
      <c r="R726" s="230">
        <f>Q726*H726</f>
        <v>0</v>
      </c>
      <c r="S726" s="230">
        <v>0</v>
      </c>
      <c r="T726" s="231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2" t="s">
        <v>234</v>
      </c>
      <c r="AT726" s="232" t="s">
        <v>226</v>
      </c>
      <c r="AU726" s="232" t="s">
        <v>82</v>
      </c>
      <c r="AY726" s="18" t="s">
        <v>160</v>
      </c>
      <c r="BE726" s="233">
        <f>IF(N726="základní",J726,0)</f>
        <v>0</v>
      </c>
      <c r="BF726" s="233">
        <f>IF(N726="snížená",J726,0)</f>
        <v>0</v>
      </c>
      <c r="BG726" s="233">
        <f>IF(N726="zákl. přenesená",J726,0)</f>
        <v>0</v>
      </c>
      <c r="BH726" s="233">
        <f>IF(N726="sníž. přenesená",J726,0)</f>
        <v>0</v>
      </c>
      <c r="BI726" s="233">
        <f>IF(N726="nulová",J726,0)</f>
        <v>0</v>
      </c>
      <c r="BJ726" s="18" t="s">
        <v>80</v>
      </c>
      <c r="BK726" s="233">
        <f>ROUND(I726*H726,2)</f>
        <v>0</v>
      </c>
      <c r="BL726" s="18" t="s">
        <v>197</v>
      </c>
      <c r="BM726" s="232" t="s">
        <v>945</v>
      </c>
    </row>
    <row r="727" spans="1:51" s="14" customFormat="1" ht="12">
      <c r="A727" s="14"/>
      <c r="B727" s="249"/>
      <c r="C727" s="250"/>
      <c r="D727" s="234" t="s">
        <v>169</v>
      </c>
      <c r="E727" s="251" t="s">
        <v>1</v>
      </c>
      <c r="F727" s="252" t="s">
        <v>917</v>
      </c>
      <c r="G727" s="250"/>
      <c r="H727" s="253">
        <v>34.1</v>
      </c>
      <c r="I727" s="254"/>
      <c r="J727" s="250"/>
      <c r="K727" s="250"/>
      <c r="L727" s="255"/>
      <c r="M727" s="256"/>
      <c r="N727" s="257"/>
      <c r="O727" s="257"/>
      <c r="P727" s="257"/>
      <c r="Q727" s="257"/>
      <c r="R727" s="257"/>
      <c r="S727" s="257"/>
      <c r="T727" s="258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9" t="s">
        <v>169</v>
      </c>
      <c r="AU727" s="259" t="s">
        <v>82</v>
      </c>
      <c r="AV727" s="14" t="s">
        <v>82</v>
      </c>
      <c r="AW727" s="14" t="s">
        <v>30</v>
      </c>
      <c r="AX727" s="14" t="s">
        <v>73</v>
      </c>
      <c r="AY727" s="259" t="s">
        <v>160</v>
      </c>
    </row>
    <row r="728" spans="1:51" s="16" customFormat="1" ht="12">
      <c r="A728" s="16"/>
      <c r="B728" s="283"/>
      <c r="C728" s="284"/>
      <c r="D728" s="234" t="s">
        <v>169</v>
      </c>
      <c r="E728" s="285" t="s">
        <v>1</v>
      </c>
      <c r="F728" s="286" t="s">
        <v>902</v>
      </c>
      <c r="G728" s="284"/>
      <c r="H728" s="287">
        <v>34.1</v>
      </c>
      <c r="I728" s="288"/>
      <c r="J728" s="284"/>
      <c r="K728" s="284"/>
      <c r="L728" s="289"/>
      <c r="M728" s="290"/>
      <c r="N728" s="291"/>
      <c r="O728" s="291"/>
      <c r="P728" s="291"/>
      <c r="Q728" s="291"/>
      <c r="R728" s="291"/>
      <c r="S728" s="291"/>
      <c r="T728" s="292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T728" s="293" t="s">
        <v>169</v>
      </c>
      <c r="AU728" s="293" t="s">
        <v>82</v>
      </c>
      <c r="AV728" s="16" t="s">
        <v>176</v>
      </c>
      <c r="AW728" s="16" t="s">
        <v>30</v>
      </c>
      <c r="AX728" s="16" t="s">
        <v>73</v>
      </c>
      <c r="AY728" s="293" t="s">
        <v>160</v>
      </c>
    </row>
    <row r="729" spans="1:51" s="13" customFormat="1" ht="12">
      <c r="A729" s="13"/>
      <c r="B729" s="239"/>
      <c r="C729" s="240"/>
      <c r="D729" s="234" t="s">
        <v>169</v>
      </c>
      <c r="E729" s="241" t="s">
        <v>1</v>
      </c>
      <c r="F729" s="242" t="s">
        <v>918</v>
      </c>
      <c r="G729" s="240"/>
      <c r="H729" s="241" t="s">
        <v>1</v>
      </c>
      <c r="I729" s="243"/>
      <c r="J729" s="240"/>
      <c r="K729" s="240"/>
      <c r="L729" s="244"/>
      <c r="M729" s="245"/>
      <c r="N729" s="246"/>
      <c r="O729" s="246"/>
      <c r="P729" s="246"/>
      <c r="Q729" s="246"/>
      <c r="R729" s="246"/>
      <c r="S729" s="246"/>
      <c r="T729" s="247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8" t="s">
        <v>169</v>
      </c>
      <c r="AU729" s="248" t="s">
        <v>82</v>
      </c>
      <c r="AV729" s="13" t="s">
        <v>80</v>
      </c>
      <c r="AW729" s="13" t="s">
        <v>30</v>
      </c>
      <c r="AX729" s="13" t="s">
        <v>73</v>
      </c>
      <c r="AY729" s="248" t="s">
        <v>160</v>
      </c>
    </row>
    <row r="730" spans="1:51" s="14" customFormat="1" ht="12">
      <c r="A730" s="14"/>
      <c r="B730" s="249"/>
      <c r="C730" s="250"/>
      <c r="D730" s="234" t="s">
        <v>169</v>
      </c>
      <c r="E730" s="251" t="s">
        <v>1</v>
      </c>
      <c r="F730" s="252" t="s">
        <v>919</v>
      </c>
      <c r="G730" s="250"/>
      <c r="H730" s="253">
        <v>30.2</v>
      </c>
      <c r="I730" s="254"/>
      <c r="J730" s="250"/>
      <c r="K730" s="250"/>
      <c r="L730" s="255"/>
      <c r="M730" s="256"/>
      <c r="N730" s="257"/>
      <c r="O730" s="257"/>
      <c r="P730" s="257"/>
      <c r="Q730" s="257"/>
      <c r="R730" s="257"/>
      <c r="S730" s="257"/>
      <c r="T730" s="258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9" t="s">
        <v>169</v>
      </c>
      <c r="AU730" s="259" t="s">
        <v>82</v>
      </c>
      <c r="AV730" s="14" t="s">
        <v>82</v>
      </c>
      <c r="AW730" s="14" t="s">
        <v>30</v>
      </c>
      <c r="AX730" s="14" t="s">
        <v>73</v>
      </c>
      <c r="AY730" s="259" t="s">
        <v>160</v>
      </c>
    </row>
    <row r="731" spans="1:51" s="14" customFormat="1" ht="12">
      <c r="A731" s="14"/>
      <c r="B731" s="249"/>
      <c r="C731" s="250"/>
      <c r="D731" s="234" t="s">
        <v>169</v>
      </c>
      <c r="E731" s="251" t="s">
        <v>1</v>
      </c>
      <c r="F731" s="252" t="s">
        <v>920</v>
      </c>
      <c r="G731" s="250"/>
      <c r="H731" s="253">
        <v>11.5</v>
      </c>
      <c r="I731" s="254"/>
      <c r="J731" s="250"/>
      <c r="K731" s="250"/>
      <c r="L731" s="255"/>
      <c r="M731" s="256"/>
      <c r="N731" s="257"/>
      <c r="O731" s="257"/>
      <c r="P731" s="257"/>
      <c r="Q731" s="257"/>
      <c r="R731" s="257"/>
      <c r="S731" s="257"/>
      <c r="T731" s="258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9" t="s">
        <v>169</v>
      </c>
      <c r="AU731" s="259" t="s">
        <v>82</v>
      </c>
      <c r="AV731" s="14" t="s">
        <v>82</v>
      </c>
      <c r="AW731" s="14" t="s">
        <v>30</v>
      </c>
      <c r="AX731" s="14" t="s">
        <v>73</v>
      </c>
      <c r="AY731" s="259" t="s">
        <v>160</v>
      </c>
    </row>
    <row r="732" spans="1:51" s="14" customFormat="1" ht="12">
      <c r="A732" s="14"/>
      <c r="B732" s="249"/>
      <c r="C732" s="250"/>
      <c r="D732" s="234" t="s">
        <v>169</v>
      </c>
      <c r="E732" s="251" t="s">
        <v>1</v>
      </c>
      <c r="F732" s="252" t="s">
        <v>906</v>
      </c>
      <c r="G732" s="250"/>
      <c r="H732" s="253">
        <v>6</v>
      </c>
      <c r="I732" s="254"/>
      <c r="J732" s="250"/>
      <c r="K732" s="250"/>
      <c r="L732" s="255"/>
      <c r="M732" s="256"/>
      <c r="N732" s="257"/>
      <c r="O732" s="257"/>
      <c r="P732" s="257"/>
      <c r="Q732" s="257"/>
      <c r="R732" s="257"/>
      <c r="S732" s="257"/>
      <c r="T732" s="258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9" t="s">
        <v>169</v>
      </c>
      <c r="AU732" s="259" t="s">
        <v>82</v>
      </c>
      <c r="AV732" s="14" t="s">
        <v>82</v>
      </c>
      <c r="AW732" s="14" t="s">
        <v>30</v>
      </c>
      <c r="AX732" s="14" t="s">
        <v>73</v>
      </c>
      <c r="AY732" s="259" t="s">
        <v>160</v>
      </c>
    </row>
    <row r="733" spans="1:51" s="14" customFormat="1" ht="12">
      <c r="A733" s="14"/>
      <c r="B733" s="249"/>
      <c r="C733" s="250"/>
      <c r="D733" s="234" t="s">
        <v>169</v>
      </c>
      <c r="E733" s="251" t="s">
        <v>1</v>
      </c>
      <c r="F733" s="252" t="s">
        <v>921</v>
      </c>
      <c r="G733" s="250"/>
      <c r="H733" s="253">
        <v>43.95</v>
      </c>
      <c r="I733" s="254"/>
      <c r="J733" s="250"/>
      <c r="K733" s="250"/>
      <c r="L733" s="255"/>
      <c r="M733" s="256"/>
      <c r="N733" s="257"/>
      <c r="O733" s="257"/>
      <c r="P733" s="257"/>
      <c r="Q733" s="257"/>
      <c r="R733" s="257"/>
      <c r="S733" s="257"/>
      <c r="T733" s="258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9" t="s">
        <v>169</v>
      </c>
      <c r="AU733" s="259" t="s">
        <v>82</v>
      </c>
      <c r="AV733" s="14" t="s">
        <v>82</v>
      </c>
      <c r="AW733" s="14" t="s">
        <v>30</v>
      </c>
      <c r="AX733" s="14" t="s">
        <v>73</v>
      </c>
      <c r="AY733" s="259" t="s">
        <v>160</v>
      </c>
    </row>
    <row r="734" spans="1:51" s="14" customFormat="1" ht="12">
      <c r="A734" s="14"/>
      <c r="B734" s="249"/>
      <c r="C734" s="250"/>
      <c r="D734" s="234" t="s">
        <v>169</v>
      </c>
      <c r="E734" s="251" t="s">
        <v>1</v>
      </c>
      <c r="F734" s="252" t="s">
        <v>908</v>
      </c>
      <c r="G734" s="250"/>
      <c r="H734" s="253">
        <v>12.5</v>
      </c>
      <c r="I734" s="254"/>
      <c r="J734" s="250"/>
      <c r="K734" s="250"/>
      <c r="L734" s="255"/>
      <c r="M734" s="256"/>
      <c r="N734" s="257"/>
      <c r="O734" s="257"/>
      <c r="P734" s="257"/>
      <c r="Q734" s="257"/>
      <c r="R734" s="257"/>
      <c r="S734" s="257"/>
      <c r="T734" s="258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9" t="s">
        <v>169</v>
      </c>
      <c r="AU734" s="259" t="s">
        <v>82</v>
      </c>
      <c r="AV734" s="14" t="s">
        <v>82</v>
      </c>
      <c r="AW734" s="14" t="s">
        <v>30</v>
      </c>
      <c r="AX734" s="14" t="s">
        <v>73</v>
      </c>
      <c r="AY734" s="259" t="s">
        <v>160</v>
      </c>
    </row>
    <row r="735" spans="1:51" s="16" customFormat="1" ht="12">
      <c r="A735" s="16"/>
      <c r="B735" s="283"/>
      <c r="C735" s="284"/>
      <c r="D735" s="234" t="s">
        <v>169</v>
      </c>
      <c r="E735" s="285" t="s">
        <v>1</v>
      </c>
      <c r="F735" s="286" t="s">
        <v>902</v>
      </c>
      <c r="G735" s="284"/>
      <c r="H735" s="287">
        <v>104.15</v>
      </c>
      <c r="I735" s="288"/>
      <c r="J735" s="284"/>
      <c r="K735" s="284"/>
      <c r="L735" s="289"/>
      <c r="M735" s="290"/>
      <c r="N735" s="291"/>
      <c r="O735" s="291"/>
      <c r="P735" s="291"/>
      <c r="Q735" s="291"/>
      <c r="R735" s="291"/>
      <c r="S735" s="291"/>
      <c r="T735" s="292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T735" s="293" t="s">
        <v>169</v>
      </c>
      <c r="AU735" s="293" t="s">
        <v>82</v>
      </c>
      <c r="AV735" s="16" t="s">
        <v>176</v>
      </c>
      <c r="AW735" s="16" t="s">
        <v>30</v>
      </c>
      <c r="AX735" s="16" t="s">
        <v>73</v>
      </c>
      <c r="AY735" s="293" t="s">
        <v>160</v>
      </c>
    </row>
    <row r="736" spans="1:51" s="15" customFormat="1" ht="12">
      <c r="A736" s="15"/>
      <c r="B736" s="260"/>
      <c r="C736" s="261"/>
      <c r="D736" s="234" t="s">
        <v>169</v>
      </c>
      <c r="E736" s="262" t="s">
        <v>1</v>
      </c>
      <c r="F736" s="263" t="s">
        <v>172</v>
      </c>
      <c r="G736" s="261"/>
      <c r="H736" s="264">
        <v>138.25</v>
      </c>
      <c r="I736" s="265"/>
      <c r="J736" s="261"/>
      <c r="K736" s="261"/>
      <c r="L736" s="266"/>
      <c r="M736" s="267"/>
      <c r="N736" s="268"/>
      <c r="O736" s="268"/>
      <c r="P736" s="268"/>
      <c r="Q736" s="268"/>
      <c r="R736" s="268"/>
      <c r="S736" s="268"/>
      <c r="T736" s="269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70" t="s">
        <v>169</v>
      </c>
      <c r="AU736" s="270" t="s">
        <v>82</v>
      </c>
      <c r="AV736" s="15" t="s">
        <v>166</v>
      </c>
      <c r="AW736" s="15" t="s">
        <v>30</v>
      </c>
      <c r="AX736" s="15" t="s">
        <v>73</v>
      </c>
      <c r="AY736" s="270" t="s">
        <v>160</v>
      </c>
    </row>
    <row r="737" spans="1:51" s="14" customFormat="1" ht="12">
      <c r="A737" s="14"/>
      <c r="B737" s="249"/>
      <c r="C737" s="250"/>
      <c r="D737" s="234" t="s">
        <v>169</v>
      </c>
      <c r="E737" s="251" t="s">
        <v>1</v>
      </c>
      <c r="F737" s="252" t="s">
        <v>946</v>
      </c>
      <c r="G737" s="250"/>
      <c r="H737" s="253">
        <v>158.988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9" t="s">
        <v>169</v>
      </c>
      <c r="AU737" s="259" t="s">
        <v>82</v>
      </c>
      <c r="AV737" s="14" t="s">
        <v>82</v>
      </c>
      <c r="AW737" s="14" t="s">
        <v>30</v>
      </c>
      <c r="AX737" s="14" t="s">
        <v>73</v>
      </c>
      <c r="AY737" s="259" t="s">
        <v>160</v>
      </c>
    </row>
    <row r="738" spans="1:51" s="15" customFormat="1" ht="12">
      <c r="A738" s="15"/>
      <c r="B738" s="260"/>
      <c r="C738" s="261"/>
      <c r="D738" s="234" t="s">
        <v>169</v>
      </c>
      <c r="E738" s="262" t="s">
        <v>1</v>
      </c>
      <c r="F738" s="263" t="s">
        <v>172</v>
      </c>
      <c r="G738" s="261"/>
      <c r="H738" s="264">
        <v>158.988</v>
      </c>
      <c r="I738" s="265"/>
      <c r="J738" s="261"/>
      <c r="K738" s="261"/>
      <c r="L738" s="266"/>
      <c r="M738" s="267"/>
      <c r="N738" s="268"/>
      <c r="O738" s="268"/>
      <c r="P738" s="268"/>
      <c r="Q738" s="268"/>
      <c r="R738" s="268"/>
      <c r="S738" s="268"/>
      <c r="T738" s="269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70" t="s">
        <v>169</v>
      </c>
      <c r="AU738" s="270" t="s">
        <v>82</v>
      </c>
      <c r="AV738" s="15" t="s">
        <v>166</v>
      </c>
      <c r="AW738" s="15" t="s">
        <v>30</v>
      </c>
      <c r="AX738" s="15" t="s">
        <v>80</v>
      </c>
      <c r="AY738" s="270" t="s">
        <v>160</v>
      </c>
    </row>
    <row r="739" spans="1:65" s="2" customFormat="1" ht="37.8" customHeight="1">
      <c r="A739" s="39"/>
      <c r="B739" s="40"/>
      <c r="C739" s="220" t="s">
        <v>585</v>
      </c>
      <c r="D739" s="220" t="s">
        <v>162</v>
      </c>
      <c r="E739" s="221" t="s">
        <v>947</v>
      </c>
      <c r="F739" s="222" t="s">
        <v>948</v>
      </c>
      <c r="G739" s="223" t="s">
        <v>282</v>
      </c>
      <c r="H739" s="224">
        <v>2</v>
      </c>
      <c r="I739" s="225"/>
      <c r="J739" s="226">
        <f>ROUND(I739*H739,2)</f>
        <v>0</v>
      </c>
      <c r="K739" s="227"/>
      <c r="L739" s="45"/>
      <c r="M739" s="228" t="s">
        <v>1</v>
      </c>
      <c r="N739" s="229" t="s">
        <v>38</v>
      </c>
      <c r="O739" s="92"/>
      <c r="P739" s="230">
        <f>O739*H739</f>
        <v>0</v>
      </c>
      <c r="Q739" s="230">
        <v>0</v>
      </c>
      <c r="R739" s="230">
        <f>Q739*H739</f>
        <v>0</v>
      </c>
      <c r="S739" s="230">
        <v>0</v>
      </c>
      <c r="T739" s="231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2" t="s">
        <v>197</v>
      </c>
      <c r="AT739" s="232" t="s">
        <v>162</v>
      </c>
      <c r="AU739" s="232" t="s">
        <v>82</v>
      </c>
      <c r="AY739" s="18" t="s">
        <v>160</v>
      </c>
      <c r="BE739" s="233">
        <f>IF(N739="základní",J739,0)</f>
        <v>0</v>
      </c>
      <c r="BF739" s="233">
        <f>IF(N739="snížená",J739,0)</f>
        <v>0</v>
      </c>
      <c r="BG739" s="233">
        <f>IF(N739="zákl. přenesená",J739,0)</f>
        <v>0</v>
      </c>
      <c r="BH739" s="233">
        <f>IF(N739="sníž. přenesená",J739,0)</f>
        <v>0</v>
      </c>
      <c r="BI739" s="233">
        <f>IF(N739="nulová",J739,0)</f>
        <v>0</v>
      </c>
      <c r="BJ739" s="18" t="s">
        <v>80</v>
      </c>
      <c r="BK739" s="233">
        <f>ROUND(I739*H739,2)</f>
        <v>0</v>
      </c>
      <c r="BL739" s="18" t="s">
        <v>197</v>
      </c>
      <c r="BM739" s="232" t="s">
        <v>949</v>
      </c>
    </row>
    <row r="740" spans="1:51" s="14" customFormat="1" ht="12">
      <c r="A740" s="14"/>
      <c r="B740" s="249"/>
      <c r="C740" s="250"/>
      <c r="D740" s="234" t="s">
        <v>169</v>
      </c>
      <c r="E740" s="251" t="s">
        <v>1</v>
      </c>
      <c r="F740" s="252" t="s">
        <v>950</v>
      </c>
      <c r="G740" s="250"/>
      <c r="H740" s="253">
        <v>2</v>
      </c>
      <c r="I740" s="254"/>
      <c r="J740" s="250"/>
      <c r="K740" s="250"/>
      <c r="L740" s="255"/>
      <c r="M740" s="256"/>
      <c r="N740" s="257"/>
      <c r="O740" s="257"/>
      <c r="P740" s="257"/>
      <c r="Q740" s="257"/>
      <c r="R740" s="257"/>
      <c r="S740" s="257"/>
      <c r="T740" s="258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9" t="s">
        <v>169</v>
      </c>
      <c r="AU740" s="259" t="s">
        <v>82</v>
      </c>
      <c r="AV740" s="14" t="s">
        <v>82</v>
      </c>
      <c r="AW740" s="14" t="s">
        <v>30</v>
      </c>
      <c r="AX740" s="14" t="s">
        <v>73</v>
      </c>
      <c r="AY740" s="259" t="s">
        <v>160</v>
      </c>
    </row>
    <row r="741" spans="1:51" s="15" customFormat="1" ht="12">
      <c r="A741" s="15"/>
      <c r="B741" s="260"/>
      <c r="C741" s="261"/>
      <c r="D741" s="234" t="s">
        <v>169</v>
      </c>
      <c r="E741" s="262" t="s">
        <v>1</v>
      </c>
      <c r="F741" s="263" t="s">
        <v>172</v>
      </c>
      <c r="G741" s="261"/>
      <c r="H741" s="264">
        <v>2</v>
      </c>
      <c r="I741" s="265"/>
      <c r="J741" s="261"/>
      <c r="K741" s="261"/>
      <c r="L741" s="266"/>
      <c r="M741" s="267"/>
      <c r="N741" s="268"/>
      <c r="O741" s="268"/>
      <c r="P741" s="268"/>
      <c r="Q741" s="268"/>
      <c r="R741" s="268"/>
      <c r="S741" s="268"/>
      <c r="T741" s="269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70" t="s">
        <v>169</v>
      </c>
      <c r="AU741" s="270" t="s">
        <v>82</v>
      </c>
      <c r="AV741" s="15" t="s">
        <v>166</v>
      </c>
      <c r="AW741" s="15" t="s">
        <v>30</v>
      </c>
      <c r="AX741" s="15" t="s">
        <v>80</v>
      </c>
      <c r="AY741" s="270" t="s">
        <v>160</v>
      </c>
    </row>
    <row r="742" spans="1:65" s="2" customFormat="1" ht="55.5" customHeight="1">
      <c r="A742" s="39"/>
      <c r="B742" s="40"/>
      <c r="C742" s="220" t="s">
        <v>951</v>
      </c>
      <c r="D742" s="220" t="s">
        <v>162</v>
      </c>
      <c r="E742" s="221" t="s">
        <v>952</v>
      </c>
      <c r="F742" s="222" t="s">
        <v>953</v>
      </c>
      <c r="G742" s="223" t="s">
        <v>165</v>
      </c>
      <c r="H742" s="224">
        <v>541</v>
      </c>
      <c r="I742" s="225"/>
      <c r="J742" s="226">
        <f>ROUND(I742*H742,2)</f>
        <v>0</v>
      </c>
      <c r="K742" s="227"/>
      <c r="L742" s="45"/>
      <c r="M742" s="228" t="s">
        <v>1</v>
      </c>
      <c r="N742" s="229" t="s">
        <v>38</v>
      </c>
      <c r="O742" s="92"/>
      <c r="P742" s="230">
        <f>O742*H742</f>
        <v>0</v>
      </c>
      <c r="Q742" s="230">
        <v>0</v>
      </c>
      <c r="R742" s="230">
        <f>Q742*H742</f>
        <v>0</v>
      </c>
      <c r="S742" s="230">
        <v>0</v>
      </c>
      <c r="T742" s="231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2" t="s">
        <v>197</v>
      </c>
      <c r="AT742" s="232" t="s">
        <v>162</v>
      </c>
      <c r="AU742" s="232" t="s">
        <v>82</v>
      </c>
      <c r="AY742" s="18" t="s">
        <v>160</v>
      </c>
      <c r="BE742" s="233">
        <f>IF(N742="základní",J742,0)</f>
        <v>0</v>
      </c>
      <c r="BF742" s="233">
        <f>IF(N742="snížená",J742,0)</f>
        <v>0</v>
      </c>
      <c r="BG742" s="233">
        <f>IF(N742="zákl. přenesená",J742,0)</f>
        <v>0</v>
      </c>
      <c r="BH742" s="233">
        <f>IF(N742="sníž. přenesená",J742,0)</f>
        <v>0</v>
      </c>
      <c r="BI742" s="233">
        <f>IF(N742="nulová",J742,0)</f>
        <v>0</v>
      </c>
      <c r="BJ742" s="18" t="s">
        <v>80</v>
      </c>
      <c r="BK742" s="233">
        <f>ROUND(I742*H742,2)</f>
        <v>0</v>
      </c>
      <c r="BL742" s="18" t="s">
        <v>197</v>
      </c>
      <c r="BM742" s="232" t="s">
        <v>954</v>
      </c>
    </row>
    <row r="743" spans="1:47" s="2" customFormat="1" ht="12">
      <c r="A743" s="39"/>
      <c r="B743" s="40"/>
      <c r="C743" s="41"/>
      <c r="D743" s="234" t="s">
        <v>167</v>
      </c>
      <c r="E743" s="41"/>
      <c r="F743" s="235" t="s">
        <v>955</v>
      </c>
      <c r="G743" s="41"/>
      <c r="H743" s="41"/>
      <c r="I743" s="236"/>
      <c r="J743" s="41"/>
      <c r="K743" s="41"/>
      <c r="L743" s="45"/>
      <c r="M743" s="237"/>
      <c r="N743" s="238"/>
      <c r="O743" s="92"/>
      <c r="P743" s="92"/>
      <c r="Q743" s="92"/>
      <c r="R743" s="92"/>
      <c r="S743" s="92"/>
      <c r="T743" s="93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167</v>
      </c>
      <c r="AU743" s="18" t="s">
        <v>82</v>
      </c>
    </row>
    <row r="744" spans="1:51" s="14" customFormat="1" ht="12">
      <c r="A744" s="14"/>
      <c r="B744" s="249"/>
      <c r="C744" s="250"/>
      <c r="D744" s="234" t="s">
        <v>169</v>
      </c>
      <c r="E744" s="251" t="s">
        <v>1</v>
      </c>
      <c r="F744" s="252" t="s">
        <v>956</v>
      </c>
      <c r="G744" s="250"/>
      <c r="H744" s="253">
        <v>155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9" t="s">
        <v>169</v>
      </c>
      <c r="AU744" s="259" t="s">
        <v>82</v>
      </c>
      <c r="AV744" s="14" t="s">
        <v>82</v>
      </c>
      <c r="AW744" s="14" t="s">
        <v>30</v>
      </c>
      <c r="AX744" s="14" t="s">
        <v>73</v>
      </c>
      <c r="AY744" s="259" t="s">
        <v>160</v>
      </c>
    </row>
    <row r="745" spans="1:51" s="14" customFormat="1" ht="12">
      <c r="A745" s="14"/>
      <c r="B745" s="249"/>
      <c r="C745" s="250"/>
      <c r="D745" s="234" t="s">
        <v>169</v>
      </c>
      <c r="E745" s="251" t="s">
        <v>1</v>
      </c>
      <c r="F745" s="252" t="s">
        <v>957</v>
      </c>
      <c r="G745" s="250"/>
      <c r="H745" s="253">
        <v>386</v>
      </c>
      <c r="I745" s="254"/>
      <c r="J745" s="250"/>
      <c r="K745" s="250"/>
      <c r="L745" s="255"/>
      <c r="M745" s="256"/>
      <c r="N745" s="257"/>
      <c r="O745" s="257"/>
      <c r="P745" s="257"/>
      <c r="Q745" s="257"/>
      <c r="R745" s="257"/>
      <c r="S745" s="257"/>
      <c r="T745" s="258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9" t="s">
        <v>169</v>
      </c>
      <c r="AU745" s="259" t="s">
        <v>82</v>
      </c>
      <c r="AV745" s="14" t="s">
        <v>82</v>
      </c>
      <c r="AW745" s="14" t="s">
        <v>30</v>
      </c>
      <c r="AX745" s="14" t="s">
        <v>73</v>
      </c>
      <c r="AY745" s="259" t="s">
        <v>160</v>
      </c>
    </row>
    <row r="746" spans="1:51" s="15" customFormat="1" ht="12">
      <c r="A746" s="15"/>
      <c r="B746" s="260"/>
      <c r="C746" s="261"/>
      <c r="D746" s="234" t="s">
        <v>169</v>
      </c>
      <c r="E746" s="262" t="s">
        <v>1</v>
      </c>
      <c r="F746" s="263" t="s">
        <v>172</v>
      </c>
      <c r="G746" s="261"/>
      <c r="H746" s="264">
        <v>541</v>
      </c>
      <c r="I746" s="265"/>
      <c r="J746" s="261"/>
      <c r="K746" s="261"/>
      <c r="L746" s="266"/>
      <c r="M746" s="267"/>
      <c r="N746" s="268"/>
      <c r="O746" s="268"/>
      <c r="P746" s="268"/>
      <c r="Q746" s="268"/>
      <c r="R746" s="268"/>
      <c r="S746" s="268"/>
      <c r="T746" s="269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70" t="s">
        <v>169</v>
      </c>
      <c r="AU746" s="270" t="s">
        <v>82</v>
      </c>
      <c r="AV746" s="15" t="s">
        <v>166</v>
      </c>
      <c r="AW746" s="15" t="s">
        <v>30</v>
      </c>
      <c r="AX746" s="15" t="s">
        <v>80</v>
      </c>
      <c r="AY746" s="270" t="s">
        <v>160</v>
      </c>
    </row>
    <row r="747" spans="1:65" s="2" customFormat="1" ht="24.15" customHeight="1">
      <c r="A747" s="39"/>
      <c r="B747" s="40"/>
      <c r="C747" s="220" t="s">
        <v>589</v>
      </c>
      <c r="D747" s="220" t="s">
        <v>162</v>
      </c>
      <c r="E747" s="221" t="s">
        <v>958</v>
      </c>
      <c r="F747" s="222" t="s">
        <v>959</v>
      </c>
      <c r="G747" s="223" t="s">
        <v>893</v>
      </c>
      <c r="H747" s="282"/>
      <c r="I747" s="225"/>
      <c r="J747" s="226">
        <f>ROUND(I747*H747,2)</f>
        <v>0</v>
      </c>
      <c r="K747" s="227"/>
      <c r="L747" s="45"/>
      <c r="M747" s="228" t="s">
        <v>1</v>
      </c>
      <c r="N747" s="229" t="s">
        <v>38</v>
      </c>
      <c r="O747" s="92"/>
      <c r="P747" s="230">
        <f>O747*H747</f>
        <v>0</v>
      </c>
      <c r="Q747" s="230">
        <v>0</v>
      </c>
      <c r="R747" s="230">
        <f>Q747*H747</f>
        <v>0</v>
      </c>
      <c r="S747" s="230">
        <v>0</v>
      </c>
      <c r="T747" s="231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32" t="s">
        <v>197</v>
      </c>
      <c r="AT747" s="232" t="s">
        <v>162</v>
      </c>
      <c r="AU747" s="232" t="s">
        <v>82</v>
      </c>
      <c r="AY747" s="18" t="s">
        <v>160</v>
      </c>
      <c r="BE747" s="233">
        <f>IF(N747="základní",J747,0)</f>
        <v>0</v>
      </c>
      <c r="BF747" s="233">
        <f>IF(N747="snížená",J747,0)</f>
        <v>0</v>
      </c>
      <c r="BG747" s="233">
        <f>IF(N747="zákl. přenesená",J747,0)</f>
        <v>0</v>
      </c>
      <c r="BH747" s="233">
        <f>IF(N747="sníž. přenesená",J747,0)</f>
        <v>0</v>
      </c>
      <c r="BI747" s="233">
        <f>IF(N747="nulová",J747,0)</f>
        <v>0</v>
      </c>
      <c r="BJ747" s="18" t="s">
        <v>80</v>
      </c>
      <c r="BK747" s="233">
        <f>ROUND(I747*H747,2)</f>
        <v>0</v>
      </c>
      <c r="BL747" s="18" t="s">
        <v>197</v>
      </c>
      <c r="BM747" s="232" t="s">
        <v>960</v>
      </c>
    </row>
    <row r="748" spans="1:63" s="12" customFormat="1" ht="22.8" customHeight="1">
      <c r="A748" s="12"/>
      <c r="B748" s="204"/>
      <c r="C748" s="205"/>
      <c r="D748" s="206" t="s">
        <v>72</v>
      </c>
      <c r="E748" s="218" t="s">
        <v>961</v>
      </c>
      <c r="F748" s="218" t="s">
        <v>962</v>
      </c>
      <c r="G748" s="205"/>
      <c r="H748" s="205"/>
      <c r="I748" s="208"/>
      <c r="J748" s="219">
        <f>BK748</f>
        <v>0</v>
      </c>
      <c r="K748" s="205"/>
      <c r="L748" s="210"/>
      <c r="M748" s="211"/>
      <c r="N748" s="212"/>
      <c r="O748" s="212"/>
      <c r="P748" s="213">
        <f>SUM(P749:P872)</f>
        <v>0</v>
      </c>
      <c r="Q748" s="212"/>
      <c r="R748" s="213">
        <f>SUM(R749:R872)</f>
        <v>0</v>
      </c>
      <c r="S748" s="212"/>
      <c r="T748" s="214">
        <f>SUM(T749:T872)</f>
        <v>0</v>
      </c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R748" s="215" t="s">
        <v>82</v>
      </c>
      <c r="AT748" s="216" t="s">
        <v>72</v>
      </c>
      <c r="AU748" s="216" t="s">
        <v>80</v>
      </c>
      <c r="AY748" s="215" t="s">
        <v>160</v>
      </c>
      <c r="BK748" s="217">
        <f>SUM(BK749:BK872)</f>
        <v>0</v>
      </c>
    </row>
    <row r="749" spans="1:65" s="2" customFormat="1" ht="24.15" customHeight="1">
      <c r="A749" s="39"/>
      <c r="B749" s="40"/>
      <c r="C749" s="220" t="s">
        <v>963</v>
      </c>
      <c r="D749" s="220" t="s">
        <v>162</v>
      </c>
      <c r="E749" s="221" t="s">
        <v>964</v>
      </c>
      <c r="F749" s="222" t="s">
        <v>965</v>
      </c>
      <c r="G749" s="223" t="s">
        <v>165</v>
      </c>
      <c r="H749" s="224">
        <v>511.32</v>
      </c>
      <c r="I749" s="225"/>
      <c r="J749" s="226">
        <f>ROUND(I749*H749,2)</f>
        <v>0</v>
      </c>
      <c r="K749" s="227"/>
      <c r="L749" s="45"/>
      <c r="M749" s="228" t="s">
        <v>1</v>
      </c>
      <c r="N749" s="229" t="s">
        <v>38</v>
      </c>
      <c r="O749" s="92"/>
      <c r="P749" s="230">
        <f>O749*H749</f>
        <v>0</v>
      </c>
      <c r="Q749" s="230">
        <v>0</v>
      </c>
      <c r="R749" s="230">
        <f>Q749*H749</f>
        <v>0</v>
      </c>
      <c r="S749" s="230">
        <v>0</v>
      </c>
      <c r="T749" s="231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32" t="s">
        <v>197</v>
      </c>
      <c r="AT749" s="232" t="s">
        <v>162</v>
      </c>
      <c r="AU749" s="232" t="s">
        <v>82</v>
      </c>
      <c r="AY749" s="18" t="s">
        <v>160</v>
      </c>
      <c r="BE749" s="233">
        <f>IF(N749="základní",J749,0)</f>
        <v>0</v>
      </c>
      <c r="BF749" s="233">
        <f>IF(N749="snížená",J749,0)</f>
        <v>0</v>
      </c>
      <c r="BG749" s="233">
        <f>IF(N749="zákl. přenesená",J749,0)</f>
        <v>0</v>
      </c>
      <c r="BH749" s="233">
        <f>IF(N749="sníž. přenesená",J749,0)</f>
        <v>0</v>
      </c>
      <c r="BI749" s="233">
        <f>IF(N749="nulová",J749,0)</f>
        <v>0</v>
      </c>
      <c r="BJ749" s="18" t="s">
        <v>80</v>
      </c>
      <c r="BK749" s="233">
        <f>ROUND(I749*H749,2)</f>
        <v>0</v>
      </c>
      <c r="BL749" s="18" t="s">
        <v>197</v>
      </c>
      <c r="BM749" s="232" t="s">
        <v>966</v>
      </c>
    </row>
    <row r="750" spans="1:65" s="2" customFormat="1" ht="24.15" customHeight="1">
      <c r="A750" s="39"/>
      <c r="B750" s="40"/>
      <c r="C750" s="271" t="s">
        <v>596</v>
      </c>
      <c r="D750" s="271" t="s">
        <v>226</v>
      </c>
      <c r="E750" s="272" t="s">
        <v>967</v>
      </c>
      <c r="F750" s="273" t="s">
        <v>968</v>
      </c>
      <c r="G750" s="274" t="s">
        <v>165</v>
      </c>
      <c r="H750" s="275">
        <v>790.629</v>
      </c>
      <c r="I750" s="276"/>
      <c r="J750" s="277">
        <f>ROUND(I750*H750,2)</f>
        <v>0</v>
      </c>
      <c r="K750" s="278"/>
      <c r="L750" s="279"/>
      <c r="M750" s="280" t="s">
        <v>1</v>
      </c>
      <c r="N750" s="281" t="s">
        <v>38</v>
      </c>
      <c r="O750" s="92"/>
      <c r="P750" s="230">
        <f>O750*H750</f>
        <v>0</v>
      </c>
      <c r="Q750" s="230">
        <v>0</v>
      </c>
      <c r="R750" s="230">
        <f>Q750*H750</f>
        <v>0</v>
      </c>
      <c r="S750" s="230">
        <v>0</v>
      </c>
      <c r="T750" s="231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32" t="s">
        <v>234</v>
      </c>
      <c r="AT750" s="232" t="s">
        <v>226</v>
      </c>
      <c r="AU750" s="232" t="s">
        <v>82</v>
      </c>
      <c r="AY750" s="18" t="s">
        <v>160</v>
      </c>
      <c r="BE750" s="233">
        <f>IF(N750="základní",J750,0)</f>
        <v>0</v>
      </c>
      <c r="BF750" s="233">
        <f>IF(N750="snížená",J750,0)</f>
        <v>0</v>
      </c>
      <c r="BG750" s="233">
        <f>IF(N750="zákl. přenesená",J750,0)</f>
        <v>0</v>
      </c>
      <c r="BH750" s="233">
        <f>IF(N750="sníž. přenesená",J750,0)</f>
        <v>0</v>
      </c>
      <c r="BI750" s="233">
        <f>IF(N750="nulová",J750,0)</f>
        <v>0</v>
      </c>
      <c r="BJ750" s="18" t="s">
        <v>80</v>
      </c>
      <c r="BK750" s="233">
        <f>ROUND(I750*H750,2)</f>
        <v>0</v>
      </c>
      <c r="BL750" s="18" t="s">
        <v>197</v>
      </c>
      <c r="BM750" s="232" t="s">
        <v>969</v>
      </c>
    </row>
    <row r="751" spans="1:51" s="13" customFormat="1" ht="12">
      <c r="A751" s="13"/>
      <c r="B751" s="239"/>
      <c r="C751" s="240"/>
      <c r="D751" s="234" t="s">
        <v>169</v>
      </c>
      <c r="E751" s="241" t="s">
        <v>1</v>
      </c>
      <c r="F751" s="242" t="s">
        <v>970</v>
      </c>
      <c r="G751" s="240"/>
      <c r="H751" s="241" t="s">
        <v>1</v>
      </c>
      <c r="I751" s="243"/>
      <c r="J751" s="240"/>
      <c r="K751" s="240"/>
      <c r="L751" s="244"/>
      <c r="M751" s="245"/>
      <c r="N751" s="246"/>
      <c r="O751" s="246"/>
      <c r="P751" s="246"/>
      <c r="Q751" s="246"/>
      <c r="R751" s="246"/>
      <c r="S751" s="246"/>
      <c r="T751" s="247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8" t="s">
        <v>169</v>
      </c>
      <c r="AU751" s="248" t="s">
        <v>82</v>
      </c>
      <c r="AV751" s="13" t="s">
        <v>80</v>
      </c>
      <c r="AW751" s="13" t="s">
        <v>30</v>
      </c>
      <c r="AX751" s="13" t="s">
        <v>73</v>
      </c>
      <c r="AY751" s="248" t="s">
        <v>160</v>
      </c>
    </row>
    <row r="752" spans="1:51" s="13" customFormat="1" ht="12">
      <c r="A752" s="13"/>
      <c r="B752" s="239"/>
      <c r="C752" s="240"/>
      <c r="D752" s="234" t="s">
        <v>169</v>
      </c>
      <c r="E752" s="241" t="s">
        <v>1</v>
      </c>
      <c r="F752" s="242" t="s">
        <v>971</v>
      </c>
      <c r="G752" s="240"/>
      <c r="H752" s="241" t="s">
        <v>1</v>
      </c>
      <c r="I752" s="243"/>
      <c r="J752" s="240"/>
      <c r="K752" s="240"/>
      <c r="L752" s="244"/>
      <c r="M752" s="245"/>
      <c r="N752" s="246"/>
      <c r="O752" s="246"/>
      <c r="P752" s="246"/>
      <c r="Q752" s="246"/>
      <c r="R752" s="246"/>
      <c r="S752" s="246"/>
      <c r="T752" s="247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8" t="s">
        <v>169</v>
      </c>
      <c r="AU752" s="248" t="s">
        <v>82</v>
      </c>
      <c r="AV752" s="13" t="s">
        <v>80</v>
      </c>
      <c r="AW752" s="13" t="s">
        <v>30</v>
      </c>
      <c r="AX752" s="13" t="s">
        <v>73</v>
      </c>
      <c r="AY752" s="248" t="s">
        <v>160</v>
      </c>
    </row>
    <row r="753" spans="1:51" s="16" customFormat="1" ht="12">
      <c r="A753" s="16"/>
      <c r="B753" s="283"/>
      <c r="C753" s="284"/>
      <c r="D753" s="234" t="s">
        <v>169</v>
      </c>
      <c r="E753" s="285" t="s">
        <v>1</v>
      </c>
      <c r="F753" s="286" t="s">
        <v>902</v>
      </c>
      <c r="G753" s="284"/>
      <c r="H753" s="287">
        <v>0</v>
      </c>
      <c r="I753" s="288"/>
      <c r="J753" s="284"/>
      <c r="K753" s="284"/>
      <c r="L753" s="289"/>
      <c r="M753" s="290"/>
      <c r="N753" s="291"/>
      <c r="O753" s="291"/>
      <c r="P753" s="291"/>
      <c r="Q753" s="291"/>
      <c r="R753" s="291"/>
      <c r="S753" s="291"/>
      <c r="T753" s="292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T753" s="293" t="s">
        <v>169</v>
      </c>
      <c r="AU753" s="293" t="s">
        <v>82</v>
      </c>
      <c r="AV753" s="16" t="s">
        <v>176</v>
      </c>
      <c r="AW753" s="16" t="s">
        <v>30</v>
      </c>
      <c r="AX753" s="16" t="s">
        <v>73</v>
      </c>
      <c r="AY753" s="293" t="s">
        <v>160</v>
      </c>
    </row>
    <row r="754" spans="1:51" s="14" customFormat="1" ht="12">
      <c r="A754" s="14"/>
      <c r="B754" s="249"/>
      <c r="C754" s="250"/>
      <c r="D754" s="234" t="s">
        <v>169</v>
      </c>
      <c r="E754" s="251" t="s">
        <v>1</v>
      </c>
      <c r="F754" s="252" t="s">
        <v>972</v>
      </c>
      <c r="G754" s="250"/>
      <c r="H754" s="253">
        <v>1.5</v>
      </c>
      <c r="I754" s="254"/>
      <c r="J754" s="250"/>
      <c r="K754" s="250"/>
      <c r="L754" s="255"/>
      <c r="M754" s="256"/>
      <c r="N754" s="257"/>
      <c r="O754" s="257"/>
      <c r="P754" s="257"/>
      <c r="Q754" s="257"/>
      <c r="R754" s="257"/>
      <c r="S754" s="257"/>
      <c r="T754" s="258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9" t="s">
        <v>169</v>
      </c>
      <c r="AU754" s="259" t="s">
        <v>82</v>
      </c>
      <c r="AV754" s="14" t="s">
        <v>82</v>
      </c>
      <c r="AW754" s="14" t="s">
        <v>30</v>
      </c>
      <c r="AX754" s="14" t="s">
        <v>73</v>
      </c>
      <c r="AY754" s="259" t="s">
        <v>160</v>
      </c>
    </row>
    <row r="755" spans="1:51" s="14" customFormat="1" ht="12">
      <c r="A755" s="14"/>
      <c r="B755" s="249"/>
      <c r="C755" s="250"/>
      <c r="D755" s="234" t="s">
        <v>169</v>
      </c>
      <c r="E755" s="251" t="s">
        <v>1</v>
      </c>
      <c r="F755" s="252" t="s">
        <v>973</v>
      </c>
      <c r="G755" s="250"/>
      <c r="H755" s="253">
        <v>4</v>
      </c>
      <c r="I755" s="254"/>
      <c r="J755" s="250"/>
      <c r="K755" s="250"/>
      <c r="L755" s="255"/>
      <c r="M755" s="256"/>
      <c r="N755" s="257"/>
      <c r="O755" s="257"/>
      <c r="P755" s="257"/>
      <c r="Q755" s="257"/>
      <c r="R755" s="257"/>
      <c r="S755" s="257"/>
      <c r="T755" s="258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9" t="s">
        <v>169</v>
      </c>
      <c r="AU755" s="259" t="s">
        <v>82</v>
      </c>
      <c r="AV755" s="14" t="s">
        <v>82</v>
      </c>
      <c r="AW755" s="14" t="s">
        <v>30</v>
      </c>
      <c r="AX755" s="14" t="s">
        <v>73</v>
      </c>
      <c r="AY755" s="259" t="s">
        <v>160</v>
      </c>
    </row>
    <row r="756" spans="1:51" s="16" customFormat="1" ht="12">
      <c r="A756" s="16"/>
      <c r="B756" s="283"/>
      <c r="C756" s="284"/>
      <c r="D756" s="234" t="s">
        <v>169</v>
      </c>
      <c r="E756" s="285" t="s">
        <v>1</v>
      </c>
      <c r="F756" s="286" t="s">
        <v>902</v>
      </c>
      <c r="G756" s="284"/>
      <c r="H756" s="287">
        <v>5.5</v>
      </c>
      <c r="I756" s="288"/>
      <c r="J756" s="284"/>
      <c r="K756" s="284"/>
      <c r="L756" s="289"/>
      <c r="M756" s="290"/>
      <c r="N756" s="291"/>
      <c r="O756" s="291"/>
      <c r="P756" s="291"/>
      <c r="Q756" s="291"/>
      <c r="R756" s="291"/>
      <c r="S756" s="291"/>
      <c r="T756" s="292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T756" s="293" t="s">
        <v>169</v>
      </c>
      <c r="AU756" s="293" t="s">
        <v>82</v>
      </c>
      <c r="AV756" s="16" t="s">
        <v>176</v>
      </c>
      <c r="AW756" s="16" t="s">
        <v>30</v>
      </c>
      <c r="AX756" s="16" t="s">
        <v>73</v>
      </c>
      <c r="AY756" s="293" t="s">
        <v>160</v>
      </c>
    </row>
    <row r="757" spans="1:51" s="15" customFormat="1" ht="12">
      <c r="A757" s="15"/>
      <c r="B757" s="260"/>
      <c r="C757" s="261"/>
      <c r="D757" s="234" t="s">
        <v>169</v>
      </c>
      <c r="E757" s="262" t="s">
        <v>1</v>
      </c>
      <c r="F757" s="263" t="s">
        <v>172</v>
      </c>
      <c r="G757" s="261"/>
      <c r="H757" s="264">
        <v>5.5</v>
      </c>
      <c r="I757" s="265"/>
      <c r="J757" s="261"/>
      <c r="K757" s="261"/>
      <c r="L757" s="266"/>
      <c r="M757" s="267"/>
      <c r="N757" s="268"/>
      <c r="O757" s="268"/>
      <c r="P757" s="268"/>
      <c r="Q757" s="268"/>
      <c r="R757" s="268"/>
      <c r="S757" s="268"/>
      <c r="T757" s="269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70" t="s">
        <v>169</v>
      </c>
      <c r="AU757" s="270" t="s">
        <v>82</v>
      </c>
      <c r="AV757" s="15" t="s">
        <v>166</v>
      </c>
      <c r="AW757" s="15" t="s">
        <v>30</v>
      </c>
      <c r="AX757" s="15" t="s">
        <v>73</v>
      </c>
      <c r="AY757" s="270" t="s">
        <v>160</v>
      </c>
    </row>
    <row r="758" spans="1:51" s="14" customFormat="1" ht="12">
      <c r="A758" s="14"/>
      <c r="B758" s="249"/>
      <c r="C758" s="250"/>
      <c r="D758" s="234" t="s">
        <v>169</v>
      </c>
      <c r="E758" s="251" t="s">
        <v>1</v>
      </c>
      <c r="F758" s="252" t="s">
        <v>974</v>
      </c>
      <c r="G758" s="250"/>
      <c r="H758" s="253">
        <v>790.629</v>
      </c>
      <c r="I758" s="254"/>
      <c r="J758" s="250"/>
      <c r="K758" s="250"/>
      <c r="L758" s="255"/>
      <c r="M758" s="256"/>
      <c r="N758" s="257"/>
      <c r="O758" s="257"/>
      <c r="P758" s="257"/>
      <c r="Q758" s="257"/>
      <c r="R758" s="257"/>
      <c r="S758" s="257"/>
      <c r="T758" s="258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9" t="s">
        <v>169</v>
      </c>
      <c r="AU758" s="259" t="s">
        <v>82</v>
      </c>
      <c r="AV758" s="14" t="s">
        <v>82</v>
      </c>
      <c r="AW758" s="14" t="s">
        <v>30</v>
      </c>
      <c r="AX758" s="14" t="s">
        <v>73</v>
      </c>
      <c r="AY758" s="259" t="s">
        <v>160</v>
      </c>
    </row>
    <row r="759" spans="1:51" s="15" customFormat="1" ht="12">
      <c r="A759" s="15"/>
      <c r="B759" s="260"/>
      <c r="C759" s="261"/>
      <c r="D759" s="234" t="s">
        <v>169</v>
      </c>
      <c r="E759" s="262" t="s">
        <v>1</v>
      </c>
      <c r="F759" s="263" t="s">
        <v>172</v>
      </c>
      <c r="G759" s="261"/>
      <c r="H759" s="264">
        <v>790.629</v>
      </c>
      <c r="I759" s="265"/>
      <c r="J759" s="261"/>
      <c r="K759" s="261"/>
      <c r="L759" s="266"/>
      <c r="M759" s="267"/>
      <c r="N759" s="268"/>
      <c r="O759" s="268"/>
      <c r="P759" s="268"/>
      <c r="Q759" s="268"/>
      <c r="R759" s="268"/>
      <c r="S759" s="268"/>
      <c r="T759" s="269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70" t="s">
        <v>169</v>
      </c>
      <c r="AU759" s="270" t="s">
        <v>82</v>
      </c>
      <c r="AV759" s="15" t="s">
        <v>166</v>
      </c>
      <c r="AW759" s="15" t="s">
        <v>30</v>
      </c>
      <c r="AX759" s="15" t="s">
        <v>80</v>
      </c>
      <c r="AY759" s="270" t="s">
        <v>160</v>
      </c>
    </row>
    <row r="760" spans="1:65" s="2" customFormat="1" ht="24.15" customHeight="1">
      <c r="A760" s="39"/>
      <c r="B760" s="40"/>
      <c r="C760" s="271" t="s">
        <v>975</v>
      </c>
      <c r="D760" s="271" t="s">
        <v>226</v>
      </c>
      <c r="E760" s="272" t="s">
        <v>976</v>
      </c>
      <c r="F760" s="273" t="s">
        <v>977</v>
      </c>
      <c r="G760" s="274" t="s">
        <v>165</v>
      </c>
      <c r="H760" s="275">
        <v>250.173</v>
      </c>
      <c r="I760" s="276"/>
      <c r="J760" s="277">
        <f>ROUND(I760*H760,2)</f>
        <v>0</v>
      </c>
      <c r="K760" s="278"/>
      <c r="L760" s="279"/>
      <c r="M760" s="280" t="s">
        <v>1</v>
      </c>
      <c r="N760" s="281" t="s">
        <v>38</v>
      </c>
      <c r="O760" s="92"/>
      <c r="P760" s="230">
        <f>O760*H760</f>
        <v>0</v>
      </c>
      <c r="Q760" s="230">
        <v>0</v>
      </c>
      <c r="R760" s="230">
        <f>Q760*H760</f>
        <v>0</v>
      </c>
      <c r="S760" s="230">
        <v>0</v>
      </c>
      <c r="T760" s="231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2" t="s">
        <v>234</v>
      </c>
      <c r="AT760" s="232" t="s">
        <v>226</v>
      </c>
      <c r="AU760" s="232" t="s">
        <v>82</v>
      </c>
      <c r="AY760" s="18" t="s">
        <v>160</v>
      </c>
      <c r="BE760" s="233">
        <f>IF(N760="základní",J760,0)</f>
        <v>0</v>
      </c>
      <c r="BF760" s="233">
        <f>IF(N760="snížená",J760,0)</f>
        <v>0</v>
      </c>
      <c r="BG760" s="233">
        <f>IF(N760="zákl. přenesená",J760,0)</f>
        <v>0</v>
      </c>
      <c r="BH760" s="233">
        <f>IF(N760="sníž. přenesená",J760,0)</f>
        <v>0</v>
      </c>
      <c r="BI760" s="233">
        <f>IF(N760="nulová",J760,0)</f>
        <v>0</v>
      </c>
      <c r="BJ760" s="18" t="s">
        <v>80</v>
      </c>
      <c r="BK760" s="233">
        <f>ROUND(I760*H760,2)</f>
        <v>0</v>
      </c>
      <c r="BL760" s="18" t="s">
        <v>197</v>
      </c>
      <c r="BM760" s="232" t="s">
        <v>978</v>
      </c>
    </row>
    <row r="761" spans="1:51" s="13" customFormat="1" ht="12">
      <c r="A761" s="13"/>
      <c r="B761" s="239"/>
      <c r="C761" s="240"/>
      <c r="D761" s="234" t="s">
        <v>169</v>
      </c>
      <c r="E761" s="241" t="s">
        <v>1</v>
      </c>
      <c r="F761" s="242" t="s">
        <v>979</v>
      </c>
      <c r="G761" s="240"/>
      <c r="H761" s="241" t="s">
        <v>1</v>
      </c>
      <c r="I761" s="243"/>
      <c r="J761" s="240"/>
      <c r="K761" s="240"/>
      <c r="L761" s="244"/>
      <c r="M761" s="245"/>
      <c r="N761" s="246"/>
      <c r="O761" s="246"/>
      <c r="P761" s="246"/>
      <c r="Q761" s="246"/>
      <c r="R761" s="246"/>
      <c r="S761" s="246"/>
      <c r="T761" s="247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8" t="s">
        <v>169</v>
      </c>
      <c r="AU761" s="248" t="s">
        <v>82</v>
      </c>
      <c r="AV761" s="13" t="s">
        <v>80</v>
      </c>
      <c r="AW761" s="13" t="s">
        <v>30</v>
      </c>
      <c r="AX761" s="13" t="s">
        <v>73</v>
      </c>
      <c r="AY761" s="248" t="s">
        <v>160</v>
      </c>
    </row>
    <row r="762" spans="1:51" s="13" customFormat="1" ht="12">
      <c r="A762" s="13"/>
      <c r="B762" s="239"/>
      <c r="C762" s="240"/>
      <c r="D762" s="234" t="s">
        <v>169</v>
      </c>
      <c r="E762" s="241" t="s">
        <v>1</v>
      </c>
      <c r="F762" s="242" t="s">
        <v>980</v>
      </c>
      <c r="G762" s="240"/>
      <c r="H762" s="241" t="s">
        <v>1</v>
      </c>
      <c r="I762" s="243"/>
      <c r="J762" s="240"/>
      <c r="K762" s="240"/>
      <c r="L762" s="244"/>
      <c r="M762" s="245"/>
      <c r="N762" s="246"/>
      <c r="O762" s="246"/>
      <c r="P762" s="246"/>
      <c r="Q762" s="246"/>
      <c r="R762" s="246"/>
      <c r="S762" s="246"/>
      <c r="T762" s="247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8" t="s">
        <v>169</v>
      </c>
      <c r="AU762" s="248" t="s">
        <v>82</v>
      </c>
      <c r="AV762" s="13" t="s">
        <v>80</v>
      </c>
      <c r="AW762" s="13" t="s">
        <v>30</v>
      </c>
      <c r="AX762" s="13" t="s">
        <v>73</v>
      </c>
      <c r="AY762" s="248" t="s">
        <v>160</v>
      </c>
    </row>
    <row r="763" spans="1:51" s="15" customFormat="1" ht="12">
      <c r="A763" s="15"/>
      <c r="B763" s="260"/>
      <c r="C763" s="261"/>
      <c r="D763" s="234" t="s">
        <v>169</v>
      </c>
      <c r="E763" s="262" t="s">
        <v>1</v>
      </c>
      <c r="F763" s="263" t="s">
        <v>172</v>
      </c>
      <c r="G763" s="261"/>
      <c r="H763" s="264">
        <v>0</v>
      </c>
      <c r="I763" s="265"/>
      <c r="J763" s="261"/>
      <c r="K763" s="261"/>
      <c r="L763" s="266"/>
      <c r="M763" s="267"/>
      <c r="N763" s="268"/>
      <c r="O763" s="268"/>
      <c r="P763" s="268"/>
      <c r="Q763" s="268"/>
      <c r="R763" s="268"/>
      <c r="S763" s="268"/>
      <c r="T763" s="269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70" t="s">
        <v>169</v>
      </c>
      <c r="AU763" s="270" t="s">
        <v>82</v>
      </c>
      <c r="AV763" s="15" t="s">
        <v>166</v>
      </c>
      <c r="AW763" s="15" t="s">
        <v>30</v>
      </c>
      <c r="AX763" s="15" t="s">
        <v>73</v>
      </c>
      <c r="AY763" s="270" t="s">
        <v>160</v>
      </c>
    </row>
    <row r="764" spans="1:51" s="14" customFormat="1" ht="12">
      <c r="A764" s="14"/>
      <c r="B764" s="249"/>
      <c r="C764" s="250"/>
      <c r="D764" s="234" t="s">
        <v>169</v>
      </c>
      <c r="E764" s="251" t="s">
        <v>1</v>
      </c>
      <c r="F764" s="252" t="s">
        <v>981</v>
      </c>
      <c r="G764" s="250"/>
      <c r="H764" s="253">
        <v>250.173</v>
      </c>
      <c r="I764" s="254"/>
      <c r="J764" s="250"/>
      <c r="K764" s="250"/>
      <c r="L764" s="255"/>
      <c r="M764" s="256"/>
      <c r="N764" s="257"/>
      <c r="O764" s="257"/>
      <c r="P764" s="257"/>
      <c r="Q764" s="257"/>
      <c r="R764" s="257"/>
      <c r="S764" s="257"/>
      <c r="T764" s="258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9" t="s">
        <v>169</v>
      </c>
      <c r="AU764" s="259" t="s">
        <v>82</v>
      </c>
      <c r="AV764" s="14" t="s">
        <v>82</v>
      </c>
      <c r="AW764" s="14" t="s">
        <v>30</v>
      </c>
      <c r="AX764" s="14" t="s">
        <v>73</v>
      </c>
      <c r="AY764" s="259" t="s">
        <v>160</v>
      </c>
    </row>
    <row r="765" spans="1:51" s="15" customFormat="1" ht="12">
      <c r="A765" s="15"/>
      <c r="B765" s="260"/>
      <c r="C765" s="261"/>
      <c r="D765" s="234" t="s">
        <v>169</v>
      </c>
      <c r="E765" s="262" t="s">
        <v>1</v>
      </c>
      <c r="F765" s="263" t="s">
        <v>172</v>
      </c>
      <c r="G765" s="261"/>
      <c r="H765" s="264">
        <v>250.173</v>
      </c>
      <c r="I765" s="265"/>
      <c r="J765" s="261"/>
      <c r="K765" s="261"/>
      <c r="L765" s="266"/>
      <c r="M765" s="267"/>
      <c r="N765" s="268"/>
      <c r="O765" s="268"/>
      <c r="P765" s="268"/>
      <c r="Q765" s="268"/>
      <c r="R765" s="268"/>
      <c r="S765" s="268"/>
      <c r="T765" s="269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70" t="s">
        <v>169</v>
      </c>
      <c r="AU765" s="270" t="s">
        <v>82</v>
      </c>
      <c r="AV765" s="15" t="s">
        <v>166</v>
      </c>
      <c r="AW765" s="15" t="s">
        <v>30</v>
      </c>
      <c r="AX765" s="15" t="s">
        <v>80</v>
      </c>
      <c r="AY765" s="270" t="s">
        <v>160</v>
      </c>
    </row>
    <row r="766" spans="1:65" s="2" customFormat="1" ht="24.15" customHeight="1">
      <c r="A766" s="39"/>
      <c r="B766" s="40"/>
      <c r="C766" s="271" t="s">
        <v>599</v>
      </c>
      <c r="D766" s="271" t="s">
        <v>226</v>
      </c>
      <c r="E766" s="272" t="s">
        <v>982</v>
      </c>
      <c r="F766" s="273" t="s">
        <v>983</v>
      </c>
      <c r="G766" s="274" t="s">
        <v>165</v>
      </c>
      <c r="H766" s="275">
        <v>32.97</v>
      </c>
      <c r="I766" s="276"/>
      <c r="J766" s="277">
        <f>ROUND(I766*H766,2)</f>
        <v>0</v>
      </c>
      <c r="K766" s="278"/>
      <c r="L766" s="279"/>
      <c r="M766" s="280" t="s">
        <v>1</v>
      </c>
      <c r="N766" s="281" t="s">
        <v>38</v>
      </c>
      <c r="O766" s="92"/>
      <c r="P766" s="230">
        <f>O766*H766</f>
        <v>0</v>
      </c>
      <c r="Q766" s="230">
        <v>0</v>
      </c>
      <c r="R766" s="230">
        <f>Q766*H766</f>
        <v>0</v>
      </c>
      <c r="S766" s="230">
        <v>0</v>
      </c>
      <c r="T766" s="231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2" t="s">
        <v>234</v>
      </c>
      <c r="AT766" s="232" t="s">
        <v>226</v>
      </c>
      <c r="AU766" s="232" t="s">
        <v>82</v>
      </c>
      <c r="AY766" s="18" t="s">
        <v>160</v>
      </c>
      <c r="BE766" s="233">
        <f>IF(N766="základní",J766,0)</f>
        <v>0</v>
      </c>
      <c r="BF766" s="233">
        <f>IF(N766="snížená",J766,0)</f>
        <v>0</v>
      </c>
      <c r="BG766" s="233">
        <f>IF(N766="zákl. přenesená",J766,0)</f>
        <v>0</v>
      </c>
      <c r="BH766" s="233">
        <f>IF(N766="sníž. přenesená",J766,0)</f>
        <v>0</v>
      </c>
      <c r="BI766" s="233">
        <f>IF(N766="nulová",J766,0)</f>
        <v>0</v>
      </c>
      <c r="BJ766" s="18" t="s">
        <v>80</v>
      </c>
      <c r="BK766" s="233">
        <f>ROUND(I766*H766,2)</f>
        <v>0</v>
      </c>
      <c r="BL766" s="18" t="s">
        <v>197</v>
      </c>
      <c r="BM766" s="232" t="s">
        <v>984</v>
      </c>
    </row>
    <row r="767" spans="1:51" s="13" customFormat="1" ht="12">
      <c r="A767" s="13"/>
      <c r="B767" s="239"/>
      <c r="C767" s="240"/>
      <c r="D767" s="234" t="s">
        <v>169</v>
      </c>
      <c r="E767" s="241" t="s">
        <v>1</v>
      </c>
      <c r="F767" s="242" t="s">
        <v>985</v>
      </c>
      <c r="G767" s="240"/>
      <c r="H767" s="241" t="s">
        <v>1</v>
      </c>
      <c r="I767" s="243"/>
      <c r="J767" s="240"/>
      <c r="K767" s="240"/>
      <c r="L767" s="244"/>
      <c r="M767" s="245"/>
      <c r="N767" s="246"/>
      <c r="O767" s="246"/>
      <c r="P767" s="246"/>
      <c r="Q767" s="246"/>
      <c r="R767" s="246"/>
      <c r="S767" s="246"/>
      <c r="T767" s="247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8" t="s">
        <v>169</v>
      </c>
      <c r="AU767" s="248" t="s">
        <v>82</v>
      </c>
      <c r="AV767" s="13" t="s">
        <v>80</v>
      </c>
      <c r="AW767" s="13" t="s">
        <v>30</v>
      </c>
      <c r="AX767" s="13" t="s">
        <v>73</v>
      </c>
      <c r="AY767" s="248" t="s">
        <v>160</v>
      </c>
    </row>
    <row r="768" spans="1:51" s="13" customFormat="1" ht="12">
      <c r="A768" s="13"/>
      <c r="B768" s="239"/>
      <c r="C768" s="240"/>
      <c r="D768" s="234" t="s">
        <v>169</v>
      </c>
      <c r="E768" s="241" t="s">
        <v>1</v>
      </c>
      <c r="F768" s="242" t="s">
        <v>986</v>
      </c>
      <c r="G768" s="240"/>
      <c r="H768" s="241" t="s">
        <v>1</v>
      </c>
      <c r="I768" s="243"/>
      <c r="J768" s="240"/>
      <c r="K768" s="240"/>
      <c r="L768" s="244"/>
      <c r="M768" s="245"/>
      <c r="N768" s="246"/>
      <c r="O768" s="246"/>
      <c r="P768" s="246"/>
      <c r="Q768" s="246"/>
      <c r="R768" s="246"/>
      <c r="S768" s="246"/>
      <c r="T768" s="247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8" t="s">
        <v>169</v>
      </c>
      <c r="AU768" s="248" t="s">
        <v>82</v>
      </c>
      <c r="AV768" s="13" t="s">
        <v>80</v>
      </c>
      <c r="AW768" s="13" t="s">
        <v>30</v>
      </c>
      <c r="AX768" s="13" t="s">
        <v>73</v>
      </c>
      <c r="AY768" s="248" t="s">
        <v>160</v>
      </c>
    </row>
    <row r="769" spans="1:51" s="15" customFormat="1" ht="12">
      <c r="A769" s="15"/>
      <c r="B769" s="260"/>
      <c r="C769" s="261"/>
      <c r="D769" s="234" t="s">
        <v>169</v>
      </c>
      <c r="E769" s="262" t="s">
        <v>1</v>
      </c>
      <c r="F769" s="263" t="s">
        <v>172</v>
      </c>
      <c r="G769" s="261"/>
      <c r="H769" s="264">
        <v>0</v>
      </c>
      <c r="I769" s="265"/>
      <c r="J769" s="261"/>
      <c r="K769" s="261"/>
      <c r="L769" s="266"/>
      <c r="M769" s="267"/>
      <c r="N769" s="268"/>
      <c r="O769" s="268"/>
      <c r="P769" s="268"/>
      <c r="Q769" s="268"/>
      <c r="R769" s="268"/>
      <c r="S769" s="268"/>
      <c r="T769" s="269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70" t="s">
        <v>169</v>
      </c>
      <c r="AU769" s="270" t="s">
        <v>82</v>
      </c>
      <c r="AV769" s="15" t="s">
        <v>166</v>
      </c>
      <c r="AW769" s="15" t="s">
        <v>30</v>
      </c>
      <c r="AX769" s="15" t="s">
        <v>73</v>
      </c>
      <c r="AY769" s="270" t="s">
        <v>160</v>
      </c>
    </row>
    <row r="770" spans="1:51" s="14" customFormat="1" ht="12">
      <c r="A770" s="14"/>
      <c r="B770" s="249"/>
      <c r="C770" s="250"/>
      <c r="D770" s="234" t="s">
        <v>169</v>
      </c>
      <c r="E770" s="251" t="s">
        <v>1</v>
      </c>
      <c r="F770" s="252" t="s">
        <v>987</v>
      </c>
      <c r="G770" s="250"/>
      <c r="H770" s="253">
        <v>32.97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9" t="s">
        <v>169</v>
      </c>
      <c r="AU770" s="259" t="s">
        <v>82</v>
      </c>
      <c r="AV770" s="14" t="s">
        <v>82</v>
      </c>
      <c r="AW770" s="14" t="s">
        <v>30</v>
      </c>
      <c r="AX770" s="14" t="s">
        <v>73</v>
      </c>
      <c r="AY770" s="259" t="s">
        <v>160</v>
      </c>
    </row>
    <row r="771" spans="1:51" s="15" customFormat="1" ht="12">
      <c r="A771" s="15"/>
      <c r="B771" s="260"/>
      <c r="C771" s="261"/>
      <c r="D771" s="234" t="s">
        <v>169</v>
      </c>
      <c r="E771" s="262" t="s">
        <v>1</v>
      </c>
      <c r="F771" s="263" t="s">
        <v>172</v>
      </c>
      <c r="G771" s="261"/>
      <c r="H771" s="264">
        <v>32.97</v>
      </c>
      <c r="I771" s="265"/>
      <c r="J771" s="261"/>
      <c r="K771" s="261"/>
      <c r="L771" s="266"/>
      <c r="M771" s="267"/>
      <c r="N771" s="268"/>
      <c r="O771" s="268"/>
      <c r="P771" s="268"/>
      <c r="Q771" s="268"/>
      <c r="R771" s="268"/>
      <c r="S771" s="268"/>
      <c r="T771" s="269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70" t="s">
        <v>169</v>
      </c>
      <c r="AU771" s="270" t="s">
        <v>82</v>
      </c>
      <c r="AV771" s="15" t="s">
        <v>166</v>
      </c>
      <c r="AW771" s="15" t="s">
        <v>30</v>
      </c>
      <c r="AX771" s="15" t="s">
        <v>80</v>
      </c>
      <c r="AY771" s="270" t="s">
        <v>160</v>
      </c>
    </row>
    <row r="772" spans="1:65" s="2" customFormat="1" ht="37.8" customHeight="1">
      <c r="A772" s="39"/>
      <c r="B772" s="40"/>
      <c r="C772" s="220" t="s">
        <v>988</v>
      </c>
      <c r="D772" s="220" t="s">
        <v>162</v>
      </c>
      <c r="E772" s="221" t="s">
        <v>989</v>
      </c>
      <c r="F772" s="222" t="s">
        <v>990</v>
      </c>
      <c r="G772" s="223" t="s">
        <v>165</v>
      </c>
      <c r="H772" s="224">
        <v>36.7</v>
      </c>
      <c r="I772" s="225"/>
      <c r="J772" s="226">
        <f>ROUND(I772*H772,2)</f>
        <v>0</v>
      </c>
      <c r="K772" s="227"/>
      <c r="L772" s="45"/>
      <c r="M772" s="228" t="s">
        <v>1</v>
      </c>
      <c r="N772" s="229" t="s">
        <v>38</v>
      </c>
      <c r="O772" s="92"/>
      <c r="P772" s="230">
        <f>O772*H772</f>
        <v>0</v>
      </c>
      <c r="Q772" s="230">
        <v>0</v>
      </c>
      <c r="R772" s="230">
        <f>Q772*H772</f>
        <v>0</v>
      </c>
      <c r="S772" s="230">
        <v>0</v>
      </c>
      <c r="T772" s="231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32" t="s">
        <v>197</v>
      </c>
      <c r="AT772" s="232" t="s">
        <v>162</v>
      </c>
      <c r="AU772" s="232" t="s">
        <v>82</v>
      </c>
      <c r="AY772" s="18" t="s">
        <v>160</v>
      </c>
      <c r="BE772" s="233">
        <f>IF(N772="základní",J772,0)</f>
        <v>0</v>
      </c>
      <c r="BF772" s="233">
        <f>IF(N772="snížená",J772,0)</f>
        <v>0</v>
      </c>
      <c r="BG772" s="233">
        <f>IF(N772="zákl. přenesená",J772,0)</f>
        <v>0</v>
      </c>
      <c r="BH772" s="233">
        <f>IF(N772="sníž. přenesená",J772,0)</f>
        <v>0</v>
      </c>
      <c r="BI772" s="233">
        <f>IF(N772="nulová",J772,0)</f>
        <v>0</v>
      </c>
      <c r="BJ772" s="18" t="s">
        <v>80</v>
      </c>
      <c r="BK772" s="233">
        <f>ROUND(I772*H772,2)</f>
        <v>0</v>
      </c>
      <c r="BL772" s="18" t="s">
        <v>197</v>
      </c>
      <c r="BM772" s="232" t="s">
        <v>991</v>
      </c>
    </row>
    <row r="773" spans="1:65" s="2" customFormat="1" ht="24.15" customHeight="1">
      <c r="A773" s="39"/>
      <c r="B773" s="40"/>
      <c r="C773" s="271" t="s">
        <v>603</v>
      </c>
      <c r="D773" s="271" t="s">
        <v>226</v>
      </c>
      <c r="E773" s="272" t="s">
        <v>488</v>
      </c>
      <c r="F773" s="273" t="s">
        <v>489</v>
      </c>
      <c r="G773" s="274" t="s">
        <v>165</v>
      </c>
      <c r="H773" s="275">
        <v>40.37</v>
      </c>
      <c r="I773" s="276"/>
      <c r="J773" s="277">
        <f>ROUND(I773*H773,2)</f>
        <v>0</v>
      </c>
      <c r="K773" s="278"/>
      <c r="L773" s="279"/>
      <c r="M773" s="280" t="s">
        <v>1</v>
      </c>
      <c r="N773" s="281" t="s">
        <v>38</v>
      </c>
      <c r="O773" s="92"/>
      <c r="P773" s="230">
        <f>O773*H773</f>
        <v>0</v>
      </c>
      <c r="Q773" s="230">
        <v>0</v>
      </c>
      <c r="R773" s="230">
        <f>Q773*H773</f>
        <v>0</v>
      </c>
      <c r="S773" s="230">
        <v>0</v>
      </c>
      <c r="T773" s="231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32" t="s">
        <v>234</v>
      </c>
      <c r="AT773" s="232" t="s">
        <v>226</v>
      </c>
      <c r="AU773" s="232" t="s">
        <v>82</v>
      </c>
      <c r="AY773" s="18" t="s">
        <v>160</v>
      </c>
      <c r="BE773" s="233">
        <f>IF(N773="základní",J773,0)</f>
        <v>0</v>
      </c>
      <c r="BF773" s="233">
        <f>IF(N773="snížená",J773,0)</f>
        <v>0</v>
      </c>
      <c r="BG773" s="233">
        <f>IF(N773="zákl. přenesená",J773,0)</f>
        <v>0</v>
      </c>
      <c r="BH773" s="233">
        <f>IF(N773="sníž. přenesená",J773,0)</f>
        <v>0</v>
      </c>
      <c r="BI773" s="233">
        <f>IF(N773="nulová",J773,0)</f>
        <v>0</v>
      </c>
      <c r="BJ773" s="18" t="s">
        <v>80</v>
      </c>
      <c r="BK773" s="233">
        <f>ROUND(I773*H773,2)</f>
        <v>0</v>
      </c>
      <c r="BL773" s="18" t="s">
        <v>197</v>
      </c>
      <c r="BM773" s="232" t="s">
        <v>992</v>
      </c>
    </row>
    <row r="774" spans="1:51" s="13" customFormat="1" ht="12">
      <c r="A774" s="13"/>
      <c r="B774" s="239"/>
      <c r="C774" s="240"/>
      <c r="D774" s="234" t="s">
        <v>169</v>
      </c>
      <c r="E774" s="241" t="s">
        <v>1</v>
      </c>
      <c r="F774" s="242" t="s">
        <v>993</v>
      </c>
      <c r="G774" s="240"/>
      <c r="H774" s="241" t="s">
        <v>1</v>
      </c>
      <c r="I774" s="243"/>
      <c r="J774" s="240"/>
      <c r="K774" s="240"/>
      <c r="L774" s="244"/>
      <c r="M774" s="245"/>
      <c r="N774" s="246"/>
      <c r="O774" s="246"/>
      <c r="P774" s="246"/>
      <c r="Q774" s="246"/>
      <c r="R774" s="246"/>
      <c r="S774" s="246"/>
      <c r="T774" s="247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8" t="s">
        <v>169</v>
      </c>
      <c r="AU774" s="248" t="s">
        <v>82</v>
      </c>
      <c r="AV774" s="13" t="s">
        <v>80</v>
      </c>
      <c r="AW774" s="13" t="s">
        <v>30</v>
      </c>
      <c r="AX774" s="13" t="s">
        <v>73</v>
      </c>
      <c r="AY774" s="248" t="s">
        <v>160</v>
      </c>
    </row>
    <row r="775" spans="1:51" s="14" customFormat="1" ht="12">
      <c r="A775" s="14"/>
      <c r="B775" s="249"/>
      <c r="C775" s="250"/>
      <c r="D775" s="234" t="s">
        <v>169</v>
      </c>
      <c r="E775" s="251" t="s">
        <v>1</v>
      </c>
      <c r="F775" s="252" t="s">
        <v>994</v>
      </c>
      <c r="G775" s="250"/>
      <c r="H775" s="253">
        <v>40.37</v>
      </c>
      <c r="I775" s="254"/>
      <c r="J775" s="250"/>
      <c r="K775" s="250"/>
      <c r="L775" s="255"/>
      <c r="M775" s="256"/>
      <c r="N775" s="257"/>
      <c r="O775" s="257"/>
      <c r="P775" s="257"/>
      <c r="Q775" s="257"/>
      <c r="R775" s="257"/>
      <c r="S775" s="257"/>
      <c r="T775" s="25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9" t="s">
        <v>169</v>
      </c>
      <c r="AU775" s="259" t="s">
        <v>82</v>
      </c>
      <c r="AV775" s="14" t="s">
        <v>82</v>
      </c>
      <c r="AW775" s="14" t="s">
        <v>30</v>
      </c>
      <c r="AX775" s="14" t="s">
        <v>73</v>
      </c>
      <c r="AY775" s="259" t="s">
        <v>160</v>
      </c>
    </row>
    <row r="776" spans="1:51" s="15" customFormat="1" ht="12">
      <c r="A776" s="15"/>
      <c r="B776" s="260"/>
      <c r="C776" s="261"/>
      <c r="D776" s="234" t="s">
        <v>169</v>
      </c>
      <c r="E776" s="262" t="s">
        <v>1</v>
      </c>
      <c r="F776" s="263" t="s">
        <v>172</v>
      </c>
      <c r="G776" s="261"/>
      <c r="H776" s="264">
        <v>40.37</v>
      </c>
      <c r="I776" s="265"/>
      <c r="J776" s="261"/>
      <c r="K776" s="261"/>
      <c r="L776" s="266"/>
      <c r="M776" s="267"/>
      <c r="N776" s="268"/>
      <c r="O776" s="268"/>
      <c r="P776" s="268"/>
      <c r="Q776" s="268"/>
      <c r="R776" s="268"/>
      <c r="S776" s="268"/>
      <c r="T776" s="269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70" t="s">
        <v>169</v>
      </c>
      <c r="AU776" s="270" t="s">
        <v>82</v>
      </c>
      <c r="AV776" s="15" t="s">
        <v>166</v>
      </c>
      <c r="AW776" s="15" t="s">
        <v>30</v>
      </c>
      <c r="AX776" s="15" t="s">
        <v>80</v>
      </c>
      <c r="AY776" s="270" t="s">
        <v>160</v>
      </c>
    </row>
    <row r="777" spans="1:65" s="2" customFormat="1" ht="24.15" customHeight="1">
      <c r="A777" s="39"/>
      <c r="B777" s="40"/>
      <c r="C777" s="220" t="s">
        <v>995</v>
      </c>
      <c r="D777" s="220" t="s">
        <v>162</v>
      </c>
      <c r="E777" s="221" t="s">
        <v>996</v>
      </c>
      <c r="F777" s="222" t="s">
        <v>997</v>
      </c>
      <c r="G777" s="223" t="s">
        <v>165</v>
      </c>
      <c r="H777" s="224">
        <v>254.158</v>
      </c>
      <c r="I777" s="225"/>
      <c r="J777" s="226">
        <f>ROUND(I777*H777,2)</f>
        <v>0</v>
      </c>
      <c r="K777" s="227"/>
      <c r="L777" s="45"/>
      <c r="M777" s="228" t="s">
        <v>1</v>
      </c>
      <c r="N777" s="229" t="s">
        <v>38</v>
      </c>
      <c r="O777" s="92"/>
      <c r="P777" s="230">
        <f>O777*H777</f>
        <v>0</v>
      </c>
      <c r="Q777" s="230">
        <v>0</v>
      </c>
      <c r="R777" s="230">
        <f>Q777*H777</f>
        <v>0</v>
      </c>
      <c r="S777" s="230">
        <v>0</v>
      </c>
      <c r="T777" s="231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2" t="s">
        <v>197</v>
      </c>
      <c r="AT777" s="232" t="s">
        <v>162</v>
      </c>
      <c r="AU777" s="232" t="s">
        <v>82</v>
      </c>
      <c r="AY777" s="18" t="s">
        <v>160</v>
      </c>
      <c r="BE777" s="233">
        <f>IF(N777="základní",J777,0)</f>
        <v>0</v>
      </c>
      <c r="BF777" s="233">
        <f>IF(N777="snížená",J777,0)</f>
        <v>0</v>
      </c>
      <c r="BG777" s="233">
        <f>IF(N777="zákl. přenesená",J777,0)</f>
        <v>0</v>
      </c>
      <c r="BH777" s="233">
        <f>IF(N777="sníž. přenesená",J777,0)</f>
        <v>0</v>
      </c>
      <c r="BI777" s="233">
        <f>IF(N777="nulová",J777,0)</f>
        <v>0</v>
      </c>
      <c r="BJ777" s="18" t="s">
        <v>80</v>
      </c>
      <c r="BK777" s="233">
        <f>ROUND(I777*H777,2)</f>
        <v>0</v>
      </c>
      <c r="BL777" s="18" t="s">
        <v>197</v>
      </c>
      <c r="BM777" s="232" t="s">
        <v>998</v>
      </c>
    </row>
    <row r="778" spans="1:65" s="2" customFormat="1" ht="24.15" customHeight="1">
      <c r="A778" s="39"/>
      <c r="B778" s="40"/>
      <c r="C778" s="271" t="s">
        <v>606</v>
      </c>
      <c r="D778" s="271" t="s">
        <v>226</v>
      </c>
      <c r="E778" s="272" t="s">
        <v>472</v>
      </c>
      <c r="F778" s="273" t="s">
        <v>473</v>
      </c>
      <c r="G778" s="274" t="s">
        <v>165</v>
      </c>
      <c r="H778" s="275">
        <v>208.414</v>
      </c>
      <c r="I778" s="276"/>
      <c r="J778" s="277">
        <f>ROUND(I778*H778,2)</f>
        <v>0</v>
      </c>
      <c r="K778" s="278"/>
      <c r="L778" s="279"/>
      <c r="M778" s="280" t="s">
        <v>1</v>
      </c>
      <c r="N778" s="281" t="s">
        <v>38</v>
      </c>
      <c r="O778" s="92"/>
      <c r="P778" s="230">
        <f>O778*H778</f>
        <v>0</v>
      </c>
      <c r="Q778" s="230">
        <v>0</v>
      </c>
      <c r="R778" s="230">
        <f>Q778*H778</f>
        <v>0</v>
      </c>
      <c r="S778" s="230">
        <v>0</v>
      </c>
      <c r="T778" s="231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32" t="s">
        <v>234</v>
      </c>
      <c r="AT778" s="232" t="s">
        <v>226</v>
      </c>
      <c r="AU778" s="232" t="s">
        <v>82</v>
      </c>
      <c r="AY778" s="18" t="s">
        <v>160</v>
      </c>
      <c r="BE778" s="233">
        <f>IF(N778="základní",J778,0)</f>
        <v>0</v>
      </c>
      <c r="BF778" s="233">
        <f>IF(N778="snížená",J778,0)</f>
        <v>0</v>
      </c>
      <c r="BG778" s="233">
        <f>IF(N778="zákl. přenesená",J778,0)</f>
        <v>0</v>
      </c>
      <c r="BH778" s="233">
        <f>IF(N778="sníž. přenesená",J778,0)</f>
        <v>0</v>
      </c>
      <c r="BI778" s="233">
        <f>IF(N778="nulová",J778,0)</f>
        <v>0</v>
      </c>
      <c r="BJ778" s="18" t="s">
        <v>80</v>
      </c>
      <c r="BK778" s="233">
        <f>ROUND(I778*H778,2)</f>
        <v>0</v>
      </c>
      <c r="BL778" s="18" t="s">
        <v>197</v>
      </c>
      <c r="BM778" s="232" t="s">
        <v>999</v>
      </c>
    </row>
    <row r="779" spans="1:51" s="13" customFormat="1" ht="12">
      <c r="A779" s="13"/>
      <c r="B779" s="239"/>
      <c r="C779" s="240"/>
      <c r="D779" s="234" t="s">
        <v>169</v>
      </c>
      <c r="E779" s="241" t="s">
        <v>1</v>
      </c>
      <c r="F779" s="242" t="s">
        <v>1000</v>
      </c>
      <c r="G779" s="240"/>
      <c r="H779" s="241" t="s">
        <v>1</v>
      </c>
      <c r="I779" s="243"/>
      <c r="J779" s="240"/>
      <c r="K779" s="240"/>
      <c r="L779" s="244"/>
      <c r="M779" s="245"/>
      <c r="N779" s="246"/>
      <c r="O779" s="246"/>
      <c r="P779" s="246"/>
      <c r="Q779" s="246"/>
      <c r="R779" s="246"/>
      <c r="S779" s="246"/>
      <c r="T779" s="247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8" t="s">
        <v>169</v>
      </c>
      <c r="AU779" s="248" t="s">
        <v>82</v>
      </c>
      <c r="AV779" s="13" t="s">
        <v>80</v>
      </c>
      <c r="AW779" s="13" t="s">
        <v>30</v>
      </c>
      <c r="AX779" s="13" t="s">
        <v>73</v>
      </c>
      <c r="AY779" s="248" t="s">
        <v>160</v>
      </c>
    </row>
    <row r="780" spans="1:51" s="14" customFormat="1" ht="12">
      <c r="A780" s="14"/>
      <c r="B780" s="249"/>
      <c r="C780" s="250"/>
      <c r="D780" s="234" t="s">
        <v>169</v>
      </c>
      <c r="E780" s="251" t="s">
        <v>1</v>
      </c>
      <c r="F780" s="252" t="s">
        <v>1001</v>
      </c>
      <c r="G780" s="250"/>
      <c r="H780" s="253">
        <v>208.414</v>
      </c>
      <c r="I780" s="254"/>
      <c r="J780" s="250"/>
      <c r="K780" s="250"/>
      <c r="L780" s="255"/>
      <c r="M780" s="256"/>
      <c r="N780" s="257"/>
      <c r="O780" s="257"/>
      <c r="P780" s="257"/>
      <c r="Q780" s="257"/>
      <c r="R780" s="257"/>
      <c r="S780" s="257"/>
      <c r="T780" s="258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9" t="s">
        <v>169</v>
      </c>
      <c r="AU780" s="259" t="s">
        <v>82</v>
      </c>
      <c r="AV780" s="14" t="s">
        <v>82</v>
      </c>
      <c r="AW780" s="14" t="s">
        <v>30</v>
      </c>
      <c r="AX780" s="14" t="s">
        <v>73</v>
      </c>
      <c r="AY780" s="259" t="s">
        <v>160</v>
      </c>
    </row>
    <row r="781" spans="1:51" s="15" customFormat="1" ht="12">
      <c r="A781" s="15"/>
      <c r="B781" s="260"/>
      <c r="C781" s="261"/>
      <c r="D781" s="234" t="s">
        <v>169</v>
      </c>
      <c r="E781" s="262" t="s">
        <v>1</v>
      </c>
      <c r="F781" s="263" t="s">
        <v>172</v>
      </c>
      <c r="G781" s="261"/>
      <c r="H781" s="264">
        <v>208.414</v>
      </c>
      <c r="I781" s="265"/>
      <c r="J781" s="261"/>
      <c r="K781" s="261"/>
      <c r="L781" s="266"/>
      <c r="M781" s="267"/>
      <c r="N781" s="268"/>
      <c r="O781" s="268"/>
      <c r="P781" s="268"/>
      <c r="Q781" s="268"/>
      <c r="R781" s="268"/>
      <c r="S781" s="268"/>
      <c r="T781" s="269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T781" s="270" t="s">
        <v>169</v>
      </c>
      <c r="AU781" s="270" t="s">
        <v>82</v>
      </c>
      <c r="AV781" s="15" t="s">
        <v>166</v>
      </c>
      <c r="AW781" s="15" t="s">
        <v>30</v>
      </c>
      <c r="AX781" s="15" t="s">
        <v>80</v>
      </c>
      <c r="AY781" s="270" t="s">
        <v>160</v>
      </c>
    </row>
    <row r="782" spans="1:65" s="2" customFormat="1" ht="24.15" customHeight="1">
      <c r="A782" s="39"/>
      <c r="B782" s="40"/>
      <c r="C782" s="271" t="s">
        <v>1002</v>
      </c>
      <c r="D782" s="271" t="s">
        <v>226</v>
      </c>
      <c r="E782" s="272" t="s">
        <v>1003</v>
      </c>
      <c r="F782" s="273" t="s">
        <v>1004</v>
      </c>
      <c r="G782" s="274" t="s">
        <v>165</v>
      </c>
      <c r="H782" s="275">
        <v>55.91</v>
      </c>
      <c r="I782" s="276"/>
      <c r="J782" s="277">
        <f>ROUND(I782*H782,2)</f>
        <v>0</v>
      </c>
      <c r="K782" s="278"/>
      <c r="L782" s="279"/>
      <c r="M782" s="280" t="s">
        <v>1</v>
      </c>
      <c r="N782" s="281" t="s">
        <v>38</v>
      </c>
      <c r="O782" s="92"/>
      <c r="P782" s="230">
        <f>O782*H782</f>
        <v>0</v>
      </c>
      <c r="Q782" s="230">
        <v>0</v>
      </c>
      <c r="R782" s="230">
        <f>Q782*H782</f>
        <v>0</v>
      </c>
      <c r="S782" s="230">
        <v>0</v>
      </c>
      <c r="T782" s="231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32" t="s">
        <v>234</v>
      </c>
      <c r="AT782" s="232" t="s">
        <v>226</v>
      </c>
      <c r="AU782" s="232" t="s">
        <v>82</v>
      </c>
      <c r="AY782" s="18" t="s">
        <v>160</v>
      </c>
      <c r="BE782" s="233">
        <f>IF(N782="základní",J782,0)</f>
        <v>0</v>
      </c>
      <c r="BF782" s="233">
        <f>IF(N782="snížená",J782,0)</f>
        <v>0</v>
      </c>
      <c r="BG782" s="233">
        <f>IF(N782="zákl. přenesená",J782,0)</f>
        <v>0</v>
      </c>
      <c r="BH782" s="233">
        <f>IF(N782="sníž. přenesená",J782,0)</f>
        <v>0</v>
      </c>
      <c r="BI782" s="233">
        <f>IF(N782="nulová",J782,0)</f>
        <v>0</v>
      </c>
      <c r="BJ782" s="18" t="s">
        <v>80</v>
      </c>
      <c r="BK782" s="233">
        <f>ROUND(I782*H782,2)</f>
        <v>0</v>
      </c>
      <c r="BL782" s="18" t="s">
        <v>197</v>
      </c>
      <c r="BM782" s="232" t="s">
        <v>1005</v>
      </c>
    </row>
    <row r="783" spans="1:51" s="13" customFormat="1" ht="12">
      <c r="A783" s="13"/>
      <c r="B783" s="239"/>
      <c r="C783" s="240"/>
      <c r="D783" s="234" t="s">
        <v>169</v>
      </c>
      <c r="E783" s="241" t="s">
        <v>1</v>
      </c>
      <c r="F783" s="242" t="s">
        <v>1006</v>
      </c>
      <c r="G783" s="240"/>
      <c r="H783" s="241" t="s">
        <v>1</v>
      </c>
      <c r="I783" s="243"/>
      <c r="J783" s="240"/>
      <c r="K783" s="240"/>
      <c r="L783" s="244"/>
      <c r="M783" s="245"/>
      <c r="N783" s="246"/>
      <c r="O783" s="246"/>
      <c r="P783" s="246"/>
      <c r="Q783" s="246"/>
      <c r="R783" s="246"/>
      <c r="S783" s="246"/>
      <c r="T783" s="247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8" t="s">
        <v>169</v>
      </c>
      <c r="AU783" s="248" t="s">
        <v>82</v>
      </c>
      <c r="AV783" s="13" t="s">
        <v>80</v>
      </c>
      <c r="AW783" s="13" t="s">
        <v>30</v>
      </c>
      <c r="AX783" s="13" t="s">
        <v>73</v>
      </c>
      <c r="AY783" s="248" t="s">
        <v>160</v>
      </c>
    </row>
    <row r="784" spans="1:51" s="14" customFormat="1" ht="12">
      <c r="A784" s="14"/>
      <c r="B784" s="249"/>
      <c r="C784" s="250"/>
      <c r="D784" s="234" t="s">
        <v>169</v>
      </c>
      <c r="E784" s="251" t="s">
        <v>1</v>
      </c>
      <c r="F784" s="252" t="s">
        <v>1007</v>
      </c>
      <c r="G784" s="250"/>
      <c r="H784" s="253">
        <v>55.91</v>
      </c>
      <c r="I784" s="254"/>
      <c r="J784" s="250"/>
      <c r="K784" s="250"/>
      <c r="L784" s="255"/>
      <c r="M784" s="256"/>
      <c r="N784" s="257"/>
      <c r="O784" s="257"/>
      <c r="P784" s="257"/>
      <c r="Q784" s="257"/>
      <c r="R784" s="257"/>
      <c r="S784" s="257"/>
      <c r="T784" s="258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9" t="s">
        <v>169</v>
      </c>
      <c r="AU784" s="259" t="s">
        <v>82</v>
      </c>
      <c r="AV784" s="14" t="s">
        <v>82</v>
      </c>
      <c r="AW784" s="14" t="s">
        <v>30</v>
      </c>
      <c r="AX784" s="14" t="s">
        <v>73</v>
      </c>
      <c r="AY784" s="259" t="s">
        <v>160</v>
      </c>
    </row>
    <row r="785" spans="1:51" s="15" customFormat="1" ht="12">
      <c r="A785" s="15"/>
      <c r="B785" s="260"/>
      <c r="C785" s="261"/>
      <c r="D785" s="234" t="s">
        <v>169</v>
      </c>
      <c r="E785" s="262" t="s">
        <v>1</v>
      </c>
      <c r="F785" s="263" t="s">
        <v>172</v>
      </c>
      <c r="G785" s="261"/>
      <c r="H785" s="264">
        <v>55.91</v>
      </c>
      <c r="I785" s="265"/>
      <c r="J785" s="261"/>
      <c r="K785" s="261"/>
      <c r="L785" s="266"/>
      <c r="M785" s="267"/>
      <c r="N785" s="268"/>
      <c r="O785" s="268"/>
      <c r="P785" s="268"/>
      <c r="Q785" s="268"/>
      <c r="R785" s="268"/>
      <c r="S785" s="268"/>
      <c r="T785" s="269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70" t="s">
        <v>169</v>
      </c>
      <c r="AU785" s="270" t="s">
        <v>82</v>
      </c>
      <c r="AV785" s="15" t="s">
        <v>166</v>
      </c>
      <c r="AW785" s="15" t="s">
        <v>30</v>
      </c>
      <c r="AX785" s="15" t="s">
        <v>80</v>
      </c>
      <c r="AY785" s="270" t="s">
        <v>160</v>
      </c>
    </row>
    <row r="786" spans="1:65" s="2" customFormat="1" ht="33" customHeight="1">
      <c r="A786" s="39"/>
      <c r="B786" s="40"/>
      <c r="C786" s="220" t="s">
        <v>610</v>
      </c>
      <c r="D786" s="220" t="s">
        <v>162</v>
      </c>
      <c r="E786" s="221" t="s">
        <v>1008</v>
      </c>
      <c r="F786" s="222" t="s">
        <v>1009</v>
      </c>
      <c r="G786" s="223" t="s">
        <v>165</v>
      </c>
      <c r="H786" s="224">
        <v>70.27</v>
      </c>
      <c r="I786" s="225"/>
      <c r="J786" s="226">
        <f>ROUND(I786*H786,2)</f>
        <v>0</v>
      </c>
      <c r="K786" s="227"/>
      <c r="L786" s="45"/>
      <c r="M786" s="228" t="s">
        <v>1</v>
      </c>
      <c r="N786" s="229" t="s">
        <v>38</v>
      </c>
      <c r="O786" s="92"/>
      <c r="P786" s="230">
        <f>O786*H786</f>
        <v>0</v>
      </c>
      <c r="Q786" s="230">
        <v>0</v>
      </c>
      <c r="R786" s="230">
        <f>Q786*H786</f>
        <v>0</v>
      </c>
      <c r="S786" s="230">
        <v>0</v>
      </c>
      <c r="T786" s="231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32" t="s">
        <v>197</v>
      </c>
      <c r="AT786" s="232" t="s">
        <v>162</v>
      </c>
      <c r="AU786" s="232" t="s">
        <v>82</v>
      </c>
      <c r="AY786" s="18" t="s">
        <v>160</v>
      </c>
      <c r="BE786" s="233">
        <f>IF(N786="základní",J786,0)</f>
        <v>0</v>
      </c>
      <c r="BF786" s="233">
        <f>IF(N786="snížená",J786,0)</f>
        <v>0</v>
      </c>
      <c r="BG786" s="233">
        <f>IF(N786="zákl. přenesená",J786,0)</f>
        <v>0</v>
      </c>
      <c r="BH786" s="233">
        <f>IF(N786="sníž. přenesená",J786,0)</f>
        <v>0</v>
      </c>
      <c r="BI786" s="233">
        <f>IF(N786="nulová",J786,0)</f>
        <v>0</v>
      </c>
      <c r="BJ786" s="18" t="s">
        <v>80</v>
      </c>
      <c r="BK786" s="233">
        <f>ROUND(I786*H786,2)</f>
        <v>0</v>
      </c>
      <c r="BL786" s="18" t="s">
        <v>197</v>
      </c>
      <c r="BM786" s="232" t="s">
        <v>1010</v>
      </c>
    </row>
    <row r="787" spans="1:51" s="13" customFormat="1" ht="12">
      <c r="A787" s="13"/>
      <c r="B787" s="239"/>
      <c r="C787" s="240"/>
      <c r="D787" s="234" t="s">
        <v>169</v>
      </c>
      <c r="E787" s="241" t="s">
        <v>1</v>
      </c>
      <c r="F787" s="242" t="s">
        <v>1011</v>
      </c>
      <c r="G787" s="240"/>
      <c r="H787" s="241" t="s">
        <v>1</v>
      </c>
      <c r="I787" s="243"/>
      <c r="J787" s="240"/>
      <c r="K787" s="240"/>
      <c r="L787" s="244"/>
      <c r="M787" s="245"/>
      <c r="N787" s="246"/>
      <c r="O787" s="246"/>
      <c r="P787" s="246"/>
      <c r="Q787" s="246"/>
      <c r="R787" s="246"/>
      <c r="S787" s="246"/>
      <c r="T787" s="247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8" t="s">
        <v>169</v>
      </c>
      <c r="AU787" s="248" t="s">
        <v>82</v>
      </c>
      <c r="AV787" s="13" t="s">
        <v>80</v>
      </c>
      <c r="AW787" s="13" t="s">
        <v>30</v>
      </c>
      <c r="AX787" s="13" t="s">
        <v>73</v>
      </c>
      <c r="AY787" s="248" t="s">
        <v>160</v>
      </c>
    </row>
    <row r="788" spans="1:51" s="14" customFormat="1" ht="12">
      <c r="A788" s="14"/>
      <c r="B788" s="249"/>
      <c r="C788" s="250"/>
      <c r="D788" s="234" t="s">
        <v>169</v>
      </c>
      <c r="E788" s="251" t="s">
        <v>1</v>
      </c>
      <c r="F788" s="252" t="s">
        <v>1012</v>
      </c>
      <c r="G788" s="250"/>
      <c r="H788" s="253">
        <v>22.24</v>
      </c>
      <c r="I788" s="254"/>
      <c r="J788" s="250"/>
      <c r="K788" s="250"/>
      <c r="L788" s="255"/>
      <c r="M788" s="256"/>
      <c r="N788" s="257"/>
      <c r="O788" s="257"/>
      <c r="P788" s="257"/>
      <c r="Q788" s="257"/>
      <c r="R788" s="257"/>
      <c r="S788" s="257"/>
      <c r="T788" s="258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9" t="s">
        <v>169</v>
      </c>
      <c r="AU788" s="259" t="s">
        <v>82</v>
      </c>
      <c r="AV788" s="14" t="s">
        <v>82</v>
      </c>
      <c r="AW788" s="14" t="s">
        <v>30</v>
      </c>
      <c r="AX788" s="14" t="s">
        <v>73</v>
      </c>
      <c r="AY788" s="259" t="s">
        <v>160</v>
      </c>
    </row>
    <row r="789" spans="1:51" s="14" customFormat="1" ht="12">
      <c r="A789" s="14"/>
      <c r="B789" s="249"/>
      <c r="C789" s="250"/>
      <c r="D789" s="234" t="s">
        <v>169</v>
      </c>
      <c r="E789" s="251" t="s">
        <v>1</v>
      </c>
      <c r="F789" s="252" t="s">
        <v>1013</v>
      </c>
      <c r="G789" s="250"/>
      <c r="H789" s="253">
        <v>9.1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9" t="s">
        <v>169</v>
      </c>
      <c r="AU789" s="259" t="s">
        <v>82</v>
      </c>
      <c r="AV789" s="14" t="s">
        <v>82</v>
      </c>
      <c r="AW789" s="14" t="s">
        <v>30</v>
      </c>
      <c r="AX789" s="14" t="s">
        <v>73</v>
      </c>
      <c r="AY789" s="259" t="s">
        <v>160</v>
      </c>
    </row>
    <row r="790" spans="1:51" s="14" customFormat="1" ht="12">
      <c r="A790" s="14"/>
      <c r="B790" s="249"/>
      <c r="C790" s="250"/>
      <c r="D790" s="234" t="s">
        <v>169</v>
      </c>
      <c r="E790" s="251" t="s">
        <v>1</v>
      </c>
      <c r="F790" s="252" t="s">
        <v>1014</v>
      </c>
      <c r="G790" s="250"/>
      <c r="H790" s="253">
        <v>38.93</v>
      </c>
      <c r="I790" s="254"/>
      <c r="J790" s="250"/>
      <c r="K790" s="250"/>
      <c r="L790" s="255"/>
      <c r="M790" s="256"/>
      <c r="N790" s="257"/>
      <c r="O790" s="257"/>
      <c r="P790" s="257"/>
      <c r="Q790" s="257"/>
      <c r="R790" s="257"/>
      <c r="S790" s="257"/>
      <c r="T790" s="258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9" t="s">
        <v>169</v>
      </c>
      <c r="AU790" s="259" t="s">
        <v>82</v>
      </c>
      <c r="AV790" s="14" t="s">
        <v>82</v>
      </c>
      <c r="AW790" s="14" t="s">
        <v>30</v>
      </c>
      <c r="AX790" s="14" t="s">
        <v>73</v>
      </c>
      <c r="AY790" s="259" t="s">
        <v>160</v>
      </c>
    </row>
    <row r="791" spans="1:51" s="16" customFormat="1" ht="12">
      <c r="A791" s="16"/>
      <c r="B791" s="283"/>
      <c r="C791" s="284"/>
      <c r="D791" s="234" t="s">
        <v>169</v>
      </c>
      <c r="E791" s="285" t="s">
        <v>1</v>
      </c>
      <c r="F791" s="286" t="s">
        <v>902</v>
      </c>
      <c r="G791" s="284"/>
      <c r="H791" s="287">
        <v>70.27</v>
      </c>
      <c r="I791" s="288"/>
      <c r="J791" s="284"/>
      <c r="K791" s="284"/>
      <c r="L791" s="289"/>
      <c r="M791" s="290"/>
      <c r="N791" s="291"/>
      <c r="O791" s="291"/>
      <c r="P791" s="291"/>
      <c r="Q791" s="291"/>
      <c r="R791" s="291"/>
      <c r="S791" s="291"/>
      <c r="T791" s="292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T791" s="293" t="s">
        <v>169</v>
      </c>
      <c r="AU791" s="293" t="s">
        <v>82</v>
      </c>
      <c r="AV791" s="16" t="s">
        <v>176</v>
      </c>
      <c r="AW791" s="16" t="s">
        <v>30</v>
      </c>
      <c r="AX791" s="16" t="s">
        <v>73</v>
      </c>
      <c r="AY791" s="293" t="s">
        <v>160</v>
      </c>
    </row>
    <row r="792" spans="1:51" s="15" customFormat="1" ht="12">
      <c r="A792" s="15"/>
      <c r="B792" s="260"/>
      <c r="C792" s="261"/>
      <c r="D792" s="234" t="s">
        <v>169</v>
      </c>
      <c r="E792" s="262" t="s">
        <v>1</v>
      </c>
      <c r="F792" s="263" t="s">
        <v>172</v>
      </c>
      <c r="G792" s="261"/>
      <c r="H792" s="264">
        <v>70.27</v>
      </c>
      <c r="I792" s="265"/>
      <c r="J792" s="261"/>
      <c r="K792" s="261"/>
      <c r="L792" s="266"/>
      <c r="M792" s="267"/>
      <c r="N792" s="268"/>
      <c r="O792" s="268"/>
      <c r="P792" s="268"/>
      <c r="Q792" s="268"/>
      <c r="R792" s="268"/>
      <c r="S792" s="268"/>
      <c r="T792" s="269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T792" s="270" t="s">
        <v>169</v>
      </c>
      <c r="AU792" s="270" t="s">
        <v>82</v>
      </c>
      <c r="AV792" s="15" t="s">
        <v>166</v>
      </c>
      <c r="AW792" s="15" t="s">
        <v>30</v>
      </c>
      <c r="AX792" s="15" t="s">
        <v>80</v>
      </c>
      <c r="AY792" s="270" t="s">
        <v>160</v>
      </c>
    </row>
    <row r="793" spans="1:65" s="2" customFormat="1" ht="33" customHeight="1">
      <c r="A793" s="39"/>
      <c r="B793" s="40"/>
      <c r="C793" s="220" t="s">
        <v>1015</v>
      </c>
      <c r="D793" s="220" t="s">
        <v>162</v>
      </c>
      <c r="E793" s="221" t="s">
        <v>1016</v>
      </c>
      <c r="F793" s="222" t="s">
        <v>1017</v>
      </c>
      <c r="G793" s="223" t="s">
        <v>165</v>
      </c>
      <c r="H793" s="224">
        <v>222.64</v>
      </c>
      <c r="I793" s="225"/>
      <c r="J793" s="226">
        <f>ROUND(I793*H793,2)</f>
        <v>0</v>
      </c>
      <c r="K793" s="227"/>
      <c r="L793" s="45"/>
      <c r="M793" s="228" t="s">
        <v>1</v>
      </c>
      <c r="N793" s="229" t="s">
        <v>38</v>
      </c>
      <c r="O793" s="92"/>
      <c r="P793" s="230">
        <f>O793*H793</f>
        <v>0</v>
      </c>
      <c r="Q793" s="230">
        <v>0</v>
      </c>
      <c r="R793" s="230">
        <f>Q793*H793</f>
        <v>0</v>
      </c>
      <c r="S793" s="230">
        <v>0</v>
      </c>
      <c r="T793" s="231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32" t="s">
        <v>197</v>
      </c>
      <c r="AT793" s="232" t="s">
        <v>162</v>
      </c>
      <c r="AU793" s="232" t="s">
        <v>82</v>
      </c>
      <c r="AY793" s="18" t="s">
        <v>160</v>
      </c>
      <c r="BE793" s="233">
        <f>IF(N793="základní",J793,0)</f>
        <v>0</v>
      </c>
      <c r="BF793" s="233">
        <f>IF(N793="snížená",J793,0)</f>
        <v>0</v>
      </c>
      <c r="BG793" s="233">
        <f>IF(N793="zákl. přenesená",J793,0)</f>
        <v>0</v>
      </c>
      <c r="BH793" s="233">
        <f>IF(N793="sníž. přenesená",J793,0)</f>
        <v>0</v>
      </c>
      <c r="BI793" s="233">
        <f>IF(N793="nulová",J793,0)</f>
        <v>0</v>
      </c>
      <c r="BJ793" s="18" t="s">
        <v>80</v>
      </c>
      <c r="BK793" s="233">
        <f>ROUND(I793*H793,2)</f>
        <v>0</v>
      </c>
      <c r="BL793" s="18" t="s">
        <v>197</v>
      </c>
      <c r="BM793" s="232" t="s">
        <v>1018</v>
      </c>
    </row>
    <row r="794" spans="1:51" s="14" customFormat="1" ht="12">
      <c r="A794" s="14"/>
      <c r="B794" s="249"/>
      <c r="C794" s="250"/>
      <c r="D794" s="234" t="s">
        <v>169</v>
      </c>
      <c r="E794" s="251" t="s">
        <v>1</v>
      </c>
      <c r="F794" s="252" t="s">
        <v>917</v>
      </c>
      <c r="G794" s="250"/>
      <c r="H794" s="253">
        <v>34.1</v>
      </c>
      <c r="I794" s="254"/>
      <c r="J794" s="250"/>
      <c r="K794" s="250"/>
      <c r="L794" s="255"/>
      <c r="M794" s="256"/>
      <c r="N794" s="257"/>
      <c r="O794" s="257"/>
      <c r="P794" s="257"/>
      <c r="Q794" s="257"/>
      <c r="R794" s="257"/>
      <c r="S794" s="257"/>
      <c r="T794" s="258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9" t="s">
        <v>169</v>
      </c>
      <c r="AU794" s="259" t="s">
        <v>82</v>
      </c>
      <c r="AV794" s="14" t="s">
        <v>82</v>
      </c>
      <c r="AW794" s="14" t="s">
        <v>30</v>
      </c>
      <c r="AX794" s="14" t="s">
        <v>73</v>
      </c>
      <c r="AY794" s="259" t="s">
        <v>160</v>
      </c>
    </row>
    <row r="795" spans="1:51" s="14" customFormat="1" ht="12">
      <c r="A795" s="14"/>
      <c r="B795" s="249"/>
      <c r="C795" s="250"/>
      <c r="D795" s="234" t="s">
        <v>169</v>
      </c>
      <c r="E795" s="251" t="s">
        <v>1</v>
      </c>
      <c r="F795" s="252" t="s">
        <v>1019</v>
      </c>
      <c r="G795" s="250"/>
      <c r="H795" s="253">
        <v>118.27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9" t="s">
        <v>169</v>
      </c>
      <c r="AU795" s="259" t="s">
        <v>82</v>
      </c>
      <c r="AV795" s="14" t="s">
        <v>82</v>
      </c>
      <c r="AW795" s="14" t="s">
        <v>30</v>
      </c>
      <c r="AX795" s="14" t="s">
        <v>73</v>
      </c>
      <c r="AY795" s="259" t="s">
        <v>160</v>
      </c>
    </row>
    <row r="796" spans="1:51" s="16" customFormat="1" ht="12">
      <c r="A796" s="16"/>
      <c r="B796" s="283"/>
      <c r="C796" s="284"/>
      <c r="D796" s="234" t="s">
        <v>169</v>
      </c>
      <c r="E796" s="285" t="s">
        <v>1</v>
      </c>
      <c r="F796" s="286" t="s">
        <v>902</v>
      </c>
      <c r="G796" s="284"/>
      <c r="H796" s="287">
        <v>152.37</v>
      </c>
      <c r="I796" s="288"/>
      <c r="J796" s="284"/>
      <c r="K796" s="284"/>
      <c r="L796" s="289"/>
      <c r="M796" s="290"/>
      <c r="N796" s="291"/>
      <c r="O796" s="291"/>
      <c r="P796" s="291"/>
      <c r="Q796" s="291"/>
      <c r="R796" s="291"/>
      <c r="S796" s="291"/>
      <c r="T796" s="292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T796" s="293" t="s">
        <v>169</v>
      </c>
      <c r="AU796" s="293" t="s">
        <v>82</v>
      </c>
      <c r="AV796" s="16" t="s">
        <v>176</v>
      </c>
      <c r="AW796" s="16" t="s">
        <v>30</v>
      </c>
      <c r="AX796" s="16" t="s">
        <v>73</v>
      </c>
      <c r="AY796" s="293" t="s">
        <v>160</v>
      </c>
    </row>
    <row r="797" spans="1:51" s="13" customFormat="1" ht="12">
      <c r="A797" s="13"/>
      <c r="B797" s="239"/>
      <c r="C797" s="240"/>
      <c r="D797" s="234" t="s">
        <v>169</v>
      </c>
      <c r="E797" s="241" t="s">
        <v>1</v>
      </c>
      <c r="F797" s="242" t="s">
        <v>1011</v>
      </c>
      <c r="G797" s="240"/>
      <c r="H797" s="241" t="s">
        <v>1</v>
      </c>
      <c r="I797" s="243"/>
      <c r="J797" s="240"/>
      <c r="K797" s="240"/>
      <c r="L797" s="244"/>
      <c r="M797" s="245"/>
      <c r="N797" s="246"/>
      <c r="O797" s="246"/>
      <c r="P797" s="246"/>
      <c r="Q797" s="246"/>
      <c r="R797" s="246"/>
      <c r="S797" s="246"/>
      <c r="T797" s="247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8" t="s">
        <v>169</v>
      </c>
      <c r="AU797" s="248" t="s">
        <v>82</v>
      </c>
      <c r="AV797" s="13" t="s">
        <v>80</v>
      </c>
      <c r="AW797" s="13" t="s">
        <v>30</v>
      </c>
      <c r="AX797" s="13" t="s">
        <v>73</v>
      </c>
      <c r="AY797" s="248" t="s">
        <v>160</v>
      </c>
    </row>
    <row r="798" spans="1:51" s="14" customFormat="1" ht="12">
      <c r="A798" s="14"/>
      <c r="B798" s="249"/>
      <c r="C798" s="250"/>
      <c r="D798" s="234" t="s">
        <v>169</v>
      </c>
      <c r="E798" s="251" t="s">
        <v>1</v>
      </c>
      <c r="F798" s="252" t="s">
        <v>1012</v>
      </c>
      <c r="G798" s="250"/>
      <c r="H798" s="253">
        <v>22.24</v>
      </c>
      <c r="I798" s="254"/>
      <c r="J798" s="250"/>
      <c r="K798" s="250"/>
      <c r="L798" s="255"/>
      <c r="M798" s="256"/>
      <c r="N798" s="257"/>
      <c r="O798" s="257"/>
      <c r="P798" s="257"/>
      <c r="Q798" s="257"/>
      <c r="R798" s="257"/>
      <c r="S798" s="257"/>
      <c r="T798" s="258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9" t="s">
        <v>169</v>
      </c>
      <c r="AU798" s="259" t="s">
        <v>82</v>
      </c>
      <c r="AV798" s="14" t="s">
        <v>82</v>
      </c>
      <c r="AW798" s="14" t="s">
        <v>30</v>
      </c>
      <c r="AX798" s="14" t="s">
        <v>73</v>
      </c>
      <c r="AY798" s="259" t="s">
        <v>160</v>
      </c>
    </row>
    <row r="799" spans="1:51" s="14" customFormat="1" ht="12">
      <c r="A799" s="14"/>
      <c r="B799" s="249"/>
      <c r="C799" s="250"/>
      <c r="D799" s="234" t="s">
        <v>169</v>
      </c>
      <c r="E799" s="251" t="s">
        <v>1</v>
      </c>
      <c r="F799" s="252" t="s">
        <v>1013</v>
      </c>
      <c r="G799" s="250"/>
      <c r="H799" s="253">
        <v>9.1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9" t="s">
        <v>169</v>
      </c>
      <c r="AU799" s="259" t="s">
        <v>82</v>
      </c>
      <c r="AV799" s="14" t="s">
        <v>82</v>
      </c>
      <c r="AW799" s="14" t="s">
        <v>30</v>
      </c>
      <c r="AX799" s="14" t="s">
        <v>73</v>
      </c>
      <c r="AY799" s="259" t="s">
        <v>160</v>
      </c>
    </row>
    <row r="800" spans="1:51" s="14" customFormat="1" ht="12">
      <c r="A800" s="14"/>
      <c r="B800" s="249"/>
      <c r="C800" s="250"/>
      <c r="D800" s="234" t="s">
        <v>169</v>
      </c>
      <c r="E800" s="251" t="s">
        <v>1</v>
      </c>
      <c r="F800" s="252" t="s">
        <v>1014</v>
      </c>
      <c r="G800" s="250"/>
      <c r="H800" s="253">
        <v>38.93</v>
      </c>
      <c r="I800" s="254"/>
      <c r="J800" s="250"/>
      <c r="K800" s="250"/>
      <c r="L800" s="255"/>
      <c r="M800" s="256"/>
      <c r="N800" s="257"/>
      <c r="O800" s="257"/>
      <c r="P800" s="257"/>
      <c r="Q800" s="257"/>
      <c r="R800" s="257"/>
      <c r="S800" s="257"/>
      <c r="T800" s="258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9" t="s">
        <v>169</v>
      </c>
      <c r="AU800" s="259" t="s">
        <v>82</v>
      </c>
      <c r="AV800" s="14" t="s">
        <v>82</v>
      </c>
      <c r="AW800" s="14" t="s">
        <v>30</v>
      </c>
      <c r="AX800" s="14" t="s">
        <v>73</v>
      </c>
      <c r="AY800" s="259" t="s">
        <v>160</v>
      </c>
    </row>
    <row r="801" spans="1:51" s="16" customFormat="1" ht="12">
      <c r="A801" s="16"/>
      <c r="B801" s="283"/>
      <c r="C801" s="284"/>
      <c r="D801" s="234" t="s">
        <v>169</v>
      </c>
      <c r="E801" s="285" t="s">
        <v>1</v>
      </c>
      <c r="F801" s="286" t="s">
        <v>902</v>
      </c>
      <c r="G801" s="284"/>
      <c r="H801" s="287">
        <v>70.27</v>
      </c>
      <c r="I801" s="288"/>
      <c r="J801" s="284"/>
      <c r="K801" s="284"/>
      <c r="L801" s="289"/>
      <c r="M801" s="290"/>
      <c r="N801" s="291"/>
      <c r="O801" s="291"/>
      <c r="P801" s="291"/>
      <c r="Q801" s="291"/>
      <c r="R801" s="291"/>
      <c r="S801" s="291"/>
      <c r="T801" s="292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T801" s="293" t="s">
        <v>169</v>
      </c>
      <c r="AU801" s="293" t="s">
        <v>82</v>
      </c>
      <c r="AV801" s="16" t="s">
        <v>176</v>
      </c>
      <c r="AW801" s="16" t="s">
        <v>30</v>
      </c>
      <c r="AX801" s="16" t="s">
        <v>73</v>
      </c>
      <c r="AY801" s="293" t="s">
        <v>160</v>
      </c>
    </row>
    <row r="802" spans="1:51" s="15" customFormat="1" ht="12">
      <c r="A802" s="15"/>
      <c r="B802" s="260"/>
      <c r="C802" s="261"/>
      <c r="D802" s="234" t="s">
        <v>169</v>
      </c>
      <c r="E802" s="262" t="s">
        <v>1</v>
      </c>
      <c r="F802" s="263" t="s">
        <v>172</v>
      </c>
      <c r="G802" s="261"/>
      <c r="H802" s="264">
        <v>222.64000000000001</v>
      </c>
      <c r="I802" s="265"/>
      <c r="J802" s="261"/>
      <c r="K802" s="261"/>
      <c r="L802" s="266"/>
      <c r="M802" s="267"/>
      <c r="N802" s="268"/>
      <c r="O802" s="268"/>
      <c r="P802" s="268"/>
      <c r="Q802" s="268"/>
      <c r="R802" s="268"/>
      <c r="S802" s="268"/>
      <c r="T802" s="269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T802" s="270" t="s">
        <v>169</v>
      </c>
      <c r="AU802" s="270" t="s">
        <v>82</v>
      </c>
      <c r="AV802" s="15" t="s">
        <v>166</v>
      </c>
      <c r="AW802" s="15" t="s">
        <v>30</v>
      </c>
      <c r="AX802" s="15" t="s">
        <v>80</v>
      </c>
      <c r="AY802" s="270" t="s">
        <v>160</v>
      </c>
    </row>
    <row r="803" spans="1:65" s="2" customFormat="1" ht="24.15" customHeight="1">
      <c r="A803" s="39"/>
      <c r="B803" s="40"/>
      <c r="C803" s="271" t="s">
        <v>613</v>
      </c>
      <c r="D803" s="271" t="s">
        <v>226</v>
      </c>
      <c r="E803" s="272" t="s">
        <v>1020</v>
      </c>
      <c r="F803" s="273" t="s">
        <v>1021</v>
      </c>
      <c r="G803" s="274" t="s">
        <v>165</v>
      </c>
      <c r="H803" s="275">
        <v>109.589</v>
      </c>
      <c r="I803" s="276"/>
      <c r="J803" s="277">
        <f>ROUND(I803*H803,2)</f>
        <v>0</v>
      </c>
      <c r="K803" s="278"/>
      <c r="L803" s="279"/>
      <c r="M803" s="280" t="s">
        <v>1</v>
      </c>
      <c r="N803" s="281" t="s">
        <v>38</v>
      </c>
      <c r="O803" s="92"/>
      <c r="P803" s="230">
        <f>O803*H803</f>
        <v>0</v>
      </c>
      <c r="Q803" s="230">
        <v>0</v>
      </c>
      <c r="R803" s="230">
        <f>Q803*H803</f>
        <v>0</v>
      </c>
      <c r="S803" s="230">
        <v>0</v>
      </c>
      <c r="T803" s="231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2" t="s">
        <v>234</v>
      </c>
      <c r="AT803" s="232" t="s">
        <v>226</v>
      </c>
      <c r="AU803" s="232" t="s">
        <v>82</v>
      </c>
      <c r="AY803" s="18" t="s">
        <v>160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18" t="s">
        <v>80</v>
      </c>
      <c r="BK803" s="233">
        <f>ROUND(I803*H803,2)</f>
        <v>0</v>
      </c>
      <c r="BL803" s="18" t="s">
        <v>197</v>
      </c>
      <c r="BM803" s="232" t="s">
        <v>1022</v>
      </c>
    </row>
    <row r="804" spans="1:51" s="14" customFormat="1" ht="12">
      <c r="A804" s="14"/>
      <c r="B804" s="249"/>
      <c r="C804" s="250"/>
      <c r="D804" s="234" t="s">
        <v>169</v>
      </c>
      <c r="E804" s="251" t="s">
        <v>1</v>
      </c>
      <c r="F804" s="252" t="s">
        <v>917</v>
      </c>
      <c r="G804" s="250"/>
      <c r="H804" s="253">
        <v>34.1</v>
      </c>
      <c r="I804" s="254"/>
      <c r="J804" s="250"/>
      <c r="K804" s="250"/>
      <c r="L804" s="255"/>
      <c r="M804" s="256"/>
      <c r="N804" s="257"/>
      <c r="O804" s="257"/>
      <c r="P804" s="257"/>
      <c r="Q804" s="257"/>
      <c r="R804" s="257"/>
      <c r="S804" s="257"/>
      <c r="T804" s="258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9" t="s">
        <v>169</v>
      </c>
      <c r="AU804" s="259" t="s">
        <v>82</v>
      </c>
      <c r="AV804" s="14" t="s">
        <v>82</v>
      </c>
      <c r="AW804" s="14" t="s">
        <v>30</v>
      </c>
      <c r="AX804" s="14" t="s">
        <v>73</v>
      </c>
      <c r="AY804" s="259" t="s">
        <v>160</v>
      </c>
    </row>
    <row r="805" spans="1:51" s="16" customFormat="1" ht="12">
      <c r="A805" s="16"/>
      <c r="B805" s="283"/>
      <c r="C805" s="284"/>
      <c r="D805" s="234" t="s">
        <v>169</v>
      </c>
      <c r="E805" s="285" t="s">
        <v>1</v>
      </c>
      <c r="F805" s="286" t="s">
        <v>902</v>
      </c>
      <c r="G805" s="284"/>
      <c r="H805" s="287">
        <v>34.1</v>
      </c>
      <c r="I805" s="288"/>
      <c r="J805" s="284"/>
      <c r="K805" s="284"/>
      <c r="L805" s="289"/>
      <c r="M805" s="290"/>
      <c r="N805" s="291"/>
      <c r="O805" s="291"/>
      <c r="P805" s="291"/>
      <c r="Q805" s="291"/>
      <c r="R805" s="291"/>
      <c r="S805" s="291"/>
      <c r="T805" s="292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T805" s="293" t="s">
        <v>169</v>
      </c>
      <c r="AU805" s="293" t="s">
        <v>82</v>
      </c>
      <c r="AV805" s="16" t="s">
        <v>176</v>
      </c>
      <c r="AW805" s="16" t="s">
        <v>30</v>
      </c>
      <c r="AX805" s="16" t="s">
        <v>73</v>
      </c>
      <c r="AY805" s="293" t="s">
        <v>160</v>
      </c>
    </row>
    <row r="806" spans="1:51" s="13" customFormat="1" ht="12">
      <c r="A806" s="13"/>
      <c r="B806" s="239"/>
      <c r="C806" s="240"/>
      <c r="D806" s="234" t="s">
        <v>169</v>
      </c>
      <c r="E806" s="241" t="s">
        <v>1</v>
      </c>
      <c r="F806" s="242" t="s">
        <v>1011</v>
      </c>
      <c r="G806" s="240"/>
      <c r="H806" s="241" t="s">
        <v>1</v>
      </c>
      <c r="I806" s="243"/>
      <c r="J806" s="240"/>
      <c r="K806" s="240"/>
      <c r="L806" s="244"/>
      <c r="M806" s="245"/>
      <c r="N806" s="246"/>
      <c r="O806" s="246"/>
      <c r="P806" s="246"/>
      <c r="Q806" s="246"/>
      <c r="R806" s="246"/>
      <c r="S806" s="246"/>
      <c r="T806" s="247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8" t="s">
        <v>169</v>
      </c>
      <c r="AU806" s="248" t="s">
        <v>82</v>
      </c>
      <c r="AV806" s="13" t="s">
        <v>80</v>
      </c>
      <c r="AW806" s="13" t="s">
        <v>30</v>
      </c>
      <c r="AX806" s="13" t="s">
        <v>73</v>
      </c>
      <c r="AY806" s="248" t="s">
        <v>160</v>
      </c>
    </row>
    <row r="807" spans="1:51" s="14" customFormat="1" ht="12">
      <c r="A807" s="14"/>
      <c r="B807" s="249"/>
      <c r="C807" s="250"/>
      <c r="D807" s="234" t="s">
        <v>169</v>
      </c>
      <c r="E807" s="251" t="s">
        <v>1</v>
      </c>
      <c r="F807" s="252" t="s">
        <v>1012</v>
      </c>
      <c r="G807" s="250"/>
      <c r="H807" s="253">
        <v>22.24</v>
      </c>
      <c r="I807" s="254"/>
      <c r="J807" s="250"/>
      <c r="K807" s="250"/>
      <c r="L807" s="255"/>
      <c r="M807" s="256"/>
      <c r="N807" s="257"/>
      <c r="O807" s="257"/>
      <c r="P807" s="257"/>
      <c r="Q807" s="257"/>
      <c r="R807" s="257"/>
      <c r="S807" s="257"/>
      <c r="T807" s="258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9" t="s">
        <v>169</v>
      </c>
      <c r="AU807" s="259" t="s">
        <v>82</v>
      </c>
      <c r="AV807" s="14" t="s">
        <v>82</v>
      </c>
      <c r="AW807" s="14" t="s">
        <v>30</v>
      </c>
      <c r="AX807" s="14" t="s">
        <v>73</v>
      </c>
      <c r="AY807" s="259" t="s">
        <v>160</v>
      </c>
    </row>
    <row r="808" spans="1:51" s="14" customFormat="1" ht="12">
      <c r="A808" s="14"/>
      <c r="B808" s="249"/>
      <c r="C808" s="250"/>
      <c r="D808" s="234" t="s">
        <v>169</v>
      </c>
      <c r="E808" s="251" t="s">
        <v>1</v>
      </c>
      <c r="F808" s="252" t="s">
        <v>1013</v>
      </c>
      <c r="G808" s="250"/>
      <c r="H808" s="253">
        <v>9.1</v>
      </c>
      <c r="I808" s="254"/>
      <c r="J808" s="250"/>
      <c r="K808" s="250"/>
      <c r="L808" s="255"/>
      <c r="M808" s="256"/>
      <c r="N808" s="257"/>
      <c r="O808" s="257"/>
      <c r="P808" s="257"/>
      <c r="Q808" s="257"/>
      <c r="R808" s="257"/>
      <c r="S808" s="257"/>
      <c r="T808" s="258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9" t="s">
        <v>169</v>
      </c>
      <c r="AU808" s="259" t="s">
        <v>82</v>
      </c>
      <c r="AV808" s="14" t="s">
        <v>82</v>
      </c>
      <c r="AW808" s="14" t="s">
        <v>30</v>
      </c>
      <c r="AX808" s="14" t="s">
        <v>73</v>
      </c>
      <c r="AY808" s="259" t="s">
        <v>160</v>
      </c>
    </row>
    <row r="809" spans="1:51" s="14" customFormat="1" ht="12">
      <c r="A809" s="14"/>
      <c r="B809" s="249"/>
      <c r="C809" s="250"/>
      <c r="D809" s="234" t="s">
        <v>169</v>
      </c>
      <c r="E809" s="251" t="s">
        <v>1</v>
      </c>
      <c r="F809" s="252" t="s">
        <v>1014</v>
      </c>
      <c r="G809" s="250"/>
      <c r="H809" s="253">
        <v>38.93</v>
      </c>
      <c r="I809" s="254"/>
      <c r="J809" s="250"/>
      <c r="K809" s="250"/>
      <c r="L809" s="255"/>
      <c r="M809" s="256"/>
      <c r="N809" s="257"/>
      <c r="O809" s="257"/>
      <c r="P809" s="257"/>
      <c r="Q809" s="257"/>
      <c r="R809" s="257"/>
      <c r="S809" s="257"/>
      <c r="T809" s="258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9" t="s">
        <v>169</v>
      </c>
      <c r="AU809" s="259" t="s">
        <v>82</v>
      </c>
      <c r="AV809" s="14" t="s">
        <v>82</v>
      </c>
      <c r="AW809" s="14" t="s">
        <v>30</v>
      </c>
      <c r="AX809" s="14" t="s">
        <v>73</v>
      </c>
      <c r="AY809" s="259" t="s">
        <v>160</v>
      </c>
    </row>
    <row r="810" spans="1:51" s="16" customFormat="1" ht="12">
      <c r="A810" s="16"/>
      <c r="B810" s="283"/>
      <c r="C810" s="284"/>
      <c r="D810" s="234" t="s">
        <v>169</v>
      </c>
      <c r="E810" s="285" t="s">
        <v>1</v>
      </c>
      <c r="F810" s="286" t="s">
        <v>902</v>
      </c>
      <c r="G810" s="284"/>
      <c r="H810" s="287">
        <v>70.27</v>
      </c>
      <c r="I810" s="288"/>
      <c r="J810" s="284"/>
      <c r="K810" s="284"/>
      <c r="L810" s="289"/>
      <c r="M810" s="290"/>
      <c r="N810" s="291"/>
      <c r="O810" s="291"/>
      <c r="P810" s="291"/>
      <c r="Q810" s="291"/>
      <c r="R810" s="291"/>
      <c r="S810" s="291"/>
      <c r="T810" s="292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T810" s="293" t="s">
        <v>169</v>
      </c>
      <c r="AU810" s="293" t="s">
        <v>82</v>
      </c>
      <c r="AV810" s="16" t="s">
        <v>176</v>
      </c>
      <c r="AW810" s="16" t="s">
        <v>30</v>
      </c>
      <c r="AX810" s="16" t="s">
        <v>73</v>
      </c>
      <c r="AY810" s="293" t="s">
        <v>160</v>
      </c>
    </row>
    <row r="811" spans="1:51" s="15" customFormat="1" ht="12">
      <c r="A811" s="15"/>
      <c r="B811" s="260"/>
      <c r="C811" s="261"/>
      <c r="D811" s="234" t="s">
        <v>169</v>
      </c>
      <c r="E811" s="262" t="s">
        <v>1</v>
      </c>
      <c r="F811" s="263" t="s">
        <v>172</v>
      </c>
      <c r="G811" s="261"/>
      <c r="H811" s="264">
        <v>104.37</v>
      </c>
      <c r="I811" s="265"/>
      <c r="J811" s="261"/>
      <c r="K811" s="261"/>
      <c r="L811" s="266"/>
      <c r="M811" s="267"/>
      <c r="N811" s="268"/>
      <c r="O811" s="268"/>
      <c r="P811" s="268"/>
      <c r="Q811" s="268"/>
      <c r="R811" s="268"/>
      <c r="S811" s="268"/>
      <c r="T811" s="269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70" t="s">
        <v>169</v>
      </c>
      <c r="AU811" s="270" t="s">
        <v>82</v>
      </c>
      <c r="AV811" s="15" t="s">
        <v>166</v>
      </c>
      <c r="AW811" s="15" t="s">
        <v>30</v>
      </c>
      <c r="AX811" s="15" t="s">
        <v>73</v>
      </c>
      <c r="AY811" s="270" t="s">
        <v>160</v>
      </c>
    </row>
    <row r="812" spans="1:51" s="14" customFormat="1" ht="12">
      <c r="A812" s="14"/>
      <c r="B812" s="249"/>
      <c r="C812" s="250"/>
      <c r="D812" s="234" t="s">
        <v>169</v>
      </c>
      <c r="E812" s="251" t="s">
        <v>1</v>
      </c>
      <c r="F812" s="252" t="s">
        <v>1023</v>
      </c>
      <c r="G812" s="250"/>
      <c r="H812" s="253">
        <v>109.589</v>
      </c>
      <c r="I812" s="254"/>
      <c r="J812" s="250"/>
      <c r="K812" s="250"/>
      <c r="L812" s="255"/>
      <c r="M812" s="256"/>
      <c r="N812" s="257"/>
      <c r="O812" s="257"/>
      <c r="P812" s="257"/>
      <c r="Q812" s="257"/>
      <c r="R812" s="257"/>
      <c r="S812" s="257"/>
      <c r="T812" s="258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9" t="s">
        <v>169</v>
      </c>
      <c r="AU812" s="259" t="s">
        <v>82</v>
      </c>
      <c r="AV812" s="14" t="s">
        <v>82</v>
      </c>
      <c r="AW812" s="14" t="s">
        <v>30</v>
      </c>
      <c r="AX812" s="14" t="s">
        <v>73</v>
      </c>
      <c r="AY812" s="259" t="s">
        <v>160</v>
      </c>
    </row>
    <row r="813" spans="1:51" s="15" customFormat="1" ht="12">
      <c r="A813" s="15"/>
      <c r="B813" s="260"/>
      <c r="C813" s="261"/>
      <c r="D813" s="234" t="s">
        <v>169</v>
      </c>
      <c r="E813" s="262" t="s">
        <v>1</v>
      </c>
      <c r="F813" s="263" t="s">
        <v>172</v>
      </c>
      <c r="G813" s="261"/>
      <c r="H813" s="264">
        <v>109.589</v>
      </c>
      <c r="I813" s="265"/>
      <c r="J813" s="261"/>
      <c r="K813" s="261"/>
      <c r="L813" s="266"/>
      <c r="M813" s="267"/>
      <c r="N813" s="268"/>
      <c r="O813" s="268"/>
      <c r="P813" s="268"/>
      <c r="Q813" s="268"/>
      <c r="R813" s="268"/>
      <c r="S813" s="268"/>
      <c r="T813" s="269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70" t="s">
        <v>169</v>
      </c>
      <c r="AU813" s="270" t="s">
        <v>82</v>
      </c>
      <c r="AV813" s="15" t="s">
        <v>166</v>
      </c>
      <c r="AW813" s="15" t="s">
        <v>30</v>
      </c>
      <c r="AX813" s="15" t="s">
        <v>80</v>
      </c>
      <c r="AY813" s="270" t="s">
        <v>160</v>
      </c>
    </row>
    <row r="814" spans="1:65" s="2" customFormat="1" ht="24.15" customHeight="1">
      <c r="A814" s="39"/>
      <c r="B814" s="40"/>
      <c r="C814" s="271" t="s">
        <v>1024</v>
      </c>
      <c r="D814" s="271" t="s">
        <v>226</v>
      </c>
      <c r="E814" s="272" t="s">
        <v>1025</v>
      </c>
      <c r="F814" s="273" t="s">
        <v>1026</v>
      </c>
      <c r="G814" s="274" t="s">
        <v>165</v>
      </c>
      <c r="H814" s="275">
        <v>124.184</v>
      </c>
      <c r="I814" s="276"/>
      <c r="J814" s="277">
        <f>ROUND(I814*H814,2)</f>
        <v>0</v>
      </c>
      <c r="K814" s="278"/>
      <c r="L814" s="279"/>
      <c r="M814" s="280" t="s">
        <v>1</v>
      </c>
      <c r="N814" s="281" t="s">
        <v>38</v>
      </c>
      <c r="O814" s="92"/>
      <c r="P814" s="230">
        <f>O814*H814</f>
        <v>0</v>
      </c>
      <c r="Q814" s="230">
        <v>0</v>
      </c>
      <c r="R814" s="230">
        <f>Q814*H814</f>
        <v>0</v>
      </c>
      <c r="S814" s="230">
        <v>0</v>
      </c>
      <c r="T814" s="231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2" t="s">
        <v>234</v>
      </c>
      <c r="AT814" s="232" t="s">
        <v>226</v>
      </c>
      <c r="AU814" s="232" t="s">
        <v>82</v>
      </c>
      <c r="AY814" s="18" t="s">
        <v>160</v>
      </c>
      <c r="BE814" s="233">
        <f>IF(N814="základní",J814,0)</f>
        <v>0</v>
      </c>
      <c r="BF814" s="233">
        <f>IF(N814="snížená",J814,0)</f>
        <v>0</v>
      </c>
      <c r="BG814" s="233">
        <f>IF(N814="zákl. přenesená",J814,0)</f>
        <v>0</v>
      </c>
      <c r="BH814" s="233">
        <f>IF(N814="sníž. přenesená",J814,0)</f>
        <v>0</v>
      </c>
      <c r="BI814" s="233">
        <f>IF(N814="nulová",J814,0)</f>
        <v>0</v>
      </c>
      <c r="BJ814" s="18" t="s">
        <v>80</v>
      </c>
      <c r="BK814" s="233">
        <f>ROUND(I814*H814,2)</f>
        <v>0</v>
      </c>
      <c r="BL814" s="18" t="s">
        <v>197</v>
      </c>
      <c r="BM814" s="232" t="s">
        <v>1027</v>
      </c>
    </row>
    <row r="815" spans="1:51" s="14" customFormat="1" ht="12">
      <c r="A815" s="14"/>
      <c r="B815" s="249"/>
      <c r="C815" s="250"/>
      <c r="D815" s="234" t="s">
        <v>169</v>
      </c>
      <c r="E815" s="251" t="s">
        <v>1</v>
      </c>
      <c r="F815" s="252" t="s">
        <v>1019</v>
      </c>
      <c r="G815" s="250"/>
      <c r="H815" s="253">
        <v>118.27</v>
      </c>
      <c r="I815" s="254"/>
      <c r="J815" s="250"/>
      <c r="K815" s="250"/>
      <c r="L815" s="255"/>
      <c r="M815" s="256"/>
      <c r="N815" s="257"/>
      <c r="O815" s="257"/>
      <c r="P815" s="257"/>
      <c r="Q815" s="257"/>
      <c r="R815" s="257"/>
      <c r="S815" s="257"/>
      <c r="T815" s="258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59" t="s">
        <v>169</v>
      </c>
      <c r="AU815" s="259" t="s">
        <v>82</v>
      </c>
      <c r="AV815" s="14" t="s">
        <v>82</v>
      </c>
      <c r="AW815" s="14" t="s">
        <v>30</v>
      </c>
      <c r="AX815" s="14" t="s">
        <v>73</v>
      </c>
      <c r="AY815" s="259" t="s">
        <v>160</v>
      </c>
    </row>
    <row r="816" spans="1:51" s="15" customFormat="1" ht="12">
      <c r="A816" s="15"/>
      <c r="B816" s="260"/>
      <c r="C816" s="261"/>
      <c r="D816" s="234" t="s">
        <v>169</v>
      </c>
      <c r="E816" s="262" t="s">
        <v>1</v>
      </c>
      <c r="F816" s="263" t="s">
        <v>172</v>
      </c>
      <c r="G816" s="261"/>
      <c r="H816" s="264">
        <v>118.27</v>
      </c>
      <c r="I816" s="265"/>
      <c r="J816" s="261"/>
      <c r="K816" s="261"/>
      <c r="L816" s="266"/>
      <c r="M816" s="267"/>
      <c r="N816" s="268"/>
      <c r="O816" s="268"/>
      <c r="P816" s="268"/>
      <c r="Q816" s="268"/>
      <c r="R816" s="268"/>
      <c r="S816" s="268"/>
      <c r="T816" s="269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70" t="s">
        <v>169</v>
      </c>
      <c r="AU816" s="270" t="s">
        <v>82</v>
      </c>
      <c r="AV816" s="15" t="s">
        <v>166</v>
      </c>
      <c r="AW816" s="15" t="s">
        <v>30</v>
      </c>
      <c r="AX816" s="15" t="s">
        <v>73</v>
      </c>
      <c r="AY816" s="270" t="s">
        <v>160</v>
      </c>
    </row>
    <row r="817" spans="1:51" s="14" customFormat="1" ht="12">
      <c r="A817" s="14"/>
      <c r="B817" s="249"/>
      <c r="C817" s="250"/>
      <c r="D817" s="234" t="s">
        <v>169</v>
      </c>
      <c r="E817" s="251" t="s">
        <v>1</v>
      </c>
      <c r="F817" s="252" t="s">
        <v>1028</v>
      </c>
      <c r="G817" s="250"/>
      <c r="H817" s="253">
        <v>124.184</v>
      </c>
      <c r="I817" s="254"/>
      <c r="J817" s="250"/>
      <c r="K817" s="250"/>
      <c r="L817" s="255"/>
      <c r="M817" s="256"/>
      <c r="N817" s="257"/>
      <c r="O817" s="257"/>
      <c r="P817" s="257"/>
      <c r="Q817" s="257"/>
      <c r="R817" s="257"/>
      <c r="S817" s="257"/>
      <c r="T817" s="258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9" t="s">
        <v>169</v>
      </c>
      <c r="AU817" s="259" t="s">
        <v>82</v>
      </c>
      <c r="AV817" s="14" t="s">
        <v>82</v>
      </c>
      <c r="AW817" s="14" t="s">
        <v>30</v>
      </c>
      <c r="AX817" s="14" t="s">
        <v>73</v>
      </c>
      <c r="AY817" s="259" t="s">
        <v>160</v>
      </c>
    </row>
    <row r="818" spans="1:51" s="15" customFormat="1" ht="12">
      <c r="A818" s="15"/>
      <c r="B818" s="260"/>
      <c r="C818" s="261"/>
      <c r="D818" s="234" t="s">
        <v>169</v>
      </c>
      <c r="E818" s="262" t="s">
        <v>1</v>
      </c>
      <c r="F818" s="263" t="s">
        <v>172</v>
      </c>
      <c r="G818" s="261"/>
      <c r="H818" s="264">
        <v>124.184</v>
      </c>
      <c r="I818" s="265"/>
      <c r="J818" s="261"/>
      <c r="K818" s="261"/>
      <c r="L818" s="266"/>
      <c r="M818" s="267"/>
      <c r="N818" s="268"/>
      <c r="O818" s="268"/>
      <c r="P818" s="268"/>
      <c r="Q818" s="268"/>
      <c r="R818" s="268"/>
      <c r="S818" s="268"/>
      <c r="T818" s="269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70" t="s">
        <v>169</v>
      </c>
      <c r="AU818" s="270" t="s">
        <v>82</v>
      </c>
      <c r="AV818" s="15" t="s">
        <v>166</v>
      </c>
      <c r="AW818" s="15" t="s">
        <v>30</v>
      </c>
      <c r="AX818" s="15" t="s">
        <v>80</v>
      </c>
      <c r="AY818" s="270" t="s">
        <v>160</v>
      </c>
    </row>
    <row r="819" spans="1:65" s="2" customFormat="1" ht="24.15" customHeight="1">
      <c r="A819" s="39"/>
      <c r="B819" s="40"/>
      <c r="C819" s="220" t="s">
        <v>617</v>
      </c>
      <c r="D819" s="220" t="s">
        <v>162</v>
      </c>
      <c r="E819" s="221" t="s">
        <v>1029</v>
      </c>
      <c r="F819" s="222" t="s">
        <v>1030</v>
      </c>
      <c r="G819" s="223" t="s">
        <v>165</v>
      </c>
      <c r="H819" s="224">
        <v>34.1</v>
      </c>
      <c r="I819" s="225"/>
      <c r="J819" s="226">
        <f>ROUND(I819*H819,2)</f>
        <v>0</v>
      </c>
      <c r="K819" s="227"/>
      <c r="L819" s="45"/>
      <c r="M819" s="228" t="s">
        <v>1</v>
      </c>
      <c r="N819" s="229" t="s">
        <v>38</v>
      </c>
      <c r="O819" s="92"/>
      <c r="P819" s="230">
        <f>O819*H819</f>
        <v>0</v>
      </c>
      <c r="Q819" s="230">
        <v>0</v>
      </c>
      <c r="R819" s="230">
        <f>Q819*H819</f>
        <v>0</v>
      </c>
      <c r="S819" s="230">
        <v>0</v>
      </c>
      <c r="T819" s="231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32" t="s">
        <v>197</v>
      </c>
      <c r="AT819" s="232" t="s">
        <v>162</v>
      </c>
      <c r="AU819" s="232" t="s">
        <v>82</v>
      </c>
      <c r="AY819" s="18" t="s">
        <v>160</v>
      </c>
      <c r="BE819" s="233">
        <f>IF(N819="základní",J819,0)</f>
        <v>0</v>
      </c>
      <c r="BF819" s="233">
        <f>IF(N819="snížená",J819,0)</f>
        <v>0</v>
      </c>
      <c r="BG819" s="233">
        <f>IF(N819="zákl. přenesená",J819,0)</f>
        <v>0</v>
      </c>
      <c r="BH819" s="233">
        <f>IF(N819="sníž. přenesená",J819,0)</f>
        <v>0</v>
      </c>
      <c r="BI819" s="233">
        <f>IF(N819="nulová",J819,0)</f>
        <v>0</v>
      </c>
      <c r="BJ819" s="18" t="s">
        <v>80</v>
      </c>
      <c r="BK819" s="233">
        <f>ROUND(I819*H819,2)</f>
        <v>0</v>
      </c>
      <c r="BL819" s="18" t="s">
        <v>197</v>
      </c>
      <c r="BM819" s="232" t="s">
        <v>1031</v>
      </c>
    </row>
    <row r="820" spans="1:51" s="14" customFormat="1" ht="12">
      <c r="A820" s="14"/>
      <c r="B820" s="249"/>
      <c r="C820" s="250"/>
      <c r="D820" s="234" t="s">
        <v>169</v>
      </c>
      <c r="E820" s="251" t="s">
        <v>1</v>
      </c>
      <c r="F820" s="252" t="s">
        <v>917</v>
      </c>
      <c r="G820" s="250"/>
      <c r="H820" s="253">
        <v>34.1</v>
      </c>
      <c r="I820" s="254"/>
      <c r="J820" s="250"/>
      <c r="K820" s="250"/>
      <c r="L820" s="255"/>
      <c r="M820" s="256"/>
      <c r="N820" s="257"/>
      <c r="O820" s="257"/>
      <c r="P820" s="257"/>
      <c r="Q820" s="257"/>
      <c r="R820" s="257"/>
      <c r="S820" s="257"/>
      <c r="T820" s="258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9" t="s">
        <v>169</v>
      </c>
      <c r="AU820" s="259" t="s">
        <v>82</v>
      </c>
      <c r="AV820" s="14" t="s">
        <v>82</v>
      </c>
      <c r="AW820" s="14" t="s">
        <v>30</v>
      </c>
      <c r="AX820" s="14" t="s">
        <v>73</v>
      </c>
      <c r="AY820" s="259" t="s">
        <v>160</v>
      </c>
    </row>
    <row r="821" spans="1:51" s="15" customFormat="1" ht="12">
      <c r="A821" s="15"/>
      <c r="B821" s="260"/>
      <c r="C821" s="261"/>
      <c r="D821" s="234" t="s">
        <v>169</v>
      </c>
      <c r="E821" s="262" t="s">
        <v>1</v>
      </c>
      <c r="F821" s="263" t="s">
        <v>172</v>
      </c>
      <c r="G821" s="261"/>
      <c r="H821" s="264">
        <v>34.1</v>
      </c>
      <c r="I821" s="265"/>
      <c r="J821" s="261"/>
      <c r="K821" s="261"/>
      <c r="L821" s="266"/>
      <c r="M821" s="267"/>
      <c r="N821" s="268"/>
      <c r="O821" s="268"/>
      <c r="P821" s="268"/>
      <c r="Q821" s="268"/>
      <c r="R821" s="268"/>
      <c r="S821" s="268"/>
      <c r="T821" s="269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70" t="s">
        <v>169</v>
      </c>
      <c r="AU821" s="270" t="s">
        <v>82</v>
      </c>
      <c r="AV821" s="15" t="s">
        <v>166</v>
      </c>
      <c r="AW821" s="15" t="s">
        <v>30</v>
      </c>
      <c r="AX821" s="15" t="s">
        <v>80</v>
      </c>
      <c r="AY821" s="270" t="s">
        <v>160</v>
      </c>
    </row>
    <row r="822" spans="1:65" s="2" customFormat="1" ht="24.15" customHeight="1">
      <c r="A822" s="39"/>
      <c r="B822" s="40"/>
      <c r="C822" s="220" t="s">
        <v>1032</v>
      </c>
      <c r="D822" s="220" t="s">
        <v>162</v>
      </c>
      <c r="E822" s="221" t="s">
        <v>1033</v>
      </c>
      <c r="F822" s="222" t="s">
        <v>1034</v>
      </c>
      <c r="G822" s="223" t="s">
        <v>165</v>
      </c>
      <c r="H822" s="224">
        <v>222.64</v>
      </c>
      <c r="I822" s="225"/>
      <c r="J822" s="226">
        <f>ROUND(I822*H822,2)</f>
        <v>0</v>
      </c>
      <c r="K822" s="227"/>
      <c r="L822" s="45"/>
      <c r="M822" s="228" t="s">
        <v>1</v>
      </c>
      <c r="N822" s="229" t="s">
        <v>38</v>
      </c>
      <c r="O822" s="92"/>
      <c r="P822" s="230">
        <f>O822*H822</f>
        <v>0</v>
      </c>
      <c r="Q822" s="230">
        <v>0</v>
      </c>
      <c r="R822" s="230">
        <f>Q822*H822</f>
        <v>0</v>
      </c>
      <c r="S822" s="230">
        <v>0</v>
      </c>
      <c r="T822" s="231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32" t="s">
        <v>197</v>
      </c>
      <c r="AT822" s="232" t="s">
        <v>162</v>
      </c>
      <c r="AU822" s="232" t="s">
        <v>82</v>
      </c>
      <c r="AY822" s="18" t="s">
        <v>160</v>
      </c>
      <c r="BE822" s="233">
        <f>IF(N822="základní",J822,0)</f>
        <v>0</v>
      </c>
      <c r="BF822" s="233">
        <f>IF(N822="snížená",J822,0)</f>
        <v>0</v>
      </c>
      <c r="BG822" s="233">
        <f>IF(N822="zákl. přenesená",J822,0)</f>
        <v>0</v>
      </c>
      <c r="BH822" s="233">
        <f>IF(N822="sníž. přenesená",J822,0)</f>
        <v>0</v>
      </c>
      <c r="BI822" s="233">
        <f>IF(N822="nulová",J822,0)</f>
        <v>0</v>
      </c>
      <c r="BJ822" s="18" t="s">
        <v>80</v>
      </c>
      <c r="BK822" s="233">
        <f>ROUND(I822*H822,2)</f>
        <v>0</v>
      </c>
      <c r="BL822" s="18" t="s">
        <v>197</v>
      </c>
      <c r="BM822" s="232" t="s">
        <v>1035</v>
      </c>
    </row>
    <row r="823" spans="1:51" s="14" customFormat="1" ht="12">
      <c r="A823" s="14"/>
      <c r="B823" s="249"/>
      <c r="C823" s="250"/>
      <c r="D823" s="234" t="s">
        <v>169</v>
      </c>
      <c r="E823" s="251" t="s">
        <v>1</v>
      </c>
      <c r="F823" s="252" t="s">
        <v>917</v>
      </c>
      <c r="G823" s="250"/>
      <c r="H823" s="253">
        <v>34.1</v>
      </c>
      <c r="I823" s="254"/>
      <c r="J823" s="250"/>
      <c r="K823" s="250"/>
      <c r="L823" s="255"/>
      <c r="M823" s="256"/>
      <c r="N823" s="257"/>
      <c r="O823" s="257"/>
      <c r="P823" s="257"/>
      <c r="Q823" s="257"/>
      <c r="R823" s="257"/>
      <c r="S823" s="257"/>
      <c r="T823" s="258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59" t="s">
        <v>169</v>
      </c>
      <c r="AU823" s="259" t="s">
        <v>82</v>
      </c>
      <c r="AV823" s="14" t="s">
        <v>82</v>
      </c>
      <c r="AW823" s="14" t="s">
        <v>30</v>
      </c>
      <c r="AX823" s="14" t="s">
        <v>73</v>
      </c>
      <c r="AY823" s="259" t="s">
        <v>160</v>
      </c>
    </row>
    <row r="824" spans="1:51" s="14" customFormat="1" ht="12">
      <c r="A824" s="14"/>
      <c r="B824" s="249"/>
      <c r="C824" s="250"/>
      <c r="D824" s="234" t="s">
        <v>169</v>
      </c>
      <c r="E824" s="251" t="s">
        <v>1</v>
      </c>
      <c r="F824" s="252" t="s">
        <v>1019</v>
      </c>
      <c r="G824" s="250"/>
      <c r="H824" s="253">
        <v>118.27</v>
      </c>
      <c r="I824" s="254"/>
      <c r="J824" s="250"/>
      <c r="K824" s="250"/>
      <c r="L824" s="255"/>
      <c r="M824" s="256"/>
      <c r="N824" s="257"/>
      <c r="O824" s="257"/>
      <c r="P824" s="257"/>
      <c r="Q824" s="257"/>
      <c r="R824" s="257"/>
      <c r="S824" s="257"/>
      <c r="T824" s="258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9" t="s">
        <v>169</v>
      </c>
      <c r="AU824" s="259" t="s">
        <v>82</v>
      </c>
      <c r="AV824" s="14" t="s">
        <v>82</v>
      </c>
      <c r="AW824" s="14" t="s">
        <v>30</v>
      </c>
      <c r="AX824" s="14" t="s">
        <v>73</v>
      </c>
      <c r="AY824" s="259" t="s">
        <v>160</v>
      </c>
    </row>
    <row r="825" spans="1:51" s="16" customFormat="1" ht="12">
      <c r="A825" s="16"/>
      <c r="B825" s="283"/>
      <c r="C825" s="284"/>
      <c r="D825" s="234" t="s">
        <v>169</v>
      </c>
      <c r="E825" s="285" t="s">
        <v>1</v>
      </c>
      <c r="F825" s="286" t="s">
        <v>902</v>
      </c>
      <c r="G825" s="284"/>
      <c r="H825" s="287">
        <v>152.37</v>
      </c>
      <c r="I825" s="288"/>
      <c r="J825" s="284"/>
      <c r="K825" s="284"/>
      <c r="L825" s="289"/>
      <c r="M825" s="290"/>
      <c r="N825" s="291"/>
      <c r="O825" s="291"/>
      <c r="P825" s="291"/>
      <c r="Q825" s="291"/>
      <c r="R825" s="291"/>
      <c r="S825" s="291"/>
      <c r="T825" s="292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T825" s="293" t="s">
        <v>169</v>
      </c>
      <c r="AU825" s="293" t="s">
        <v>82</v>
      </c>
      <c r="AV825" s="16" t="s">
        <v>176</v>
      </c>
      <c r="AW825" s="16" t="s">
        <v>30</v>
      </c>
      <c r="AX825" s="16" t="s">
        <v>73</v>
      </c>
      <c r="AY825" s="293" t="s">
        <v>160</v>
      </c>
    </row>
    <row r="826" spans="1:51" s="13" customFormat="1" ht="12">
      <c r="A826" s="13"/>
      <c r="B826" s="239"/>
      <c r="C826" s="240"/>
      <c r="D826" s="234" t="s">
        <v>169</v>
      </c>
      <c r="E826" s="241" t="s">
        <v>1</v>
      </c>
      <c r="F826" s="242" t="s">
        <v>1011</v>
      </c>
      <c r="G826" s="240"/>
      <c r="H826" s="241" t="s">
        <v>1</v>
      </c>
      <c r="I826" s="243"/>
      <c r="J826" s="240"/>
      <c r="K826" s="240"/>
      <c r="L826" s="244"/>
      <c r="M826" s="245"/>
      <c r="N826" s="246"/>
      <c r="O826" s="246"/>
      <c r="P826" s="246"/>
      <c r="Q826" s="246"/>
      <c r="R826" s="246"/>
      <c r="S826" s="246"/>
      <c r="T826" s="247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8" t="s">
        <v>169</v>
      </c>
      <c r="AU826" s="248" t="s">
        <v>82</v>
      </c>
      <c r="AV826" s="13" t="s">
        <v>80</v>
      </c>
      <c r="AW826" s="13" t="s">
        <v>30</v>
      </c>
      <c r="AX826" s="13" t="s">
        <v>73</v>
      </c>
      <c r="AY826" s="248" t="s">
        <v>160</v>
      </c>
    </row>
    <row r="827" spans="1:51" s="14" customFormat="1" ht="12">
      <c r="A827" s="14"/>
      <c r="B827" s="249"/>
      <c r="C827" s="250"/>
      <c r="D827" s="234" t="s">
        <v>169</v>
      </c>
      <c r="E827" s="251" t="s">
        <v>1</v>
      </c>
      <c r="F827" s="252" t="s">
        <v>1012</v>
      </c>
      <c r="G827" s="250"/>
      <c r="H827" s="253">
        <v>22.24</v>
      </c>
      <c r="I827" s="254"/>
      <c r="J827" s="250"/>
      <c r="K827" s="250"/>
      <c r="L827" s="255"/>
      <c r="M827" s="256"/>
      <c r="N827" s="257"/>
      <c r="O827" s="257"/>
      <c r="P827" s="257"/>
      <c r="Q827" s="257"/>
      <c r="R827" s="257"/>
      <c r="S827" s="257"/>
      <c r="T827" s="258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59" t="s">
        <v>169</v>
      </c>
      <c r="AU827" s="259" t="s">
        <v>82</v>
      </c>
      <c r="AV827" s="14" t="s">
        <v>82</v>
      </c>
      <c r="AW827" s="14" t="s">
        <v>30</v>
      </c>
      <c r="AX827" s="14" t="s">
        <v>73</v>
      </c>
      <c r="AY827" s="259" t="s">
        <v>160</v>
      </c>
    </row>
    <row r="828" spans="1:51" s="14" customFormat="1" ht="12">
      <c r="A828" s="14"/>
      <c r="B828" s="249"/>
      <c r="C828" s="250"/>
      <c r="D828" s="234" t="s">
        <v>169</v>
      </c>
      <c r="E828" s="251" t="s">
        <v>1</v>
      </c>
      <c r="F828" s="252" t="s">
        <v>1013</v>
      </c>
      <c r="G828" s="250"/>
      <c r="H828" s="253">
        <v>9.1</v>
      </c>
      <c r="I828" s="254"/>
      <c r="J828" s="250"/>
      <c r="K828" s="250"/>
      <c r="L828" s="255"/>
      <c r="M828" s="256"/>
      <c r="N828" s="257"/>
      <c r="O828" s="257"/>
      <c r="P828" s="257"/>
      <c r="Q828" s="257"/>
      <c r="R828" s="257"/>
      <c r="S828" s="257"/>
      <c r="T828" s="258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9" t="s">
        <v>169</v>
      </c>
      <c r="AU828" s="259" t="s">
        <v>82</v>
      </c>
      <c r="AV828" s="14" t="s">
        <v>82</v>
      </c>
      <c r="AW828" s="14" t="s">
        <v>30</v>
      </c>
      <c r="AX828" s="14" t="s">
        <v>73</v>
      </c>
      <c r="AY828" s="259" t="s">
        <v>160</v>
      </c>
    </row>
    <row r="829" spans="1:51" s="14" customFormat="1" ht="12">
      <c r="A829" s="14"/>
      <c r="B829" s="249"/>
      <c r="C829" s="250"/>
      <c r="D829" s="234" t="s">
        <v>169</v>
      </c>
      <c r="E829" s="251" t="s">
        <v>1</v>
      </c>
      <c r="F829" s="252" t="s">
        <v>1014</v>
      </c>
      <c r="G829" s="250"/>
      <c r="H829" s="253">
        <v>38.93</v>
      </c>
      <c r="I829" s="254"/>
      <c r="J829" s="250"/>
      <c r="K829" s="250"/>
      <c r="L829" s="255"/>
      <c r="M829" s="256"/>
      <c r="N829" s="257"/>
      <c r="O829" s="257"/>
      <c r="P829" s="257"/>
      <c r="Q829" s="257"/>
      <c r="R829" s="257"/>
      <c r="S829" s="257"/>
      <c r="T829" s="258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9" t="s">
        <v>169</v>
      </c>
      <c r="AU829" s="259" t="s">
        <v>82</v>
      </c>
      <c r="AV829" s="14" t="s">
        <v>82</v>
      </c>
      <c r="AW829" s="14" t="s">
        <v>30</v>
      </c>
      <c r="AX829" s="14" t="s">
        <v>73</v>
      </c>
      <c r="AY829" s="259" t="s">
        <v>160</v>
      </c>
    </row>
    <row r="830" spans="1:51" s="16" customFormat="1" ht="12">
      <c r="A830" s="16"/>
      <c r="B830" s="283"/>
      <c r="C830" s="284"/>
      <c r="D830" s="234" t="s">
        <v>169</v>
      </c>
      <c r="E830" s="285" t="s">
        <v>1</v>
      </c>
      <c r="F830" s="286" t="s">
        <v>902</v>
      </c>
      <c r="G830" s="284"/>
      <c r="H830" s="287">
        <v>70.27</v>
      </c>
      <c r="I830" s="288"/>
      <c r="J830" s="284"/>
      <c r="K830" s="284"/>
      <c r="L830" s="289"/>
      <c r="M830" s="290"/>
      <c r="N830" s="291"/>
      <c r="O830" s="291"/>
      <c r="P830" s="291"/>
      <c r="Q830" s="291"/>
      <c r="R830" s="291"/>
      <c r="S830" s="291"/>
      <c r="T830" s="292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293" t="s">
        <v>169</v>
      </c>
      <c r="AU830" s="293" t="s">
        <v>82</v>
      </c>
      <c r="AV830" s="16" t="s">
        <v>176</v>
      </c>
      <c r="AW830" s="16" t="s">
        <v>30</v>
      </c>
      <c r="AX830" s="16" t="s">
        <v>73</v>
      </c>
      <c r="AY830" s="293" t="s">
        <v>160</v>
      </c>
    </row>
    <row r="831" spans="1:51" s="15" customFormat="1" ht="12">
      <c r="A831" s="15"/>
      <c r="B831" s="260"/>
      <c r="C831" s="261"/>
      <c r="D831" s="234" t="s">
        <v>169</v>
      </c>
      <c r="E831" s="262" t="s">
        <v>1</v>
      </c>
      <c r="F831" s="263" t="s">
        <v>172</v>
      </c>
      <c r="G831" s="261"/>
      <c r="H831" s="264">
        <v>222.64000000000001</v>
      </c>
      <c r="I831" s="265"/>
      <c r="J831" s="261"/>
      <c r="K831" s="261"/>
      <c r="L831" s="266"/>
      <c r="M831" s="267"/>
      <c r="N831" s="268"/>
      <c r="O831" s="268"/>
      <c r="P831" s="268"/>
      <c r="Q831" s="268"/>
      <c r="R831" s="268"/>
      <c r="S831" s="268"/>
      <c r="T831" s="269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70" t="s">
        <v>169</v>
      </c>
      <c r="AU831" s="270" t="s">
        <v>82</v>
      </c>
      <c r="AV831" s="15" t="s">
        <v>166</v>
      </c>
      <c r="AW831" s="15" t="s">
        <v>30</v>
      </c>
      <c r="AX831" s="15" t="s">
        <v>80</v>
      </c>
      <c r="AY831" s="270" t="s">
        <v>160</v>
      </c>
    </row>
    <row r="832" spans="1:65" s="2" customFormat="1" ht="16.5" customHeight="1">
      <c r="A832" s="39"/>
      <c r="B832" s="40"/>
      <c r="C832" s="271" t="s">
        <v>621</v>
      </c>
      <c r="D832" s="271" t="s">
        <v>226</v>
      </c>
      <c r="E832" s="272" t="s">
        <v>1036</v>
      </c>
      <c r="F832" s="273" t="s">
        <v>1037</v>
      </c>
      <c r="G832" s="274" t="s">
        <v>175</v>
      </c>
      <c r="H832" s="275">
        <v>59.685</v>
      </c>
      <c r="I832" s="276"/>
      <c r="J832" s="277">
        <f>ROUND(I832*H832,2)</f>
        <v>0</v>
      </c>
      <c r="K832" s="278"/>
      <c r="L832" s="279"/>
      <c r="M832" s="280" t="s">
        <v>1</v>
      </c>
      <c r="N832" s="281" t="s">
        <v>38</v>
      </c>
      <c r="O832" s="92"/>
      <c r="P832" s="230">
        <f>O832*H832</f>
        <v>0</v>
      </c>
      <c r="Q832" s="230">
        <v>0</v>
      </c>
      <c r="R832" s="230">
        <f>Q832*H832</f>
        <v>0</v>
      </c>
      <c r="S832" s="230">
        <v>0</v>
      </c>
      <c r="T832" s="231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32" t="s">
        <v>234</v>
      </c>
      <c r="AT832" s="232" t="s">
        <v>226</v>
      </c>
      <c r="AU832" s="232" t="s">
        <v>82</v>
      </c>
      <c r="AY832" s="18" t="s">
        <v>160</v>
      </c>
      <c r="BE832" s="233">
        <f>IF(N832="základní",J832,0)</f>
        <v>0</v>
      </c>
      <c r="BF832" s="233">
        <f>IF(N832="snížená",J832,0)</f>
        <v>0</v>
      </c>
      <c r="BG832" s="233">
        <f>IF(N832="zákl. přenesená",J832,0)</f>
        <v>0</v>
      </c>
      <c r="BH832" s="233">
        <f>IF(N832="sníž. přenesená",J832,0)</f>
        <v>0</v>
      </c>
      <c r="BI832" s="233">
        <f>IF(N832="nulová",J832,0)</f>
        <v>0</v>
      </c>
      <c r="BJ832" s="18" t="s">
        <v>80</v>
      </c>
      <c r="BK832" s="233">
        <f>ROUND(I832*H832,2)</f>
        <v>0</v>
      </c>
      <c r="BL832" s="18" t="s">
        <v>197</v>
      </c>
      <c r="BM832" s="232" t="s">
        <v>1038</v>
      </c>
    </row>
    <row r="833" spans="1:51" s="14" customFormat="1" ht="12">
      <c r="A833" s="14"/>
      <c r="B833" s="249"/>
      <c r="C833" s="250"/>
      <c r="D833" s="234" t="s">
        <v>169</v>
      </c>
      <c r="E833" s="251" t="s">
        <v>1</v>
      </c>
      <c r="F833" s="252" t="s">
        <v>1039</v>
      </c>
      <c r="G833" s="250"/>
      <c r="H833" s="253">
        <v>8.525</v>
      </c>
      <c r="I833" s="254"/>
      <c r="J833" s="250"/>
      <c r="K833" s="250"/>
      <c r="L833" s="255"/>
      <c r="M833" s="256"/>
      <c r="N833" s="257"/>
      <c r="O833" s="257"/>
      <c r="P833" s="257"/>
      <c r="Q833" s="257"/>
      <c r="R833" s="257"/>
      <c r="S833" s="257"/>
      <c r="T833" s="25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9" t="s">
        <v>169</v>
      </c>
      <c r="AU833" s="259" t="s">
        <v>82</v>
      </c>
      <c r="AV833" s="14" t="s">
        <v>82</v>
      </c>
      <c r="AW833" s="14" t="s">
        <v>30</v>
      </c>
      <c r="AX833" s="14" t="s">
        <v>73</v>
      </c>
      <c r="AY833" s="259" t="s">
        <v>160</v>
      </c>
    </row>
    <row r="834" spans="1:51" s="14" customFormat="1" ht="12">
      <c r="A834" s="14"/>
      <c r="B834" s="249"/>
      <c r="C834" s="250"/>
      <c r="D834" s="234" t="s">
        <v>169</v>
      </c>
      <c r="E834" s="251" t="s">
        <v>1</v>
      </c>
      <c r="F834" s="252" t="s">
        <v>1040</v>
      </c>
      <c r="G834" s="250"/>
      <c r="H834" s="253">
        <v>30.75</v>
      </c>
      <c r="I834" s="254"/>
      <c r="J834" s="250"/>
      <c r="K834" s="250"/>
      <c r="L834" s="255"/>
      <c r="M834" s="256"/>
      <c r="N834" s="257"/>
      <c r="O834" s="257"/>
      <c r="P834" s="257"/>
      <c r="Q834" s="257"/>
      <c r="R834" s="257"/>
      <c r="S834" s="257"/>
      <c r="T834" s="258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9" t="s">
        <v>169</v>
      </c>
      <c r="AU834" s="259" t="s">
        <v>82</v>
      </c>
      <c r="AV834" s="14" t="s">
        <v>82</v>
      </c>
      <c r="AW834" s="14" t="s">
        <v>30</v>
      </c>
      <c r="AX834" s="14" t="s">
        <v>73</v>
      </c>
      <c r="AY834" s="259" t="s">
        <v>160</v>
      </c>
    </row>
    <row r="835" spans="1:51" s="16" customFormat="1" ht="12">
      <c r="A835" s="16"/>
      <c r="B835" s="283"/>
      <c r="C835" s="284"/>
      <c r="D835" s="234" t="s">
        <v>169</v>
      </c>
      <c r="E835" s="285" t="s">
        <v>1</v>
      </c>
      <c r="F835" s="286" t="s">
        <v>902</v>
      </c>
      <c r="G835" s="284"/>
      <c r="H835" s="287">
        <v>39.275</v>
      </c>
      <c r="I835" s="288"/>
      <c r="J835" s="284"/>
      <c r="K835" s="284"/>
      <c r="L835" s="289"/>
      <c r="M835" s="290"/>
      <c r="N835" s="291"/>
      <c r="O835" s="291"/>
      <c r="P835" s="291"/>
      <c r="Q835" s="291"/>
      <c r="R835" s="291"/>
      <c r="S835" s="291"/>
      <c r="T835" s="292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T835" s="293" t="s">
        <v>169</v>
      </c>
      <c r="AU835" s="293" t="s">
        <v>82</v>
      </c>
      <c r="AV835" s="16" t="s">
        <v>176</v>
      </c>
      <c r="AW835" s="16" t="s">
        <v>30</v>
      </c>
      <c r="AX835" s="16" t="s">
        <v>73</v>
      </c>
      <c r="AY835" s="293" t="s">
        <v>160</v>
      </c>
    </row>
    <row r="836" spans="1:51" s="13" customFormat="1" ht="12">
      <c r="A836" s="13"/>
      <c r="B836" s="239"/>
      <c r="C836" s="240"/>
      <c r="D836" s="234" t="s">
        <v>169</v>
      </c>
      <c r="E836" s="241" t="s">
        <v>1</v>
      </c>
      <c r="F836" s="242" t="s">
        <v>1011</v>
      </c>
      <c r="G836" s="240"/>
      <c r="H836" s="241" t="s">
        <v>1</v>
      </c>
      <c r="I836" s="243"/>
      <c r="J836" s="240"/>
      <c r="K836" s="240"/>
      <c r="L836" s="244"/>
      <c r="M836" s="245"/>
      <c r="N836" s="246"/>
      <c r="O836" s="246"/>
      <c r="P836" s="246"/>
      <c r="Q836" s="246"/>
      <c r="R836" s="246"/>
      <c r="S836" s="246"/>
      <c r="T836" s="247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8" t="s">
        <v>169</v>
      </c>
      <c r="AU836" s="248" t="s">
        <v>82</v>
      </c>
      <c r="AV836" s="13" t="s">
        <v>80</v>
      </c>
      <c r="AW836" s="13" t="s">
        <v>30</v>
      </c>
      <c r="AX836" s="13" t="s">
        <v>73</v>
      </c>
      <c r="AY836" s="248" t="s">
        <v>160</v>
      </c>
    </row>
    <row r="837" spans="1:51" s="14" customFormat="1" ht="12">
      <c r="A837" s="14"/>
      <c r="B837" s="249"/>
      <c r="C837" s="250"/>
      <c r="D837" s="234" t="s">
        <v>169</v>
      </c>
      <c r="E837" s="251" t="s">
        <v>1</v>
      </c>
      <c r="F837" s="252" t="s">
        <v>1041</v>
      </c>
      <c r="G837" s="250"/>
      <c r="H837" s="253">
        <v>5.56</v>
      </c>
      <c r="I837" s="254"/>
      <c r="J837" s="250"/>
      <c r="K837" s="250"/>
      <c r="L837" s="255"/>
      <c r="M837" s="256"/>
      <c r="N837" s="257"/>
      <c r="O837" s="257"/>
      <c r="P837" s="257"/>
      <c r="Q837" s="257"/>
      <c r="R837" s="257"/>
      <c r="S837" s="257"/>
      <c r="T837" s="258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9" t="s">
        <v>169</v>
      </c>
      <c r="AU837" s="259" t="s">
        <v>82</v>
      </c>
      <c r="AV837" s="14" t="s">
        <v>82</v>
      </c>
      <c r="AW837" s="14" t="s">
        <v>30</v>
      </c>
      <c r="AX837" s="14" t="s">
        <v>73</v>
      </c>
      <c r="AY837" s="259" t="s">
        <v>160</v>
      </c>
    </row>
    <row r="838" spans="1:51" s="14" customFormat="1" ht="12">
      <c r="A838" s="14"/>
      <c r="B838" s="249"/>
      <c r="C838" s="250"/>
      <c r="D838" s="234" t="s">
        <v>169</v>
      </c>
      <c r="E838" s="251" t="s">
        <v>1</v>
      </c>
      <c r="F838" s="252" t="s">
        <v>1042</v>
      </c>
      <c r="G838" s="250"/>
      <c r="H838" s="253">
        <v>2.275</v>
      </c>
      <c r="I838" s="254"/>
      <c r="J838" s="250"/>
      <c r="K838" s="250"/>
      <c r="L838" s="255"/>
      <c r="M838" s="256"/>
      <c r="N838" s="257"/>
      <c r="O838" s="257"/>
      <c r="P838" s="257"/>
      <c r="Q838" s="257"/>
      <c r="R838" s="257"/>
      <c r="S838" s="257"/>
      <c r="T838" s="258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9" t="s">
        <v>169</v>
      </c>
      <c r="AU838" s="259" t="s">
        <v>82</v>
      </c>
      <c r="AV838" s="14" t="s">
        <v>82</v>
      </c>
      <c r="AW838" s="14" t="s">
        <v>30</v>
      </c>
      <c r="AX838" s="14" t="s">
        <v>73</v>
      </c>
      <c r="AY838" s="259" t="s">
        <v>160</v>
      </c>
    </row>
    <row r="839" spans="1:51" s="14" customFormat="1" ht="12">
      <c r="A839" s="14"/>
      <c r="B839" s="249"/>
      <c r="C839" s="250"/>
      <c r="D839" s="234" t="s">
        <v>169</v>
      </c>
      <c r="E839" s="251" t="s">
        <v>1</v>
      </c>
      <c r="F839" s="252" t="s">
        <v>1043</v>
      </c>
      <c r="G839" s="250"/>
      <c r="H839" s="253">
        <v>9.733</v>
      </c>
      <c r="I839" s="254"/>
      <c r="J839" s="250"/>
      <c r="K839" s="250"/>
      <c r="L839" s="255"/>
      <c r="M839" s="256"/>
      <c r="N839" s="257"/>
      <c r="O839" s="257"/>
      <c r="P839" s="257"/>
      <c r="Q839" s="257"/>
      <c r="R839" s="257"/>
      <c r="S839" s="257"/>
      <c r="T839" s="258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9" t="s">
        <v>169</v>
      </c>
      <c r="AU839" s="259" t="s">
        <v>82</v>
      </c>
      <c r="AV839" s="14" t="s">
        <v>82</v>
      </c>
      <c r="AW839" s="14" t="s">
        <v>30</v>
      </c>
      <c r="AX839" s="14" t="s">
        <v>73</v>
      </c>
      <c r="AY839" s="259" t="s">
        <v>160</v>
      </c>
    </row>
    <row r="840" spans="1:51" s="16" customFormat="1" ht="12">
      <c r="A840" s="16"/>
      <c r="B840" s="283"/>
      <c r="C840" s="284"/>
      <c r="D840" s="234" t="s">
        <v>169</v>
      </c>
      <c r="E840" s="285" t="s">
        <v>1</v>
      </c>
      <c r="F840" s="286" t="s">
        <v>902</v>
      </c>
      <c r="G840" s="284"/>
      <c r="H840" s="287">
        <v>17.567999999999998</v>
      </c>
      <c r="I840" s="288"/>
      <c r="J840" s="284"/>
      <c r="K840" s="284"/>
      <c r="L840" s="289"/>
      <c r="M840" s="290"/>
      <c r="N840" s="291"/>
      <c r="O840" s="291"/>
      <c r="P840" s="291"/>
      <c r="Q840" s="291"/>
      <c r="R840" s="291"/>
      <c r="S840" s="291"/>
      <c r="T840" s="292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T840" s="293" t="s">
        <v>169</v>
      </c>
      <c r="AU840" s="293" t="s">
        <v>82</v>
      </c>
      <c r="AV840" s="16" t="s">
        <v>176</v>
      </c>
      <c r="AW840" s="16" t="s">
        <v>30</v>
      </c>
      <c r="AX840" s="16" t="s">
        <v>73</v>
      </c>
      <c r="AY840" s="293" t="s">
        <v>160</v>
      </c>
    </row>
    <row r="841" spans="1:51" s="15" customFormat="1" ht="12">
      <c r="A841" s="15"/>
      <c r="B841" s="260"/>
      <c r="C841" s="261"/>
      <c r="D841" s="234" t="s">
        <v>169</v>
      </c>
      <c r="E841" s="262" t="s">
        <v>1</v>
      </c>
      <c r="F841" s="263" t="s">
        <v>172</v>
      </c>
      <c r="G841" s="261"/>
      <c r="H841" s="264">
        <v>56.843</v>
      </c>
      <c r="I841" s="265"/>
      <c r="J841" s="261"/>
      <c r="K841" s="261"/>
      <c r="L841" s="266"/>
      <c r="M841" s="267"/>
      <c r="N841" s="268"/>
      <c r="O841" s="268"/>
      <c r="P841" s="268"/>
      <c r="Q841" s="268"/>
      <c r="R841" s="268"/>
      <c r="S841" s="268"/>
      <c r="T841" s="269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T841" s="270" t="s">
        <v>169</v>
      </c>
      <c r="AU841" s="270" t="s">
        <v>82</v>
      </c>
      <c r="AV841" s="15" t="s">
        <v>166</v>
      </c>
      <c r="AW841" s="15" t="s">
        <v>30</v>
      </c>
      <c r="AX841" s="15" t="s">
        <v>73</v>
      </c>
      <c r="AY841" s="270" t="s">
        <v>160</v>
      </c>
    </row>
    <row r="842" spans="1:51" s="14" customFormat="1" ht="12">
      <c r="A842" s="14"/>
      <c r="B842" s="249"/>
      <c r="C842" s="250"/>
      <c r="D842" s="234" t="s">
        <v>169</v>
      </c>
      <c r="E842" s="251" t="s">
        <v>1</v>
      </c>
      <c r="F842" s="252" t="s">
        <v>1044</v>
      </c>
      <c r="G842" s="250"/>
      <c r="H842" s="253">
        <v>59.685</v>
      </c>
      <c r="I842" s="254"/>
      <c r="J842" s="250"/>
      <c r="K842" s="250"/>
      <c r="L842" s="255"/>
      <c r="M842" s="256"/>
      <c r="N842" s="257"/>
      <c r="O842" s="257"/>
      <c r="P842" s="257"/>
      <c r="Q842" s="257"/>
      <c r="R842" s="257"/>
      <c r="S842" s="257"/>
      <c r="T842" s="258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9" t="s">
        <v>169</v>
      </c>
      <c r="AU842" s="259" t="s">
        <v>82</v>
      </c>
      <c r="AV842" s="14" t="s">
        <v>82</v>
      </c>
      <c r="AW842" s="14" t="s">
        <v>30</v>
      </c>
      <c r="AX842" s="14" t="s">
        <v>73</v>
      </c>
      <c r="AY842" s="259" t="s">
        <v>160</v>
      </c>
    </row>
    <row r="843" spans="1:51" s="15" customFormat="1" ht="12">
      <c r="A843" s="15"/>
      <c r="B843" s="260"/>
      <c r="C843" s="261"/>
      <c r="D843" s="234" t="s">
        <v>169</v>
      </c>
      <c r="E843" s="262" t="s">
        <v>1</v>
      </c>
      <c r="F843" s="263" t="s">
        <v>172</v>
      </c>
      <c r="G843" s="261"/>
      <c r="H843" s="264">
        <v>59.685</v>
      </c>
      <c r="I843" s="265"/>
      <c r="J843" s="261"/>
      <c r="K843" s="261"/>
      <c r="L843" s="266"/>
      <c r="M843" s="267"/>
      <c r="N843" s="268"/>
      <c r="O843" s="268"/>
      <c r="P843" s="268"/>
      <c r="Q843" s="268"/>
      <c r="R843" s="268"/>
      <c r="S843" s="268"/>
      <c r="T843" s="269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70" t="s">
        <v>169</v>
      </c>
      <c r="AU843" s="270" t="s">
        <v>82</v>
      </c>
      <c r="AV843" s="15" t="s">
        <v>166</v>
      </c>
      <c r="AW843" s="15" t="s">
        <v>30</v>
      </c>
      <c r="AX843" s="15" t="s">
        <v>80</v>
      </c>
      <c r="AY843" s="270" t="s">
        <v>160</v>
      </c>
    </row>
    <row r="844" spans="1:65" s="2" customFormat="1" ht="24.15" customHeight="1">
      <c r="A844" s="39"/>
      <c r="B844" s="40"/>
      <c r="C844" s="220" t="s">
        <v>1045</v>
      </c>
      <c r="D844" s="220" t="s">
        <v>162</v>
      </c>
      <c r="E844" s="221" t="s">
        <v>1046</v>
      </c>
      <c r="F844" s="222" t="s">
        <v>1047</v>
      </c>
      <c r="G844" s="223" t="s">
        <v>307</v>
      </c>
      <c r="H844" s="224">
        <v>60.75</v>
      </c>
      <c r="I844" s="225"/>
      <c r="J844" s="226">
        <f>ROUND(I844*H844,2)</f>
        <v>0</v>
      </c>
      <c r="K844" s="227"/>
      <c r="L844" s="45"/>
      <c r="M844" s="228" t="s">
        <v>1</v>
      </c>
      <c r="N844" s="229" t="s">
        <v>38</v>
      </c>
      <c r="O844" s="92"/>
      <c r="P844" s="230">
        <f>O844*H844</f>
        <v>0</v>
      </c>
      <c r="Q844" s="230">
        <v>0</v>
      </c>
      <c r="R844" s="230">
        <f>Q844*H844</f>
        <v>0</v>
      </c>
      <c r="S844" s="230">
        <v>0</v>
      </c>
      <c r="T844" s="231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2" t="s">
        <v>197</v>
      </c>
      <c r="AT844" s="232" t="s">
        <v>162</v>
      </c>
      <c r="AU844" s="232" t="s">
        <v>82</v>
      </c>
      <c r="AY844" s="18" t="s">
        <v>160</v>
      </c>
      <c r="BE844" s="233">
        <f>IF(N844="základní",J844,0)</f>
        <v>0</v>
      </c>
      <c r="BF844" s="233">
        <f>IF(N844="snížená",J844,0)</f>
        <v>0</v>
      </c>
      <c r="BG844" s="233">
        <f>IF(N844="zákl. přenesená",J844,0)</f>
        <v>0</v>
      </c>
      <c r="BH844" s="233">
        <f>IF(N844="sníž. přenesená",J844,0)</f>
        <v>0</v>
      </c>
      <c r="BI844" s="233">
        <f>IF(N844="nulová",J844,0)</f>
        <v>0</v>
      </c>
      <c r="BJ844" s="18" t="s">
        <v>80</v>
      </c>
      <c r="BK844" s="233">
        <f>ROUND(I844*H844,2)</f>
        <v>0</v>
      </c>
      <c r="BL844" s="18" t="s">
        <v>197</v>
      </c>
      <c r="BM844" s="232" t="s">
        <v>1048</v>
      </c>
    </row>
    <row r="845" spans="1:51" s="14" customFormat="1" ht="12">
      <c r="A845" s="14"/>
      <c r="B845" s="249"/>
      <c r="C845" s="250"/>
      <c r="D845" s="234" t="s">
        <v>169</v>
      </c>
      <c r="E845" s="251" t="s">
        <v>1</v>
      </c>
      <c r="F845" s="252" t="s">
        <v>1049</v>
      </c>
      <c r="G845" s="250"/>
      <c r="H845" s="253">
        <v>15</v>
      </c>
      <c r="I845" s="254"/>
      <c r="J845" s="250"/>
      <c r="K845" s="250"/>
      <c r="L845" s="255"/>
      <c r="M845" s="256"/>
      <c r="N845" s="257"/>
      <c r="O845" s="257"/>
      <c r="P845" s="257"/>
      <c r="Q845" s="257"/>
      <c r="R845" s="257"/>
      <c r="S845" s="257"/>
      <c r="T845" s="258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9" t="s">
        <v>169</v>
      </c>
      <c r="AU845" s="259" t="s">
        <v>82</v>
      </c>
      <c r="AV845" s="14" t="s">
        <v>82</v>
      </c>
      <c r="AW845" s="14" t="s">
        <v>30</v>
      </c>
      <c r="AX845" s="14" t="s">
        <v>73</v>
      </c>
      <c r="AY845" s="259" t="s">
        <v>160</v>
      </c>
    </row>
    <row r="846" spans="1:51" s="14" customFormat="1" ht="12">
      <c r="A846" s="14"/>
      <c r="B846" s="249"/>
      <c r="C846" s="250"/>
      <c r="D846" s="234" t="s">
        <v>169</v>
      </c>
      <c r="E846" s="251" t="s">
        <v>1</v>
      </c>
      <c r="F846" s="252" t="s">
        <v>1050</v>
      </c>
      <c r="G846" s="250"/>
      <c r="H846" s="253">
        <v>45.75</v>
      </c>
      <c r="I846" s="254"/>
      <c r="J846" s="250"/>
      <c r="K846" s="250"/>
      <c r="L846" s="255"/>
      <c r="M846" s="256"/>
      <c r="N846" s="257"/>
      <c r="O846" s="257"/>
      <c r="P846" s="257"/>
      <c r="Q846" s="257"/>
      <c r="R846" s="257"/>
      <c r="S846" s="257"/>
      <c r="T846" s="258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9" t="s">
        <v>169</v>
      </c>
      <c r="AU846" s="259" t="s">
        <v>82</v>
      </c>
      <c r="AV846" s="14" t="s">
        <v>82</v>
      </c>
      <c r="AW846" s="14" t="s">
        <v>30</v>
      </c>
      <c r="AX846" s="14" t="s">
        <v>73</v>
      </c>
      <c r="AY846" s="259" t="s">
        <v>160</v>
      </c>
    </row>
    <row r="847" spans="1:51" s="15" customFormat="1" ht="12">
      <c r="A847" s="15"/>
      <c r="B847" s="260"/>
      <c r="C847" s="261"/>
      <c r="D847" s="234" t="s">
        <v>169</v>
      </c>
      <c r="E847" s="262" t="s">
        <v>1</v>
      </c>
      <c r="F847" s="263" t="s">
        <v>172</v>
      </c>
      <c r="G847" s="261"/>
      <c r="H847" s="264">
        <v>60.75</v>
      </c>
      <c r="I847" s="265"/>
      <c r="J847" s="261"/>
      <c r="K847" s="261"/>
      <c r="L847" s="266"/>
      <c r="M847" s="267"/>
      <c r="N847" s="268"/>
      <c r="O847" s="268"/>
      <c r="P847" s="268"/>
      <c r="Q847" s="268"/>
      <c r="R847" s="268"/>
      <c r="S847" s="268"/>
      <c r="T847" s="269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T847" s="270" t="s">
        <v>169</v>
      </c>
      <c r="AU847" s="270" t="s">
        <v>82</v>
      </c>
      <c r="AV847" s="15" t="s">
        <v>166</v>
      </c>
      <c r="AW847" s="15" t="s">
        <v>30</v>
      </c>
      <c r="AX847" s="15" t="s">
        <v>80</v>
      </c>
      <c r="AY847" s="270" t="s">
        <v>160</v>
      </c>
    </row>
    <row r="848" spans="1:65" s="2" customFormat="1" ht="16.5" customHeight="1">
      <c r="A848" s="39"/>
      <c r="B848" s="40"/>
      <c r="C848" s="271" t="s">
        <v>629</v>
      </c>
      <c r="D848" s="271" t="s">
        <v>226</v>
      </c>
      <c r="E848" s="272" t="s">
        <v>1051</v>
      </c>
      <c r="F848" s="273" t="s">
        <v>1052</v>
      </c>
      <c r="G848" s="274" t="s">
        <v>175</v>
      </c>
      <c r="H848" s="275">
        <v>2.673</v>
      </c>
      <c r="I848" s="276"/>
      <c r="J848" s="277">
        <f>ROUND(I848*H848,2)</f>
        <v>0</v>
      </c>
      <c r="K848" s="278"/>
      <c r="L848" s="279"/>
      <c r="M848" s="280" t="s">
        <v>1</v>
      </c>
      <c r="N848" s="281" t="s">
        <v>38</v>
      </c>
      <c r="O848" s="92"/>
      <c r="P848" s="230">
        <f>O848*H848</f>
        <v>0</v>
      </c>
      <c r="Q848" s="230">
        <v>0</v>
      </c>
      <c r="R848" s="230">
        <f>Q848*H848</f>
        <v>0</v>
      </c>
      <c r="S848" s="230">
        <v>0</v>
      </c>
      <c r="T848" s="231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32" t="s">
        <v>234</v>
      </c>
      <c r="AT848" s="232" t="s">
        <v>226</v>
      </c>
      <c r="AU848" s="232" t="s">
        <v>82</v>
      </c>
      <c r="AY848" s="18" t="s">
        <v>160</v>
      </c>
      <c r="BE848" s="233">
        <f>IF(N848="základní",J848,0)</f>
        <v>0</v>
      </c>
      <c r="BF848" s="233">
        <f>IF(N848="snížená",J848,0)</f>
        <v>0</v>
      </c>
      <c r="BG848" s="233">
        <f>IF(N848="zákl. přenesená",J848,0)</f>
        <v>0</v>
      </c>
      <c r="BH848" s="233">
        <f>IF(N848="sníž. přenesená",J848,0)</f>
        <v>0</v>
      </c>
      <c r="BI848" s="233">
        <f>IF(N848="nulová",J848,0)</f>
        <v>0</v>
      </c>
      <c r="BJ848" s="18" t="s">
        <v>80</v>
      </c>
      <c r="BK848" s="233">
        <f>ROUND(I848*H848,2)</f>
        <v>0</v>
      </c>
      <c r="BL848" s="18" t="s">
        <v>197</v>
      </c>
      <c r="BM848" s="232" t="s">
        <v>1053</v>
      </c>
    </row>
    <row r="849" spans="1:51" s="14" customFormat="1" ht="12">
      <c r="A849" s="14"/>
      <c r="B849" s="249"/>
      <c r="C849" s="250"/>
      <c r="D849" s="234" t="s">
        <v>169</v>
      </c>
      <c r="E849" s="251" t="s">
        <v>1</v>
      </c>
      <c r="F849" s="252" t="s">
        <v>1054</v>
      </c>
      <c r="G849" s="250"/>
      <c r="H849" s="253">
        <v>0.66</v>
      </c>
      <c r="I849" s="254"/>
      <c r="J849" s="250"/>
      <c r="K849" s="250"/>
      <c r="L849" s="255"/>
      <c r="M849" s="256"/>
      <c r="N849" s="257"/>
      <c r="O849" s="257"/>
      <c r="P849" s="257"/>
      <c r="Q849" s="257"/>
      <c r="R849" s="257"/>
      <c r="S849" s="257"/>
      <c r="T849" s="258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9" t="s">
        <v>169</v>
      </c>
      <c r="AU849" s="259" t="s">
        <v>82</v>
      </c>
      <c r="AV849" s="14" t="s">
        <v>82</v>
      </c>
      <c r="AW849" s="14" t="s">
        <v>30</v>
      </c>
      <c r="AX849" s="14" t="s">
        <v>73</v>
      </c>
      <c r="AY849" s="259" t="s">
        <v>160</v>
      </c>
    </row>
    <row r="850" spans="1:51" s="14" customFormat="1" ht="12">
      <c r="A850" s="14"/>
      <c r="B850" s="249"/>
      <c r="C850" s="250"/>
      <c r="D850" s="234" t="s">
        <v>169</v>
      </c>
      <c r="E850" s="251" t="s">
        <v>1</v>
      </c>
      <c r="F850" s="252" t="s">
        <v>1055</v>
      </c>
      <c r="G850" s="250"/>
      <c r="H850" s="253">
        <v>2.013</v>
      </c>
      <c r="I850" s="254"/>
      <c r="J850" s="250"/>
      <c r="K850" s="250"/>
      <c r="L850" s="255"/>
      <c r="M850" s="256"/>
      <c r="N850" s="257"/>
      <c r="O850" s="257"/>
      <c r="P850" s="257"/>
      <c r="Q850" s="257"/>
      <c r="R850" s="257"/>
      <c r="S850" s="257"/>
      <c r="T850" s="258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9" t="s">
        <v>169</v>
      </c>
      <c r="AU850" s="259" t="s">
        <v>82</v>
      </c>
      <c r="AV850" s="14" t="s">
        <v>82</v>
      </c>
      <c r="AW850" s="14" t="s">
        <v>30</v>
      </c>
      <c r="AX850" s="14" t="s">
        <v>73</v>
      </c>
      <c r="AY850" s="259" t="s">
        <v>160</v>
      </c>
    </row>
    <row r="851" spans="1:51" s="15" customFormat="1" ht="12">
      <c r="A851" s="15"/>
      <c r="B851" s="260"/>
      <c r="C851" s="261"/>
      <c r="D851" s="234" t="s">
        <v>169</v>
      </c>
      <c r="E851" s="262" t="s">
        <v>1</v>
      </c>
      <c r="F851" s="263" t="s">
        <v>172</v>
      </c>
      <c r="G851" s="261"/>
      <c r="H851" s="264">
        <v>2.673</v>
      </c>
      <c r="I851" s="265"/>
      <c r="J851" s="261"/>
      <c r="K851" s="261"/>
      <c r="L851" s="266"/>
      <c r="M851" s="267"/>
      <c r="N851" s="268"/>
      <c r="O851" s="268"/>
      <c r="P851" s="268"/>
      <c r="Q851" s="268"/>
      <c r="R851" s="268"/>
      <c r="S851" s="268"/>
      <c r="T851" s="269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70" t="s">
        <v>169</v>
      </c>
      <c r="AU851" s="270" t="s">
        <v>82</v>
      </c>
      <c r="AV851" s="15" t="s">
        <v>166</v>
      </c>
      <c r="AW851" s="15" t="s">
        <v>30</v>
      </c>
      <c r="AX851" s="15" t="s">
        <v>80</v>
      </c>
      <c r="AY851" s="270" t="s">
        <v>160</v>
      </c>
    </row>
    <row r="852" spans="1:65" s="2" customFormat="1" ht="33" customHeight="1">
      <c r="A852" s="39"/>
      <c r="B852" s="40"/>
      <c r="C852" s="220" t="s">
        <v>1056</v>
      </c>
      <c r="D852" s="220" t="s">
        <v>162</v>
      </c>
      <c r="E852" s="221" t="s">
        <v>1057</v>
      </c>
      <c r="F852" s="222" t="s">
        <v>1058</v>
      </c>
      <c r="G852" s="223" t="s">
        <v>165</v>
      </c>
      <c r="H852" s="224">
        <v>24.3</v>
      </c>
      <c r="I852" s="225"/>
      <c r="J852" s="226">
        <f>ROUND(I852*H852,2)</f>
        <v>0</v>
      </c>
      <c r="K852" s="227"/>
      <c r="L852" s="45"/>
      <c r="M852" s="228" t="s">
        <v>1</v>
      </c>
      <c r="N852" s="229" t="s">
        <v>38</v>
      </c>
      <c r="O852" s="92"/>
      <c r="P852" s="230">
        <f>O852*H852</f>
        <v>0</v>
      </c>
      <c r="Q852" s="230">
        <v>0</v>
      </c>
      <c r="R852" s="230">
        <f>Q852*H852</f>
        <v>0</v>
      </c>
      <c r="S852" s="230">
        <v>0</v>
      </c>
      <c r="T852" s="231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2" t="s">
        <v>197</v>
      </c>
      <c r="AT852" s="232" t="s">
        <v>162</v>
      </c>
      <c r="AU852" s="232" t="s">
        <v>82</v>
      </c>
      <c r="AY852" s="18" t="s">
        <v>160</v>
      </c>
      <c r="BE852" s="233">
        <f>IF(N852="základní",J852,0)</f>
        <v>0</v>
      </c>
      <c r="BF852" s="233">
        <f>IF(N852="snížená",J852,0)</f>
        <v>0</v>
      </c>
      <c r="BG852" s="233">
        <f>IF(N852="zákl. přenesená",J852,0)</f>
        <v>0</v>
      </c>
      <c r="BH852" s="233">
        <f>IF(N852="sníž. přenesená",J852,0)</f>
        <v>0</v>
      </c>
      <c r="BI852" s="233">
        <f>IF(N852="nulová",J852,0)</f>
        <v>0</v>
      </c>
      <c r="BJ852" s="18" t="s">
        <v>80</v>
      </c>
      <c r="BK852" s="233">
        <f>ROUND(I852*H852,2)</f>
        <v>0</v>
      </c>
      <c r="BL852" s="18" t="s">
        <v>197</v>
      </c>
      <c r="BM852" s="232" t="s">
        <v>1059</v>
      </c>
    </row>
    <row r="853" spans="1:51" s="14" customFormat="1" ht="12">
      <c r="A853" s="14"/>
      <c r="B853" s="249"/>
      <c r="C853" s="250"/>
      <c r="D853" s="234" t="s">
        <v>169</v>
      </c>
      <c r="E853" s="251" t="s">
        <v>1</v>
      </c>
      <c r="F853" s="252" t="s">
        <v>1060</v>
      </c>
      <c r="G853" s="250"/>
      <c r="H853" s="253">
        <v>6</v>
      </c>
      <c r="I853" s="254"/>
      <c r="J853" s="250"/>
      <c r="K853" s="250"/>
      <c r="L853" s="255"/>
      <c r="M853" s="256"/>
      <c r="N853" s="257"/>
      <c r="O853" s="257"/>
      <c r="P853" s="257"/>
      <c r="Q853" s="257"/>
      <c r="R853" s="257"/>
      <c r="S853" s="257"/>
      <c r="T853" s="258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9" t="s">
        <v>169</v>
      </c>
      <c r="AU853" s="259" t="s">
        <v>82</v>
      </c>
      <c r="AV853" s="14" t="s">
        <v>82</v>
      </c>
      <c r="AW853" s="14" t="s">
        <v>30</v>
      </c>
      <c r="AX853" s="14" t="s">
        <v>73</v>
      </c>
      <c r="AY853" s="259" t="s">
        <v>160</v>
      </c>
    </row>
    <row r="854" spans="1:51" s="14" customFormat="1" ht="12">
      <c r="A854" s="14"/>
      <c r="B854" s="249"/>
      <c r="C854" s="250"/>
      <c r="D854" s="234" t="s">
        <v>169</v>
      </c>
      <c r="E854" s="251" t="s">
        <v>1</v>
      </c>
      <c r="F854" s="252" t="s">
        <v>1061</v>
      </c>
      <c r="G854" s="250"/>
      <c r="H854" s="253">
        <v>18.3</v>
      </c>
      <c r="I854" s="254"/>
      <c r="J854" s="250"/>
      <c r="K854" s="250"/>
      <c r="L854" s="255"/>
      <c r="M854" s="256"/>
      <c r="N854" s="257"/>
      <c r="O854" s="257"/>
      <c r="P854" s="257"/>
      <c r="Q854" s="257"/>
      <c r="R854" s="257"/>
      <c r="S854" s="257"/>
      <c r="T854" s="258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9" t="s">
        <v>169</v>
      </c>
      <c r="AU854" s="259" t="s">
        <v>82</v>
      </c>
      <c r="AV854" s="14" t="s">
        <v>82</v>
      </c>
      <c r="AW854" s="14" t="s">
        <v>30</v>
      </c>
      <c r="AX854" s="14" t="s">
        <v>73</v>
      </c>
      <c r="AY854" s="259" t="s">
        <v>160</v>
      </c>
    </row>
    <row r="855" spans="1:51" s="15" customFormat="1" ht="12">
      <c r="A855" s="15"/>
      <c r="B855" s="260"/>
      <c r="C855" s="261"/>
      <c r="D855" s="234" t="s">
        <v>169</v>
      </c>
      <c r="E855" s="262" t="s">
        <v>1</v>
      </c>
      <c r="F855" s="263" t="s">
        <v>172</v>
      </c>
      <c r="G855" s="261"/>
      <c r="H855" s="264">
        <v>24.3</v>
      </c>
      <c r="I855" s="265"/>
      <c r="J855" s="261"/>
      <c r="K855" s="261"/>
      <c r="L855" s="266"/>
      <c r="M855" s="267"/>
      <c r="N855" s="268"/>
      <c r="O855" s="268"/>
      <c r="P855" s="268"/>
      <c r="Q855" s="268"/>
      <c r="R855" s="268"/>
      <c r="S855" s="268"/>
      <c r="T855" s="269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T855" s="270" t="s">
        <v>169</v>
      </c>
      <c r="AU855" s="270" t="s">
        <v>82</v>
      </c>
      <c r="AV855" s="15" t="s">
        <v>166</v>
      </c>
      <c r="AW855" s="15" t="s">
        <v>30</v>
      </c>
      <c r="AX855" s="15" t="s">
        <v>80</v>
      </c>
      <c r="AY855" s="270" t="s">
        <v>160</v>
      </c>
    </row>
    <row r="856" spans="1:65" s="2" customFormat="1" ht="24.15" customHeight="1">
      <c r="A856" s="39"/>
      <c r="B856" s="40"/>
      <c r="C856" s="271" t="s">
        <v>634</v>
      </c>
      <c r="D856" s="271" t="s">
        <v>226</v>
      </c>
      <c r="E856" s="272" t="s">
        <v>1025</v>
      </c>
      <c r="F856" s="273" t="s">
        <v>1026</v>
      </c>
      <c r="G856" s="274" t="s">
        <v>165</v>
      </c>
      <c r="H856" s="275">
        <v>25.515</v>
      </c>
      <c r="I856" s="276"/>
      <c r="J856" s="277">
        <f>ROUND(I856*H856,2)</f>
        <v>0</v>
      </c>
      <c r="K856" s="278"/>
      <c r="L856" s="279"/>
      <c r="M856" s="280" t="s">
        <v>1</v>
      </c>
      <c r="N856" s="281" t="s">
        <v>38</v>
      </c>
      <c r="O856" s="92"/>
      <c r="P856" s="230">
        <f>O856*H856</f>
        <v>0</v>
      </c>
      <c r="Q856" s="230">
        <v>0</v>
      </c>
      <c r="R856" s="230">
        <f>Q856*H856</f>
        <v>0</v>
      </c>
      <c r="S856" s="230">
        <v>0</v>
      </c>
      <c r="T856" s="231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32" t="s">
        <v>234</v>
      </c>
      <c r="AT856" s="232" t="s">
        <v>226</v>
      </c>
      <c r="AU856" s="232" t="s">
        <v>82</v>
      </c>
      <c r="AY856" s="18" t="s">
        <v>160</v>
      </c>
      <c r="BE856" s="233">
        <f>IF(N856="základní",J856,0)</f>
        <v>0</v>
      </c>
      <c r="BF856" s="233">
        <f>IF(N856="snížená",J856,0)</f>
        <v>0</v>
      </c>
      <c r="BG856" s="233">
        <f>IF(N856="zákl. přenesená",J856,0)</f>
        <v>0</v>
      </c>
      <c r="BH856" s="233">
        <f>IF(N856="sníž. přenesená",J856,0)</f>
        <v>0</v>
      </c>
      <c r="BI856" s="233">
        <f>IF(N856="nulová",J856,0)</f>
        <v>0</v>
      </c>
      <c r="BJ856" s="18" t="s">
        <v>80</v>
      </c>
      <c r="BK856" s="233">
        <f>ROUND(I856*H856,2)</f>
        <v>0</v>
      </c>
      <c r="BL856" s="18" t="s">
        <v>197</v>
      </c>
      <c r="BM856" s="232" t="s">
        <v>1062</v>
      </c>
    </row>
    <row r="857" spans="1:51" s="14" customFormat="1" ht="12">
      <c r="A857" s="14"/>
      <c r="B857" s="249"/>
      <c r="C857" s="250"/>
      <c r="D857" s="234" t="s">
        <v>169</v>
      </c>
      <c r="E857" s="251" t="s">
        <v>1</v>
      </c>
      <c r="F857" s="252" t="s">
        <v>1060</v>
      </c>
      <c r="G857" s="250"/>
      <c r="H857" s="253">
        <v>6</v>
      </c>
      <c r="I857" s="254"/>
      <c r="J857" s="250"/>
      <c r="K857" s="250"/>
      <c r="L857" s="255"/>
      <c r="M857" s="256"/>
      <c r="N857" s="257"/>
      <c r="O857" s="257"/>
      <c r="P857" s="257"/>
      <c r="Q857" s="257"/>
      <c r="R857" s="257"/>
      <c r="S857" s="257"/>
      <c r="T857" s="258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9" t="s">
        <v>169</v>
      </c>
      <c r="AU857" s="259" t="s">
        <v>82</v>
      </c>
      <c r="AV857" s="14" t="s">
        <v>82</v>
      </c>
      <c r="AW857" s="14" t="s">
        <v>30</v>
      </c>
      <c r="AX857" s="14" t="s">
        <v>73</v>
      </c>
      <c r="AY857" s="259" t="s">
        <v>160</v>
      </c>
    </row>
    <row r="858" spans="1:51" s="14" customFormat="1" ht="12">
      <c r="A858" s="14"/>
      <c r="B858" s="249"/>
      <c r="C858" s="250"/>
      <c r="D858" s="234" t="s">
        <v>169</v>
      </c>
      <c r="E858" s="251" t="s">
        <v>1</v>
      </c>
      <c r="F858" s="252" t="s">
        <v>1061</v>
      </c>
      <c r="G858" s="250"/>
      <c r="H858" s="253">
        <v>18.3</v>
      </c>
      <c r="I858" s="254"/>
      <c r="J858" s="250"/>
      <c r="K858" s="250"/>
      <c r="L858" s="255"/>
      <c r="M858" s="256"/>
      <c r="N858" s="257"/>
      <c r="O858" s="257"/>
      <c r="P858" s="257"/>
      <c r="Q858" s="257"/>
      <c r="R858" s="257"/>
      <c r="S858" s="257"/>
      <c r="T858" s="258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9" t="s">
        <v>169</v>
      </c>
      <c r="AU858" s="259" t="s">
        <v>82</v>
      </c>
      <c r="AV858" s="14" t="s">
        <v>82</v>
      </c>
      <c r="AW858" s="14" t="s">
        <v>30</v>
      </c>
      <c r="AX858" s="14" t="s">
        <v>73</v>
      </c>
      <c r="AY858" s="259" t="s">
        <v>160</v>
      </c>
    </row>
    <row r="859" spans="1:51" s="15" customFormat="1" ht="12">
      <c r="A859" s="15"/>
      <c r="B859" s="260"/>
      <c r="C859" s="261"/>
      <c r="D859" s="234" t="s">
        <v>169</v>
      </c>
      <c r="E859" s="262" t="s">
        <v>1</v>
      </c>
      <c r="F859" s="263" t="s">
        <v>172</v>
      </c>
      <c r="G859" s="261"/>
      <c r="H859" s="264">
        <v>24.3</v>
      </c>
      <c r="I859" s="265"/>
      <c r="J859" s="261"/>
      <c r="K859" s="261"/>
      <c r="L859" s="266"/>
      <c r="M859" s="267"/>
      <c r="N859" s="268"/>
      <c r="O859" s="268"/>
      <c r="P859" s="268"/>
      <c r="Q859" s="268"/>
      <c r="R859" s="268"/>
      <c r="S859" s="268"/>
      <c r="T859" s="269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70" t="s">
        <v>169</v>
      </c>
      <c r="AU859" s="270" t="s">
        <v>82</v>
      </c>
      <c r="AV859" s="15" t="s">
        <v>166</v>
      </c>
      <c r="AW859" s="15" t="s">
        <v>30</v>
      </c>
      <c r="AX859" s="15" t="s">
        <v>73</v>
      </c>
      <c r="AY859" s="270" t="s">
        <v>160</v>
      </c>
    </row>
    <row r="860" spans="1:51" s="14" customFormat="1" ht="12">
      <c r="A860" s="14"/>
      <c r="B860" s="249"/>
      <c r="C860" s="250"/>
      <c r="D860" s="234" t="s">
        <v>169</v>
      </c>
      <c r="E860" s="251" t="s">
        <v>1</v>
      </c>
      <c r="F860" s="252" t="s">
        <v>1063</v>
      </c>
      <c r="G860" s="250"/>
      <c r="H860" s="253">
        <v>25.515</v>
      </c>
      <c r="I860" s="254"/>
      <c r="J860" s="250"/>
      <c r="K860" s="250"/>
      <c r="L860" s="255"/>
      <c r="M860" s="256"/>
      <c r="N860" s="257"/>
      <c r="O860" s="257"/>
      <c r="P860" s="257"/>
      <c r="Q860" s="257"/>
      <c r="R860" s="257"/>
      <c r="S860" s="257"/>
      <c r="T860" s="258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9" t="s">
        <v>169</v>
      </c>
      <c r="AU860" s="259" t="s">
        <v>82</v>
      </c>
      <c r="AV860" s="14" t="s">
        <v>82</v>
      </c>
      <c r="AW860" s="14" t="s">
        <v>30</v>
      </c>
      <c r="AX860" s="14" t="s">
        <v>73</v>
      </c>
      <c r="AY860" s="259" t="s">
        <v>160</v>
      </c>
    </row>
    <row r="861" spans="1:51" s="15" customFormat="1" ht="12">
      <c r="A861" s="15"/>
      <c r="B861" s="260"/>
      <c r="C861" s="261"/>
      <c r="D861" s="234" t="s">
        <v>169</v>
      </c>
      <c r="E861" s="262" t="s">
        <v>1</v>
      </c>
      <c r="F861" s="263" t="s">
        <v>172</v>
      </c>
      <c r="G861" s="261"/>
      <c r="H861" s="264">
        <v>25.515</v>
      </c>
      <c r="I861" s="265"/>
      <c r="J861" s="261"/>
      <c r="K861" s="261"/>
      <c r="L861" s="266"/>
      <c r="M861" s="267"/>
      <c r="N861" s="268"/>
      <c r="O861" s="268"/>
      <c r="P861" s="268"/>
      <c r="Q861" s="268"/>
      <c r="R861" s="268"/>
      <c r="S861" s="268"/>
      <c r="T861" s="269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T861" s="270" t="s">
        <v>169</v>
      </c>
      <c r="AU861" s="270" t="s">
        <v>82</v>
      </c>
      <c r="AV861" s="15" t="s">
        <v>166</v>
      </c>
      <c r="AW861" s="15" t="s">
        <v>30</v>
      </c>
      <c r="AX861" s="15" t="s">
        <v>80</v>
      </c>
      <c r="AY861" s="270" t="s">
        <v>160</v>
      </c>
    </row>
    <row r="862" spans="1:65" s="2" customFormat="1" ht="24.15" customHeight="1">
      <c r="A862" s="39"/>
      <c r="B862" s="40"/>
      <c r="C862" s="220" t="s">
        <v>1064</v>
      </c>
      <c r="D862" s="220" t="s">
        <v>162</v>
      </c>
      <c r="E862" s="221" t="s">
        <v>1065</v>
      </c>
      <c r="F862" s="222" t="s">
        <v>1066</v>
      </c>
      <c r="G862" s="223" t="s">
        <v>165</v>
      </c>
      <c r="H862" s="224">
        <v>511.32</v>
      </c>
      <c r="I862" s="225"/>
      <c r="J862" s="226">
        <f>ROUND(I862*H862,2)</f>
        <v>0</v>
      </c>
      <c r="K862" s="227"/>
      <c r="L862" s="45"/>
      <c r="M862" s="228" t="s">
        <v>1</v>
      </c>
      <c r="N862" s="229" t="s">
        <v>38</v>
      </c>
      <c r="O862" s="92"/>
      <c r="P862" s="230">
        <f>O862*H862</f>
        <v>0</v>
      </c>
      <c r="Q862" s="230">
        <v>0</v>
      </c>
      <c r="R862" s="230">
        <f>Q862*H862</f>
        <v>0</v>
      </c>
      <c r="S862" s="230">
        <v>0</v>
      </c>
      <c r="T862" s="231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32" t="s">
        <v>197</v>
      </c>
      <c r="AT862" s="232" t="s">
        <v>162</v>
      </c>
      <c r="AU862" s="232" t="s">
        <v>82</v>
      </c>
      <c r="AY862" s="18" t="s">
        <v>160</v>
      </c>
      <c r="BE862" s="233">
        <f>IF(N862="základní",J862,0)</f>
        <v>0</v>
      </c>
      <c r="BF862" s="233">
        <f>IF(N862="snížená",J862,0)</f>
        <v>0</v>
      </c>
      <c r="BG862" s="233">
        <f>IF(N862="zákl. přenesená",J862,0)</f>
        <v>0</v>
      </c>
      <c r="BH862" s="233">
        <f>IF(N862="sníž. přenesená",J862,0)</f>
        <v>0</v>
      </c>
      <c r="BI862" s="233">
        <f>IF(N862="nulová",J862,0)</f>
        <v>0</v>
      </c>
      <c r="BJ862" s="18" t="s">
        <v>80</v>
      </c>
      <c r="BK862" s="233">
        <f>ROUND(I862*H862,2)</f>
        <v>0</v>
      </c>
      <c r="BL862" s="18" t="s">
        <v>197</v>
      </c>
      <c r="BM862" s="232" t="s">
        <v>1067</v>
      </c>
    </row>
    <row r="863" spans="1:65" s="2" customFormat="1" ht="24.15" customHeight="1">
      <c r="A863" s="39"/>
      <c r="B863" s="40"/>
      <c r="C863" s="271" t="s">
        <v>638</v>
      </c>
      <c r="D863" s="271" t="s">
        <v>226</v>
      </c>
      <c r="E863" s="272" t="s">
        <v>1068</v>
      </c>
      <c r="F863" s="273" t="s">
        <v>1069</v>
      </c>
      <c r="G863" s="274" t="s">
        <v>165</v>
      </c>
      <c r="H863" s="275">
        <v>595.943</v>
      </c>
      <c r="I863" s="276"/>
      <c r="J863" s="277">
        <f>ROUND(I863*H863,2)</f>
        <v>0</v>
      </c>
      <c r="K863" s="278"/>
      <c r="L863" s="279"/>
      <c r="M863" s="280" t="s">
        <v>1</v>
      </c>
      <c r="N863" s="281" t="s">
        <v>38</v>
      </c>
      <c r="O863" s="92"/>
      <c r="P863" s="230">
        <f>O863*H863</f>
        <v>0</v>
      </c>
      <c r="Q863" s="230">
        <v>0</v>
      </c>
      <c r="R863" s="230">
        <f>Q863*H863</f>
        <v>0</v>
      </c>
      <c r="S863" s="230">
        <v>0</v>
      </c>
      <c r="T863" s="231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2" t="s">
        <v>234</v>
      </c>
      <c r="AT863" s="232" t="s">
        <v>226</v>
      </c>
      <c r="AU863" s="232" t="s">
        <v>82</v>
      </c>
      <c r="AY863" s="18" t="s">
        <v>160</v>
      </c>
      <c r="BE863" s="233">
        <f>IF(N863="základní",J863,0)</f>
        <v>0</v>
      </c>
      <c r="BF863" s="233">
        <f>IF(N863="snížená",J863,0)</f>
        <v>0</v>
      </c>
      <c r="BG863" s="233">
        <f>IF(N863="zákl. přenesená",J863,0)</f>
        <v>0</v>
      </c>
      <c r="BH863" s="233">
        <f>IF(N863="sníž. přenesená",J863,0)</f>
        <v>0</v>
      </c>
      <c r="BI863" s="233">
        <f>IF(N863="nulová",J863,0)</f>
        <v>0</v>
      </c>
      <c r="BJ863" s="18" t="s">
        <v>80</v>
      </c>
      <c r="BK863" s="233">
        <f>ROUND(I863*H863,2)</f>
        <v>0</v>
      </c>
      <c r="BL863" s="18" t="s">
        <v>197</v>
      </c>
      <c r="BM863" s="232" t="s">
        <v>1070</v>
      </c>
    </row>
    <row r="864" spans="1:51" s="13" customFormat="1" ht="12">
      <c r="A864" s="13"/>
      <c r="B864" s="239"/>
      <c r="C864" s="240"/>
      <c r="D864" s="234" t="s">
        <v>169</v>
      </c>
      <c r="E864" s="241" t="s">
        <v>1</v>
      </c>
      <c r="F864" s="242" t="s">
        <v>1071</v>
      </c>
      <c r="G864" s="240"/>
      <c r="H864" s="241" t="s">
        <v>1</v>
      </c>
      <c r="I864" s="243"/>
      <c r="J864" s="240"/>
      <c r="K864" s="240"/>
      <c r="L864" s="244"/>
      <c r="M864" s="245"/>
      <c r="N864" s="246"/>
      <c r="O864" s="246"/>
      <c r="P864" s="246"/>
      <c r="Q864" s="246"/>
      <c r="R864" s="246"/>
      <c r="S864" s="246"/>
      <c r="T864" s="247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8" t="s">
        <v>169</v>
      </c>
      <c r="AU864" s="248" t="s">
        <v>82</v>
      </c>
      <c r="AV864" s="13" t="s">
        <v>80</v>
      </c>
      <c r="AW864" s="13" t="s">
        <v>30</v>
      </c>
      <c r="AX864" s="13" t="s">
        <v>73</v>
      </c>
      <c r="AY864" s="248" t="s">
        <v>160</v>
      </c>
    </row>
    <row r="865" spans="1:51" s="16" customFormat="1" ht="12">
      <c r="A865" s="16"/>
      <c r="B865" s="283"/>
      <c r="C865" s="284"/>
      <c r="D865" s="234" t="s">
        <v>169</v>
      </c>
      <c r="E865" s="285" t="s">
        <v>1</v>
      </c>
      <c r="F865" s="286" t="s">
        <v>902</v>
      </c>
      <c r="G865" s="284"/>
      <c r="H865" s="287">
        <v>0</v>
      </c>
      <c r="I865" s="288"/>
      <c r="J865" s="284"/>
      <c r="K865" s="284"/>
      <c r="L865" s="289"/>
      <c r="M865" s="290"/>
      <c r="N865" s="291"/>
      <c r="O865" s="291"/>
      <c r="P865" s="291"/>
      <c r="Q865" s="291"/>
      <c r="R865" s="291"/>
      <c r="S865" s="291"/>
      <c r="T865" s="292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T865" s="293" t="s">
        <v>169</v>
      </c>
      <c r="AU865" s="293" t="s">
        <v>82</v>
      </c>
      <c r="AV865" s="16" t="s">
        <v>176</v>
      </c>
      <c r="AW865" s="16" t="s">
        <v>30</v>
      </c>
      <c r="AX865" s="16" t="s">
        <v>73</v>
      </c>
      <c r="AY865" s="293" t="s">
        <v>160</v>
      </c>
    </row>
    <row r="866" spans="1:51" s="14" customFormat="1" ht="12">
      <c r="A866" s="14"/>
      <c r="B866" s="249"/>
      <c r="C866" s="250"/>
      <c r="D866" s="234" t="s">
        <v>169</v>
      </c>
      <c r="E866" s="251" t="s">
        <v>1</v>
      </c>
      <c r="F866" s="252" t="s">
        <v>590</v>
      </c>
      <c r="G866" s="250"/>
      <c r="H866" s="253">
        <v>0.75</v>
      </c>
      <c r="I866" s="254"/>
      <c r="J866" s="250"/>
      <c r="K866" s="250"/>
      <c r="L866" s="255"/>
      <c r="M866" s="256"/>
      <c r="N866" s="257"/>
      <c r="O866" s="257"/>
      <c r="P866" s="257"/>
      <c r="Q866" s="257"/>
      <c r="R866" s="257"/>
      <c r="S866" s="257"/>
      <c r="T866" s="258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9" t="s">
        <v>169</v>
      </c>
      <c r="AU866" s="259" t="s">
        <v>82</v>
      </c>
      <c r="AV866" s="14" t="s">
        <v>82</v>
      </c>
      <c r="AW866" s="14" t="s">
        <v>30</v>
      </c>
      <c r="AX866" s="14" t="s">
        <v>73</v>
      </c>
      <c r="AY866" s="259" t="s">
        <v>160</v>
      </c>
    </row>
    <row r="867" spans="1:51" s="14" customFormat="1" ht="12">
      <c r="A867" s="14"/>
      <c r="B867" s="249"/>
      <c r="C867" s="250"/>
      <c r="D867" s="234" t="s">
        <v>169</v>
      </c>
      <c r="E867" s="251" t="s">
        <v>1</v>
      </c>
      <c r="F867" s="252" t="s">
        <v>591</v>
      </c>
      <c r="G867" s="250"/>
      <c r="H867" s="253">
        <v>2</v>
      </c>
      <c r="I867" s="254"/>
      <c r="J867" s="250"/>
      <c r="K867" s="250"/>
      <c r="L867" s="255"/>
      <c r="M867" s="256"/>
      <c r="N867" s="257"/>
      <c r="O867" s="257"/>
      <c r="P867" s="257"/>
      <c r="Q867" s="257"/>
      <c r="R867" s="257"/>
      <c r="S867" s="257"/>
      <c r="T867" s="25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9" t="s">
        <v>169</v>
      </c>
      <c r="AU867" s="259" t="s">
        <v>82</v>
      </c>
      <c r="AV867" s="14" t="s">
        <v>82</v>
      </c>
      <c r="AW867" s="14" t="s">
        <v>30</v>
      </c>
      <c r="AX867" s="14" t="s">
        <v>73</v>
      </c>
      <c r="AY867" s="259" t="s">
        <v>160</v>
      </c>
    </row>
    <row r="868" spans="1:51" s="16" customFormat="1" ht="12">
      <c r="A868" s="16"/>
      <c r="B868" s="283"/>
      <c r="C868" s="284"/>
      <c r="D868" s="234" t="s">
        <v>169</v>
      </c>
      <c r="E868" s="285" t="s">
        <v>1</v>
      </c>
      <c r="F868" s="286" t="s">
        <v>902</v>
      </c>
      <c r="G868" s="284"/>
      <c r="H868" s="287">
        <v>2.75</v>
      </c>
      <c r="I868" s="288"/>
      <c r="J868" s="284"/>
      <c r="K868" s="284"/>
      <c r="L868" s="289"/>
      <c r="M868" s="290"/>
      <c r="N868" s="291"/>
      <c r="O868" s="291"/>
      <c r="P868" s="291"/>
      <c r="Q868" s="291"/>
      <c r="R868" s="291"/>
      <c r="S868" s="291"/>
      <c r="T868" s="292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T868" s="293" t="s">
        <v>169</v>
      </c>
      <c r="AU868" s="293" t="s">
        <v>82</v>
      </c>
      <c r="AV868" s="16" t="s">
        <v>176</v>
      </c>
      <c r="AW868" s="16" t="s">
        <v>30</v>
      </c>
      <c r="AX868" s="16" t="s">
        <v>73</v>
      </c>
      <c r="AY868" s="293" t="s">
        <v>160</v>
      </c>
    </row>
    <row r="869" spans="1:51" s="15" customFormat="1" ht="12">
      <c r="A869" s="15"/>
      <c r="B869" s="260"/>
      <c r="C869" s="261"/>
      <c r="D869" s="234" t="s">
        <v>169</v>
      </c>
      <c r="E869" s="262" t="s">
        <v>1</v>
      </c>
      <c r="F869" s="263" t="s">
        <v>172</v>
      </c>
      <c r="G869" s="261"/>
      <c r="H869" s="264">
        <v>2.75</v>
      </c>
      <c r="I869" s="265"/>
      <c r="J869" s="261"/>
      <c r="K869" s="261"/>
      <c r="L869" s="266"/>
      <c r="M869" s="267"/>
      <c r="N869" s="268"/>
      <c r="O869" s="268"/>
      <c r="P869" s="268"/>
      <c r="Q869" s="268"/>
      <c r="R869" s="268"/>
      <c r="S869" s="268"/>
      <c r="T869" s="269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70" t="s">
        <v>169</v>
      </c>
      <c r="AU869" s="270" t="s">
        <v>82</v>
      </c>
      <c r="AV869" s="15" t="s">
        <v>166</v>
      </c>
      <c r="AW869" s="15" t="s">
        <v>30</v>
      </c>
      <c r="AX869" s="15" t="s">
        <v>73</v>
      </c>
      <c r="AY869" s="270" t="s">
        <v>160</v>
      </c>
    </row>
    <row r="870" spans="1:51" s="14" customFormat="1" ht="12">
      <c r="A870" s="14"/>
      <c r="B870" s="249"/>
      <c r="C870" s="250"/>
      <c r="D870" s="234" t="s">
        <v>169</v>
      </c>
      <c r="E870" s="251" t="s">
        <v>1</v>
      </c>
      <c r="F870" s="252" t="s">
        <v>1072</v>
      </c>
      <c r="G870" s="250"/>
      <c r="H870" s="253">
        <v>595.943</v>
      </c>
      <c r="I870" s="254"/>
      <c r="J870" s="250"/>
      <c r="K870" s="250"/>
      <c r="L870" s="255"/>
      <c r="M870" s="256"/>
      <c r="N870" s="257"/>
      <c r="O870" s="257"/>
      <c r="P870" s="257"/>
      <c r="Q870" s="257"/>
      <c r="R870" s="257"/>
      <c r="S870" s="257"/>
      <c r="T870" s="258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9" t="s">
        <v>169</v>
      </c>
      <c r="AU870" s="259" t="s">
        <v>82</v>
      </c>
      <c r="AV870" s="14" t="s">
        <v>82</v>
      </c>
      <c r="AW870" s="14" t="s">
        <v>30</v>
      </c>
      <c r="AX870" s="14" t="s">
        <v>73</v>
      </c>
      <c r="AY870" s="259" t="s">
        <v>160</v>
      </c>
    </row>
    <row r="871" spans="1:51" s="15" customFormat="1" ht="12">
      <c r="A871" s="15"/>
      <c r="B871" s="260"/>
      <c r="C871" s="261"/>
      <c r="D871" s="234" t="s">
        <v>169</v>
      </c>
      <c r="E871" s="262" t="s">
        <v>1</v>
      </c>
      <c r="F871" s="263" t="s">
        <v>172</v>
      </c>
      <c r="G871" s="261"/>
      <c r="H871" s="264">
        <v>595.943</v>
      </c>
      <c r="I871" s="265"/>
      <c r="J871" s="261"/>
      <c r="K871" s="261"/>
      <c r="L871" s="266"/>
      <c r="M871" s="267"/>
      <c r="N871" s="268"/>
      <c r="O871" s="268"/>
      <c r="P871" s="268"/>
      <c r="Q871" s="268"/>
      <c r="R871" s="268"/>
      <c r="S871" s="268"/>
      <c r="T871" s="269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70" t="s">
        <v>169</v>
      </c>
      <c r="AU871" s="270" t="s">
        <v>82</v>
      </c>
      <c r="AV871" s="15" t="s">
        <v>166</v>
      </c>
      <c r="AW871" s="15" t="s">
        <v>30</v>
      </c>
      <c r="AX871" s="15" t="s">
        <v>80</v>
      </c>
      <c r="AY871" s="270" t="s">
        <v>160</v>
      </c>
    </row>
    <row r="872" spans="1:65" s="2" customFormat="1" ht="24.15" customHeight="1">
      <c r="A872" s="39"/>
      <c r="B872" s="40"/>
      <c r="C872" s="220" t="s">
        <v>1073</v>
      </c>
      <c r="D872" s="220" t="s">
        <v>162</v>
      </c>
      <c r="E872" s="221" t="s">
        <v>1074</v>
      </c>
      <c r="F872" s="222" t="s">
        <v>1075</v>
      </c>
      <c r="G872" s="223" t="s">
        <v>893</v>
      </c>
      <c r="H872" s="282"/>
      <c r="I872" s="225"/>
      <c r="J872" s="226">
        <f>ROUND(I872*H872,2)</f>
        <v>0</v>
      </c>
      <c r="K872" s="227"/>
      <c r="L872" s="45"/>
      <c r="M872" s="228" t="s">
        <v>1</v>
      </c>
      <c r="N872" s="229" t="s">
        <v>38</v>
      </c>
      <c r="O872" s="92"/>
      <c r="P872" s="230">
        <f>O872*H872</f>
        <v>0</v>
      </c>
      <c r="Q872" s="230">
        <v>0</v>
      </c>
      <c r="R872" s="230">
        <f>Q872*H872</f>
        <v>0</v>
      </c>
      <c r="S872" s="230">
        <v>0</v>
      </c>
      <c r="T872" s="231">
        <f>S872*H872</f>
        <v>0</v>
      </c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R872" s="232" t="s">
        <v>197</v>
      </c>
      <c r="AT872" s="232" t="s">
        <v>162</v>
      </c>
      <c r="AU872" s="232" t="s">
        <v>82</v>
      </c>
      <c r="AY872" s="18" t="s">
        <v>160</v>
      </c>
      <c r="BE872" s="233">
        <f>IF(N872="základní",J872,0)</f>
        <v>0</v>
      </c>
      <c r="BF872" s="233">
        <f>IF(N872="snížená",J872,0)</f>
        <v>0</v>
      </c>
      <c r="BG872" s="233">
        <f>IF(N872="zákl. přenesená",J872,0)</f>
        <v>0</v>
      </c>
      <c r="BH872" s="233">
        <f>IF(N872="sníž. přenesená",J872,0)</f>
        <v>0</v>
      </c>
      <c r="BI872" s="233">
        <f>IF(N872="nulová",J872,0)</f>
        <v>0</v>
      </c>
      <c r="BJ872" s="18" t="s">
        <v>80</v>
      </c>
      <c r="BK872" s="233">
        <f>ROUND(I872*H872,2)</f>
        <v>0</v>
      </c>
      <c r="BL872" s="18" t="s">
        <v>197</v>
      </c>
      <c r="BM872" s="232" t="s">
        <v>1076</v>
      </c>
    </row>
    <row r="873" spans="1:63" s="12" customFormat="1" ht="22.8" customHeight="1">
      <c r="A873" s="12"/>
      <c r="B873" s="204"/>
      <c r="C873" s="205"/>
      <c r="D873" s="206" t="s">
        <v>72</v>
      </c>
      <c r="E873" s="218" t="s">
        <v>1077</v>
      </c>
      <c r="F873" s="218" t="s">
        <v>1078</v>
      </c>
      <c r="G873" s="205"/>
      <c r="H873" s="205"/>
      <c r="I873" s="208"/>
      <c r="J873" s="219">
        <f>BK873</f>
        <v>0</v>
      </c>
      <c r="K873" s="205"/>
      <c r="L873" s="210"/>
      <c r="M873" s="211"/>
      <c r="N873" s="212"/>
      <c r="O873" s="212"/>
      <c r="P873" s="213">
        <f>SUM(P874:P925)</f>
        <v>0</v>
      </c>
      <c r="Q873" s="212"/>
      <c r="R873" s="213">
        <f>SUM(R874:R925)</f>
        <v>0</v>
      </c>
      <c r="S873" s="212"/>
      <c r="T873" s="214">
        <f>SUM(T874:T925)</f>
        <v>0</v>
      </c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R873" s="215" t="s">
        <v>82</v>
      </c>
      <c r="AT873" s="216" t="s">
        <v>72</v>
      </c>
      <c r="AU873" s="216" t="s">
        <v>80</v>
      </c>
      <c r="AY873" s="215" t="s">
        <v>160</v>
      </c>
      <c r="BK873" s="217">
        <f>SUM(BK874:BK925)</f>
        <v>0</v>
      </c>
    </row>
    <row r="874" spans="1:65" s="2" customFormat="1" ht="37.8" customHeight="1">
      <c r="A874" s="39"/>
      <c r="B874" s="40"/>
      <c r="C874" s="220" t="s">
        <v>641</v>
      </c>
      <c r="D874" s="220" t="s">
        <v>162</v>
      </c>
      <c r="E874" s="221" t="s">
        <v>1079</v>
      </c>
      <c r="F874" s="222" t="s">
        <v>1080</v>
      </c>
      <c r="G874" s="223" t="s">
        <v>165</v>
      </c>
      <c r="H874" s="224">
        <v>360</v>
      </c>
      <c r="I874" s="225"/>
      <c r="J874" s="226">
        <f>ROUND(I874*H874,2)</f>
        <v>0</v>
      </c>
      <c r="K874" s="227"/>
      <c r="L874" s="45"/>
      <c r="M874" s="228" t="s">
        <v>1</v>
      </c>
      <c r="N874" s="229" t="s">
        <v>38</v>
      </c>
      <c r="O874" s="92"/>
      <c r="P874" s="230">
        <f>O874*H874</f>
        <v>0</v>
      </c>
      <c r="Q874" s="230">
        <v>0</v>
      </c>
      <c r="R874" s="230">
        <f>Q874*H874</f>
        <v>0</v>
      </c>
      <c r="S874" s="230">
        <v>0</v>
      </c>
      <c r="T874" s="231">
        <f>S874*H874</f>
        <v>0</v>
      </c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R874" s="232" t="s">
        <v>197</v>
      </c>
      <c r="AT874" s="232" t="s">
        <v>162</v>
      </c>
      <c r="AU874" s="232" t="s">
        <v>82</v>
      </c>
      <c r="AY874" s="18" t="s">
        <v>160</v>
      </c>
      <c r="BE874" s="233">
        <f>IF(N874="základní",J874,0)</f>
        <v>0</v>
      </c>
      <c r="BF874" s="233">
        <f>IF(N874="snížená",J874,0)</f>
        <v>0</v>
      </c>
      <c r="BG874" s="233">
        <f>IF(N874="zákl. přenesená",J874,0)</f>
        <v>0</v>
      </c>
      <c r="BH874" s="233">
        <f>IF(N874="sníž. přenesená",J874,0)</f>
        <v>0</v>
      </c>
      <c r="BI874" s="233">
        <f>IF(N874="nulová",J874,0)</f>
        <v>0</v>
      </c>
      <c r="BJ874" s="18" t="s">
        <v>80</v>
      </c>
      <c r="BK874" s="233">
        <f>ROUND(I874*H874,2)</f>
        <v>0</v>
      </c>
      <c r="BL874" s="18" t="s">
        <v>197</v>
      </c>
      <c r="BM874" s="232" t="s">
        <v>1081</v>
      </c>
    </row>
    <row r="875" spans="1:65" s="2" customFormat="1" ht="44.25" customHeight="1">
      <c r="A875" s="39"/>
      <c r="B875" s="40"/>
      <c r="C875" s="220" t="s">
        <v>1082</v>
      </c>
      <c r="D875" s="220" t="s">
        <v>162</v>
      </c>
      <c r="E875" s="221" t="s">
        <v>1083</v>
      </c>
      <c r="F875" s="222" t="s">
        <v>1084</v>
      </c>
      <c r="G875" s="223" t="s">
        <v>165</v>
      </c>
      <c r="H875" s="224">
        <v>65</v>
      </c>
      <c r="I875" s="225"/>
      <c r="J875" s="226">
        <f>ROUND(I875*H875,2)</f>
        <v>0</v>
      </c>
      <c r="K875" s="227"/>
      <c r="L875" s="45"/>
      <c r="M875" s="228" t="s">
        <v>1</v>
      </c>
      <c r="N875" s="229" t="s">
        <v>38</v>
      </c>
      <c r="O875" s="92"/>
      <c r="P875" s="230">
        <f>O875*H875</f>
        <v>0</v>
      </c>
      <c r="Q875" s="230">
        <v>0</v>
      </c>
      <c r="R875" s="230">
        <f>Q875*H875</f>
        <v>0</v>
      </c>
      <c r="S875" s="230">
        <v>0</v>
      </c>
      <c r="T875" s="231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2" t="s">
        <v>197</v>
      </c>
      <c r="AT875" s="232" t="s">
        <v>162</v>
      </c>
      <c r="AU875" s="232" t="s">
        <v>82</v>
      </c>
      <c r="AY875" s="18" t="s">
        <v>160</v>
      </c>
      <c r="BE875" s="233">
        <f>IF(N875="základní",J875,0)</f>
        <v>0</v>
      </c>
      <c r="BF875" s="233">
        <f>IF(N875="snížená",J875,0)</f>
        <v>0</v>
      </c>
      <c r="BG875" s="233">
        <f>IF(N875="zákl. přenesená",J875,0)</f>
        <v>0</v>
      </c>
      <c r="BH875" s="233">
        <f>IF(N875="sníž. přenesená",J875,0)</f>
        <v>0</v>
      </c>
      <c r="BI875" s="233">
        <f>IF(N875="nulová",J875,0)</f>
        <v>0</v>
      </c>
      <c r="BJ875" s="18" t="s">
        <v>80</v>
      </c>
      <c r="BK875" s="233">
        <f>ROUND(I875*H875,2)</f>
        <v>0</v>
      </c>
      <c r="BL875" s="18" t="s">
        <v>197</v>
      </c>
      <c r="BM875" s="232" t="s">
        <v>1085</v>
      </c>
    </row>
    <row r="876" spans="1:51" s="14" customFormat="1" ht="12">
      <c r="A876" s="14"/>
      <c r="B876" s="249"/>
      <c r="C876" s="250"/>
      <c r="D876" s="234" t="s">
        <v>169</v>
      </c>
      <c r="E876" s="251" t="s">
        <v>1</v>
      </c>
      <c r="F876" s="252" t="s">
        <v>1086</v>
      </c>
      <c r="G876" s="250"/>
      <c r="H876" s="253">
        <v>65</v>
      </c>
      <c r="I876" s="254"/>
      <c r="J876" s="250"/>
      <c r="K876" s="250"/>
      <c r="L876" s="255"/>
      <c r="M876" s="256"/>
      <c r="N876" s="257"/>
      <c r="O876" s="257"/>
      <c r="P876" s="257"/>
      <c r="Q876" s="257"/>
      <c r="R876" s="257"/>
      <c r="S876" s="257"/>
      <c r="T876" s="258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9" t="s">
        <v>169</v>
      </c>
      <c r="AU876" s="259" t="s">
        <v>82</v>
      </c>
      <c r="AV876" s="14" t="s">
        <v>82</v>
      </c>
      <c r="AW876" s="14" t="s">
        <v>30</v>
      </c>
      <c r="AX876" s="14" t="s">
        <v>73</v>
      </c>
      <c r="AY876" s="259" t="s">
        <v>160</v>
      </c>
    </row>
    <row r="877" spans="1:51" s="15" customFormat="1" ht="12">
      <c r="A877" s="15"/>
      <c r="B877" s="260"/>
      <c r="C877" s="261"/>
      <c r="D877" s="234" t="s">
        <v>169</v>
      </c>
      <c r="E877" s="262" t="s">
        <v>1</v>
      </c>
      <c r="F877" s="263" t="s">
        <v>172</v>
      </c>
      <c r="G877" s="261"/>
      <c r="H877" s="264">
        <v>65</v>
      </c>
      <c r="I877" s="265"/>
      <c r="J877" s="261"/>
      <c r="K877" s="261"/>
      <c r="L877" s="266"/>
      <c r="M877" s="267"/>
      <c r="N877" s="268"/>
      <c r="O877" s="268"/>
      <c r="P877" s="268"/>
      <c r="Q877" s="268"/>
      <c r="R877" s="268"/>
      <c r="S877" s="268"/>
      <c r="T877" s="269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70" t="s">
        <v>169</v>
      </c>
      <c r="AU877" s="270" t="s">
        <v>82</v>
      </c>
      <c r="AV877" s="15" t="s">
        <v>166</v>
      </c>
      <c r="AW877" s="15" t="s">
        <v>30</v>
      </c>
      <c r="AX877" s="15" t="s">
        <v>80</v>
      </c>
      <c r="AY877" s="270" t="s">
        <v>160</v>
      </c>
    </row>
    <row r="878" spans="1:65" s="2" customFormat="1" ht="16.5" customHeight="1">
      <c r="A878" s="39"/>
      <c r="B878" s="40"/>
      <c r="C878" s="220" t="s">
        <v>645</v>
      </c>
      <c r="D878" s="220" t="s">
        <v>162</v>
      </c>
      <c r="E878" s="221" t="s">
        <v>1087</v>
      </c>
      <c r="F878" s="222" t="s">
        <v>1088</v>
      </c>
      <c r="G878" s="223" t="s">
        <v>165</v>
      </c>
      <c r="H878" s="224">
        <v>65</v>
      </c>
      <c r="I878" s="225"/>
      <c r="J878" s="226">
        <f>ROUND(I878*H878,2)</f>
        <v>0</v>
      </c>
      <c r="K878" s="227"/>
      <c r="L878" s="45"/>
      <c r="M878" s="228" t="s">
        <v>1</v>
      </c>
      <c r="N878" s="229" t="s">
        <v>38</v>
      </c>
      <c r="O878" s="92"/>
      <c r="P878" s="230">
        <f>O878*H878</f>
        <v>0</v>
      </c>
      <c r="Q878" s="230">
        <v>0</v>
      </c>
      <c r="R878" s="230">
        <f>Q878*H878</f>
        <v>0</v>
      </c>
      <c r="S878" s="230">
        <v>0</v>
      </c>
      <c r="T878" s="231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32" t="s">
        <v>197</v>
      </c>
      <c r="AT878" s="232" t="s">
        <v>162</v>
      </c>
      <c r="AU878" s="232" t="s">
        <v>82</v>
      </c>
      <c r="AY878" s="18" t="s">
        <v>160</v>
      </c>
      <c r="BE878" s="233">
        <f>IF(N878="základní",J878,0)</f>
        <v>0</v>
      </c>
      <c r="BF878" s="233">
        <f>IF(N878="snížená",J878,0)</f>
        <v>0</v>
      </c>
      <c r="BG878" s="233">
        <f>IF(N878="zákl. přenesená",J878,0)</f>
        <v>0</v>
      </c>
      <c r="BH878" s="233">
        <f>IF(N878="sníž. přenesená",J878,0)</f>
        <v>0</v>
      </c>
      <c r="BI878" s="233">
        <f>IF(N878="nulová",J878,0)</f>
        <v>0</v>
      </c>
      <c r="BJ878" s="18" t="s">
        <v>80</v>
      </c>
      <c r="BK878" s="233">
        <f>ROUND(I878*H878,2)</f>
        <v>0</v>
      </c>
      <c r="BL878" s="18" t="s">
        <v>197</v>
      </c>
      <c r="BM878" s="232" t="s">
        <v>1089</v>
      </c>
    </row>
    <row r="879" spans="1:51" s="14" customFormat="1" ht="12">
      <c r="A879" s="14"/>
      <c r="B879" s="249"/>
      <c r="C879" s="250"/>
      <c r="D879" s="234" t="s">
        <v>169</v>
      </c>
      <c r="E879" s="251" t="s">
        <v>1</v>
      </c>
      <c r="F879" s="252" t="s">
        <v>1086</v>
      </c>
      <c r="G879" s="250"/>
      <c r="H879" s="253">
        <v>65</v>
      </c>
      <c r="I879" s="254"/>
      <c r="J879" s="250"/>
      <c r="K879" s="250"/>
      <c r="L879" s="255"/>
      <c r="M879" s="256"/>
      <c r="N879" s="257"/>
      <c r="O879" s="257"/>
      <c r="P879" s="257"/>
      <c r="Q879" s="257"/>
      <c r="R879" s="257"/>
      <c r="S879" s="257"/>
      <c r="T879" s="258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59" t="s">
        <v>169</v>
      </c>
      <c r="AU879" s="259" t="s">
        <v>82</v>
      </c>
      <c r="AV879" s="14" t="s">
        <v>82</v>
      </c>
      <c r="AW879" s="14" t="s">
        <v>30</v>
      </c>
      <c r="AX879" s="14" t="s">
        <v>73</v>
      </c>
      <c r="AY879" s="259" t="s">
        <v>160</v>
      </c>
    </row>
    <row r="880" spans="1:51" s="15" customFormat="1" ht="12">
      <c r="A880" s="15"/>
      <c r="B880" s="260"/>
      <c r="C880" s="261"/>
      <c r="D880" s="234" t="s">
        <v>169</v>
      </c>
      <c r="E880" s="262" t="s">
        <v>1</v>
      </c>
      <c r="F880" s="263" t="s">
        <v>172</v>
      </c>
      <c r="G880" s="261"/>
      <c r="H880" s="264">
        <v>65</v>
      </c>
      <c r="I880" s="265"/>
      <c r="J880" s="261"/>
      <c r="K880" s="261"/>
      <c r="L880" s="266"/>
      <c r="M880" s="267"/>
      <c r="N880" s="268"/>
      <c r="O880" s="268"/>
      <c r="P880" s="268"/>
      <c r="Q880" s="268"/>
      <c r="R880" s="268"/>
      <c r="S880" s="268"/>
      <c r="T880" s="269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70" t="s">
        <v>169</v>
      </c>
      <c r="AU880" s="270" t="s">
        <v>82</v>
      </c>
      <c r="AV880" s="15" t="s">
        <v>166</v>
      </c>
      <c r="AW880" s="15" t="s">
        <v>30</v>
      </c>
      <c r="AX880" s="15" t="s">
        <v>80</v>
      </c>
      <c r="AY880" s="270" t="s">
        <v>160</v>
      </c>
    </row>
    <row r="881" spans="1:65" s="2" customFormat="1" ht="24.15" customHeight="1">
      <c r="A881" s="39"/>
      <c r="B881" s="40"/>
      <c r="C881" s="220" t="s">
        <v>1090</v>
      </c>
      <c r="D881" s="220" t="s">
        <v>162</v>
      </c>
      <c r="E881" s="221" t="s">
        <v>1091</v>
      </c>
      <c r="F881" s="222" t="s">
        <v>1092</v>
      </c>
      <c r="G881" s="223" t="s">
        <v>165</v>
      </c>
      <c r="H881" s="224">
        <v>81.2</v>
      </c>
      <c r="I881" s="225"/>
      <c r="J881" s="226">
        <f>ROUND(I881*H881,2)</f>
        <v>0</v>
      </c>
      <c r="K881" s="227"/>
      <c r="L881" s="45"/>
      <c r="M881" s="228" t="s">
        <v>1</v>
      </c>
      <c r="N881" s="229" t="s">
        <v>38</v>
      </c>
      <c r="O881" s="92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32" t="s">
        <v>197</v>
      </c>
      <c r="AT881" s="232" t="s">
        <v>162</v>
      </c>
      <c r="AU881" s="232" t="s">
        <v>82</v>
      </c>
      <c r="AY881" s="18" t="s">
        <v>160</v>
      </c>
      <c r="BE881" s="233">
        <f>IF(N881="základní",J881,0)</f>
        <v>0</v>
      </c>
      <c r="BF881" s="233">
        <f>IF(N881="snížená",J881,0)</f>
        <v>0</v>
      </c>
      <c r="BG881" s="233">
        <f>IF(N881="zákl. přenesená",J881,0)</f>
        <v>0</v>
      </c>
      <c r="BH881" s="233">
        <f>IF(N881="sníž. přenesená",J881,0)</f>
        <v>0</v>
      </c>
      <c r="BI881" s="233">
        <f>IF(N881="nulová",J881,0)</f>
        <v>0</v>
      </c>
      <c r="BJ881" s="18" t="s">
        <v>80</v>
      </c>
      <c r="BK881" s="233">
        <f>ROUND(I881*H881,2)</f>
        <v>0</v>
      </c>
      <c r="BL881" s="18" t="s">
        <v>197</v>
      </c>
      <c r="BM881" s="232" t="s">
        <v>1093</v>
      </c>
    </row>
    <row r="882" spans="1:51" s="14" customFormat="1" ht="12">
      <c r="A882" s="14"/>
      <c r="B882" s="249"/>
      <c r="C882" s="250"/>
      <c r="D882" s="234" t="s">
        <v>169</v>
      </c>
      <c r="E882" s="251" t="s">
        <v>1</v>
      </c>
      <c r="F882" s="252" t="s">
        <v>1094</v>
      </c>
      <c r="G882" s="250"/>
      <c r="H882" s="253">
        <v>4.4</v>
      </c>
      <c r="I882" s="254"/>
      <c r="J882" s="250"/>
      <c r="K882" s="250"/>
      <c r="L882" s="255"/>
      <c r="M882" s="256"/>
      <c r="N882" s="257"/>
      <c r="O882" s="257"/>
      <c r="P882" s="257"/>
      <c r="Q882" s="257"/>
      <c r="R882" s="257"/>
      <c r="S882" s="257"/>
      <c r="T882" s="258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9" t="s">
        <v>169</v>
      </c>
      <c r="AU882" s="259" t="s">
        <v>82</v>
      </c>
      <c r="AV882" s="14" t="s">
        <v>82</v>
      </c>
      <c r="AW882" s="14" t="s">
        <v>30</v>
      </c>
      <c r="AX882" s="14" t="s">
        <v>73</v>
      </c>
      <c r="AY882" s="259" t="s">
        <v>160</v>
      </c>
    </row>
    <row r="883" spans="1:51" s="14" customFormat="1" ht="12">
      <c r="A883" s="14"/>
      <c r="B883" s="249"/>
      <c r="C883" s="250"/>
      <c r="D883" s="234" t="s">
        <v>169</v>
      </c>
      <c r="E883" s="251" t="s">
        <v>1</v>
      </c>
      <c r="F883" s="252" t="s">
        <v>1095</v>
      </c>
      <c r="G883" s="250"/>
      <c r="H883" s="253">
        <v>28.6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9" t="s">
        <v>169</v>
      </c>
      <c r="AU883" s="259" t="s">
        <v>82</v>
      </c>
      <c r="AV883" s="14" t="s">
        <v>82</v>
      </c>
      <c r="AW883" s="14" t="s">
        <v>30</v>
      </c>
      <c r="AX883" s="14" t="s">
        <v>73</v>
      </c>
      <c r="AY883" s="259" t="s">
        <v>160</v>
      </c>
    </row>
    <row r="884" spans="1:51" s="14" customFormat="1" ht="12">
      <c r="A884" s="14"/>
      <c r="B884" s="249"/>
      <c r="C884" s="250"/>
      <c r="D884" s="234" t="s">
        <v>169</v>
      </c>
      <c r="E884" s="251" t="s">
        <v>1</v>
      </c>
      <c r="F884" s="252" t="s">
        <v>1096</v>
      </c>
      <c r="G884" s="250"/>
      <c r="H884" s="253">
        <v>2</v>
      </c>
      <c r="I884" s="254"/>
      <c r="J884" s="250"/>
      <c r="K884" s="250"/>
      <c r="L884" s="255"/>
      <c r="M884" s="256"/>
      <c r="N884" s="257"/>
      <c r="O884" s="257"/>
      <c r="P884" s="257"/>
      <c r="Q884" s="257"/>
      <c r="R884" s="257"/>
      <c r="S884" s="257"/>
      <c r="T884" s="258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9" t="s">
        <v>169</v>
      </c>
      <c r="AU884" s="259" t="s">
        <v>82</v>
      </c>
      <c r="AV884" s="14" t="s">
        <v>82</v>
      </c>
      <c r="AW884" s="14" t="s">
        <v>30</v>
      </c>
      <c r="AX884" s="14" t="s">
        <v>73</v>
      </c>
      <c r="AY884" s="259" t="s">
        <v>160</v>
      </c>
    </row>
    <row r="885" spans="1:51" s="14" customFormat="1" ht="12">
      <c r="A885" s="14"/>
      <c r="B885" s="249"/>
      <c r="C885" s="250"/>
      <c r="D885" s="234" t="s">
        <v>169</v>
      </c>
      <c r="E885" s="251" t="s">
        <v>1</v>
      </c>
      <c r="F885" s="252" t="s">
        <v>1097</v>
      </c>
      <c r="G885" s="250"/>
      <c r="H885" s="253">
        <v>1.9</v>
      </c>
      <c r="I885" s="254"/>
      <c r="J885" s="250"/>
      <c r="K885" s="250"/>
      <c r="L885" s="255"/>
      <c r="M885" s="256"/>
      <c r="N885" s="257"/>
      <c r="O885" s="257"/>
      <c r="P885" s="257"/>
      <c r="Q885" s="257"/>
      <c r="R885" s="257"/>
      <c r="S885" s="257"/>
      <c r="T885" s="258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9" t="s">
        <v>169</v>
      </c>
      <c r="AU885" s="259" t="s">
        <v>82</v>
      </c>
      <c r="AV885" s="14" t="s">
        <v>82</v>
      </c>
      <c r="AW885" s="14" t="s">
        <v>30</v>
      </c>
      <c r="AX885" s="14" t="s">
        <v>73</v>
      </c>
      <c r="AY885" s="259" t="s">
        <v>160</v>
      </c>
    </row>
    <row r="886" spans="1:51" s="14" customFormat="1" ht="12">
      <c r="A886" s="14"/>
      <c r="B886" s="249"/>
      <c r="C886" s="250"/>
      <c r="D886" s="234" t="s">
        <v>169</v>
      </c>
      <c r="E886" s="251" t="s">
        <v>1</v>
      </c>
      <c r="F886" s="252" t="s">
        <v>1098</v>
      </c>
      <c r="G886" s="250"/>
      <c r="H886" s="253">
        <v>10.8</v>
      </c>
      <c r="I886" s="254"/>
      <c r="J886" s="250"/>
      <c r="K886" s="250"/>
      <c r="L886" s="255"/>
      <c r="M886" s="256"/>
      <c r="N886" s="257"/>
      <c r="O886" s="257"/>
      <c r="P886" s="257"/>
      <c r="Q886" s="257"/>
      <c r="R886" s="257"/>
      <c r="S886" s="257"/>
      <c r="T886" s="258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9" t="s">
        <v>169</v>
      </c>
      <c r="AU886" s="259" t="s">
        <v>82</v>
      </c>
      <c r="AV886" s="14" t="s">
        <v>82</v>
      </c>
      <c r="AW886" s="14" t="s">
        <v>30</v>
      </c>
      <c r="AX886" s="14" t="s">
        <v>73</v>
      </c>
      <c r="AY886" s="259" t="s">
        <v>160</v>
      </c>
    </row>
    <row r="887" spans="1:51" s="14" customFormat="1" ht="12">
      <c r="A887" s="14"/>
      <c r="B887" s="249"/>
      <c r="C887" s="250"/>
      <c r="D887" s="234" t="s">
        <v>169</v>
      </c>
      <c r="E887" s="251" t="s">
        <v>1</v>
      </c>
      <c r="F887" s="252" t="s">
        <v>1099</v>
      </c>
      <c r="G887" s="250"/>
      <c r="H887" s="253">
        <v>10.8</v>
      </c>
      <c r="I887" s="254"/>
      <c r="J887" s="250"/>
      <c r="K887" s="250"/>
      <c r="L887" s="255"/>
      <c r="M887" s="256"/>
      <c r="N887" s="257"/>
      <c r="O887" s="257"/>
      <c r="P887" s="257"/>
      <c r="Q887" s="257"/>
      <c r="R887" s="257"/>
      <c r="S887" s="257"/>
      <c r="T887" s="258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9" t="s">
        <v>169</v>
      </c>
      <c r="AU887" s="259" t="s">
        <v>82</v>
      </c>
      <c r="AV887" s="14" t="s">
        <v>82</v>
      </c>
      <c r="AW887" s="14" t="s">
        <v>30</v>
      </c>
      <c r="AX887" s="14" t="s">
        <v>73</v>
      </c>
      <c r="AY887" s="259" t="s">
        <v>160</v>
      </c>
    </row>
    <row r="888" spans="1:51" s="14" customFormat="1" ht="12">
      <c r="A888" s="14"/>
      <c r="B888" s="249"/>
      <c r="C888" s="250"/>
      <c r="D888" s="234" t="s">
        <v>169</v>
      </c>
      <c r="E888" s="251" t="s">
        <v>1</v>
      </c>
      <c r="F888" s="252" t="s">
        <v>1100</v>
      </c>
      <c r="G888" s="250"/>
      <c r="H888" s="253">
        <v>6.4</v>
      </c>
      <c r="I888" s="254"/>
      <c r="J888" s="250"/>
      <c r="K888" s="250"/>
      <c r="L888" s="255"/>
      <c r="M888" s="256"/>
      <c r="N888" s="257"/>
      <c r="O888" s="257"/>
      <c r="P888" s="257"/>
      <c r="Q888" s="257"/>
      <c r="R888" s="257"/>
      <c r="S888" s="257"/>
      <c r="T888" s="258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9" t="s">
        <v>169</v>
      </c>
      <c r="AU888" s="259" t="s">
        <v>82</v>
      </c>
      <c r="AV888" s="14" t="s">
        <v>82</v>
      </c>
      <c r="AW888" s="14" t="s">
        <v>30</v>
      </c>
      <c r="AX888" s="14" t="s">
        <v>73</v>
      </c>
      <c r="AY888" s="259" t="s">
        <v>160</v>
      </c>
    </row>
    <row r="889" spans="1:51" s="14" customFormat="1" ht="12">
      <c r="A889" s="14"/>
      <c r="B889" s="249"/>
      <c r="C889" s="250"/>
      <c r="D889" s="234" t="s">
        <v>169</v>
      </c>
      <c r="E889" s="251" t="s">
        <v>1</v>
      </c>
      <c r="F889" s="252" t="s">
        <v>1101</v>
      </c>
      <c r="G889" s="250"/>
      <c r="H889" s="253">
        <v>5</v>
      </c>
      <c r="I889" s="254"/>
      <c r="J889" s="250"/>
      <c r="K889" s="250"/>
      <c r="L889" s="255"/>
      <c r="M889" s="256"/>
      <c r="N889" s="257"/>
      <c r="O889" s="257"/>
      <c r="P889" s="257"/>
      <c r="Q889" s="257"/>
      <c r="R889" s="257"/>
      <c r="S889" s="257"/>
      <c r="T889" s="258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9" t="s">
        <v>169</v>
      </c>
      <c r="AU889" s="259" t="s">
        <v>82</v>
      </c>
      <c r="AV889" s="14" t="s">
        <v>82</v>
      </c>
      <c r="AW889" s="14" t="s">
        <v>30</v>
      </c>
      <c r="AX889" s="14" t="s">
        <v>73</v>
      </c>
      <c r="AY889" s="259" t="s">
        <v>160</v>
      </c>
    </row>
    <row r="890" spans="1:51" s="14" customFormat="1" ht="12">
      <c r="A890" s="14"/>
      <c r="B890" s="249"/>
      <c r="C890" s="250"/>
      <c r="D890" s="234" t="s">
        <v>169</v>
      </c>
      <c r="E890" s="251" t="s">
        <v>1</v>
      </c>
      <c r="F890" s="252" t="s">
        <v>1102</v>
      </c>
      <c r="G890" s="250"/>
      <c r="H890" s="253">
        <v>7.2</v>
      </c>
      <c r="I890" s="254"/>
      <c r="J890" s="250"/>
      <c r="K890" s="250"/>
      <c r="L890" s="255"/>
      <c r="M890" s="256"/>
      <c r="N890" s="257"/>
      <c r="O890" s="257"/>
      <c r="P890" s="257"/>
      <c r="Q890" s="257"/>
      <c r="R890" s="257"/>
      <c r="S890" s="257"/>
      <c r="T890" s="258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9" t="s">
        <v>169</v>
      </c>
      <c r="AU890" s="259" t="s">
        <v>82</v>
      </c>
      <c r="AV890" s="14" t="s">
        <v>82</v>
      </c>
      <c r="AW890" s="14" t="s">
        <v>30</v>
      </c>
      <c r="AX890" s="14" t="s">
        <v>73</v>
      </c>
      <c r="AY890" s="259" t="s">
        <v>160</v>
      </c>
    </row>
    <row r="891" spans="1:51" s="14" customFormat="1" ht="12">
      <c r="A891" s="14"/>
      <c r="B891" s="249"/>
      <c r="C891" s="250"/>
      <c r="D891" s="234" t="s">
        <v>169</v>
      </c>
      <c r="E891" s="251" t="s">
        <v>1</v>
      </c>
      <c r="F891" s="252" t="s">
        <v>1103</v>
      </c>
      <c r="G891" s="250"/>
      <c r="H891" s="253">
        <v>4.1</v>
      </c>
      <c r="I891" s="254"/>
      <c r="J891" s="250"/>
      <c r="K891" s="250"/>
      <c r="L891" s="255"/>
      <c r="M891" s="256"/>
      <c r="N891" s="257"/>
      <c r="O891" s="257"/>
      <c r="P891" s="257"/>
      <c r="Q891" s="257"/>
      <c r="R891" s="257"/>
      <c r="S891" s="257"/>
      <c r="T891" s="258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9" t="s">
        <v>169</v>
      </c>
      <c r="AU891" s="259" t="s">
        <v>82</v>
      </c>
      <c r="AV891" s="14" t="s">
        <v>82</v>
      </c>
      <c r="AW891" s="14" t="s">
        <v>30</v>
      </c>
      <c r="AX891" s="14" t="s">
        <v>73</v>
      </c>
      <c r="AY891" s="259" t="s">
        <v>160</v>
      </c>
    </row>
    <row r="892" spans="1:51" s="15" customFormat="1" ht="12">
      <c r="A892" s="15"/>
      <c r="B892" s="260"/>
      <c r="C892" s="261"/>
      <c r="D892" s="234" t="s">
        <v>169</v>
      </c>
      <c r="E892" s="262" t="s">
        <v>1</v>
      </c>
      <c r="F892" s="263" t="s">
        <v>172</v>
      </c>
      <c r="G892" s="261"/>
      <c r="H892" s="264">
        <v>81.2</v>
      </c>
      <c r="I892" s="265"/>
      <c r="J892" s="261"/>
      <c r="K892" s="261"/>
      <c r="L892" s="266"/>
      <c r="M892" s="267"/>
      <c r="N892" s="268"/>
      <c r="O892" s="268"/>
      <c r="P892" s="268"/>
      <c r="Q892" s="268"/>
      <c r="R892" s="268"/>
      <c r="S892" s="268"/>
      <c r="T892" s="269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0" t="s">
        <v>169</v>
      </c>
      <c r="AU892" s="270" t="s">
        <v>82</v>
      </c>
      <c r="AV892" s="15" t="s">
        <v>166</v>
      </c>
      <c r="AW892" s="15" t="s">
        <v>30</v>
      </c>
      <c r="AX892" s="15" t="s">
        <v>80</v>
      </c>
      <c r="AY892" s="270" t="s">
        <v>160</v>
      </c>
    </row>
    <row r="893" spans="1:65" s="2" customFormat="1" ht="24.15" customHeight="1">
      <c r="A893" s="39"/>
      <c r="B893" s="40"/>
      <c r="C893" s="220" t="s">
        <v>649</v>
      </c>
      <c r="D893" s="220" t="s">
        <v>162</v>
      </c>
      <c r="E893" s="221" t="s">
        <v>1104</v>
      </c>
      <c r="F893" s="222" t="s">
        <v>1105</v>
      </c>
      <c r="G893" s="223" t="s">
        <v>165</v>
      </c>
      <c r="H893" s="224">
        <v>29.1</v>
      </c>
      <c r="I893" s="225"/>
      <c r="J893" s="226">
        <f>ROUND(I893*H893,2)</f>
        <v>0</v>
      </c>
      <c r="K893" s="227"/>
      <c r="L893" s="45"/>
      <c r="M893" s="228" t="s">
        <v>1</v>
      </c>
      <c r="N893" s="229" t="s">
        <v>38</v>
      </c>
      <c r="O893" s="92"/>
      <c r="P893" s="230">
        <f>O893*H893</f>
        <v>0</v>
      </c>
      <c r="Q893" s="230">
        <v>0</v>
      </c>
      <c r="R893" s="230">
        <f>Q893*H893</f>
        <v>0</v>
      </c>
      <c r="S893" s="230">
        <v>0</v>
      </c>
      <c r="T893" s="231">
        <f>S893*H893</f>
        <v>0</v>
      </c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R893" s="232" t="s">
        <v>197</v>
      </c>
      <c r="AT893" s="232" t="s">
        <v>162</v>
      </c>
      <c r="AU893" s="232" t="s">
        <v>82</v>
      </c>
      <c r="AY893" s="18" t="s">
        <v>160</v>
      </c>
      <c r="BE893" s="233">
        <f>IF(N893="základní",J893,0)</f>
        <v>0</v>
      </c>
      <c r="BF893" s="233">
        <f>IF(N893="snížená",J893,0)</f>
        <v>0</v>
      </c>
      <c r="BG893" s="233">
        <f>IF(N893="zákl. přenesená",J893,0)</f>
        <v>0</v>
      </c>
      <c r="BH893" s="233">
        <f>IF(N893="sníž. přenesená",J893,0)</f>
        <v>0</v>
      </c>
      <c r="BI893" s="233">
        <f>IF(N893="nulová",J893,0)</f>
        <v>0</v>
      </c>
      <c r="BJ893" s="18" t="s">
        <v>80</v>
      </c>
      <c r="BK893" s="233">
        <f>ROUND(I893*H893,2)</f>
        <v>0</v>
      </c>
      <c r="BL893" s="18" t="s">
        <v>197</v>
      </c>
      <c r="BM893" s="232" t="s">
        <v>1106</v>
      </c>
    </row>
    <row r="894" spans="1:51" s="14" customFormat="1" ht="12">
      <c r="A894" s="14"/>
      <c r="B894" s="249"/>
      <c r="C894" s="250"/>
      <c r="D894" s="234" t="s">
        <v>169</v>
      </c>
      <c r="E894" s="251" t="s">
        <v>1</v>
      </c>
      <c r="F894" s="252" t="s">
        <v>1107</v>
      </c>
      <c r="G894" s="250"/>
      <c r="H894" s="253">
        <v>3.8</v>
      </c>
      <c r="I894" s="254"/>
      <c r="J894" s="250"/>
      <c r="K894" s="250"/>
      <c r="L894" s="255"/>
      <c r="M894" s="256"/>
      <c r="N894" s="257"/>
      <c r="O894" s="257"/>
      <c r="P894" s="257"/>
      <c r="Q894" s="257"/>
      <c r="R894" s="257"/>
      <c r="S894" s="257"/>
      <c r="T894" s="258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9" t="s">
        <v>169</v>
      </c>
      <c r="AU894" s="259" t="s">
        <v>82</v>
      </c>
      <c r="AV894" s="14" t="s">
        <v>82</v>
      </c>
      <c r="AW894" s="14" t="s">
        <v>30</v>
      </c>
      <c r="AX894" s="14" t="s">
        <v>73</v>
      </c>
      <c r="AY894" s="259" t="s">
        <v>160</v>
      </c>
    </row>
    <row r="895" spans="1:51" s="14" customFormat="1" ht="12">
      <c r="A895" s="14"/>
      <c r="B895" s="249"/>
      <c r="C895" s="250"/>
      <c r="D895" s="234" t="s">
        <v>169</v>
      </c>
      <c r="E895" s="251" t="s">
        <v>1</v>
      </c>
      <c r="F895" s="252" t="s">
        <v>1108</v>
      </c>
      <c r="G895" s="250"/>
      <c r="H895" s="253">
        <v>4.9</v>
      </c>
      <c r="I895" s="254"/>
      <c r="J895" s="250"/>
      <c r="K895" s="250"/>
      <c r="L895" s="255"/>
      <c r="M895" s="256"/>
      <c r="N895" s="257"/>
      <c r="O895" s="257"/>
      <c r="P895" s="257"/>
      <c r="Q895" s="257"/>
      <c r="R895" s="257"/>
      <c r="S895" s="257"/>
      <c r="T895" s="258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9" t="s">
        <v>169</v>
      </c>
      <c r="AU895" s="259" t="s">
        <v>82</v>
      </c>
      <c r="AV895" s="14" t="s">
        <v>82</v>
      </c>
      <c r="AW895" s="14" t="s">
        <v>30</v>
      </c>
      <c r="AX895" s="14" t="s">
        <v>73</v>
      </c>
      <c r="AY895" s="259" t="s">
        <v>160</v>
      </c>
    </row>
    <row r="896" spans="1:51" s="14" customFormat="1" ht="12">
      <c r="A896" s="14"/>
      <c r="B896" s="249"/>
      <c r="C896" s="250"/>
      <c r="D896" s="234" t="s">
        <v>169</v>
      </c>
      <c r="E896" s="251" t="s">
        <v>1</v>
      </c>
      <c r="F896" s="252" t="s">
        <v>1109</v>
      </c>
      <c r="G896" s="250"/>
      <c r="H896" s="253">
        <v>5.2</v>
      </c>
      <c r="I896" s="254"/>
      <c r="J896" s="250"/>
      <c r="K896" s="250"/>
      <c r="L896" s="255"/>
      <c r="M896" s="256"/>
      <c r="N896" s="257"/>
      <c r="O896" s="257"/>
      <c r="P896" s="257"/>
      <c r="Q896" s="257"/>
      <c r="R896" s="257"/>
      <c r="S896" s="257"/>
      <c r="T896" s="258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59" t="s">
        <v>169</v>
      </c>
      <c r="AU896" s="259" t="s">
        <v>82</v>
      </c>
      <c r="AV896" s="14" t="s">
        <v>82</v>
      </c>
      <c r="AW896" s="14" t="s">
        <v>30</v>
      </c>
      <c r="AX896" s="14" t="s">
        <v>73</v>
      </c>
      <c r="AY896" s="259" t="s">
        <v>160</v>
      </c>
    </row>
    <row r="897" spans="1:51" s="14" customFormat="1" ht="12">
      <c r="A897" s="14"/>
      <c r="B897" s="249"/>
      <c r="C897" s="250"/>
      <c r="D897" s="234" t="s">
        <v>169</v>
      </c>
      <c r="E897" s="251" t="s">
        <v>1</v>
      </c>
      <c r="F897" s="252" t="s">
        <v>1110</v>
      </c>
      <c r="G897" s="250"/>
      <c r="H897" s="253">
        <v>4.8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9" t="s">
        <v>169</v>
      </c>
      <c r="AU897" s="259" t="s">
        <v>82</v>
      </c>
      <c r="AV897" s="14" t="s">
        <v>82</v>
      </c>
      <c r="AW897" s="14" t="s">
        <v>30</v>
      </c>
      <c r="AX897" s="14" t="s">
        <v>73</v>
      </c>
      <c r="AY897" s="259" t="s">
        <v>160</v>
      </c>
    </row>
    <row r="898" spans="1:51" s="14" customFormat="1" ht="12">
      <c r="A898" s="14"/>
      <c r="B898" s="249"/>
      <c r="C898" s="250"/>
      <c r="D898" s="234" t="s">
        <v>169</v>
      </c>
      <c r="E898" s="251" t="s">
        <v>1</v>
      </c>
      <c r="F898" s="252" t="s">
        <v>1111</v>
      </c>
      <c r="G898" s="250"/>
      <c r="H898" s="253">
        <v>5.2</v>
      </c>
      <c r="I898" s="254"/>
      <c r="J898" s="250"/>
      <c r="K898" s="250"/>
      <c r="L898" s="255"/>
      <c r="M898" s="256"/>
      <c r="N898" s="257"/>
      <c r="O898" s="257"/>
      <c r="P898" s="257"/>
      <c r="Q898" s="257"/>
      <c r="R898" s="257"/>
      <c r="S898" s="257"/>
      <c r="T898" s="258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9" t="s">
        <v>169</v>
      </c>
      <c r="AU898" s="259" t="s">
        <v>82</v>
      </c>
      <c r="AV898" s="14" t="s">
        <v>82</v>
      </c>
      <c r="AW898" s="14" t="s">
        <v>30</v>
      </c>
      <c r="AX898" s="14" t="s">
        <v>73</v>
      </c>
      <c r="AY898" s="259" t="s">
        <v>160</v>
      </c>
    </row>
    <row r="899" spans="1:51" s="14" customFormat="1" ht="12">
      <c r="A899" s="14"/>
      <c r="B899" s="249"/>
      <c r="C899" s="250"/>
      <c r="D899" s="234" t="s">
        <v>169</v>
      </c>
      <c r="E899" s="251" t="s">
        <v>1</v>
      </c>
      <c r="F899" s="252" t="s">
        <v>1112</v>
      </c>
      <c r="G899" s="250"/>
      <c r="H899" s="253">
        <v>5.2</v>
      </c>
      <c r="I899" s="254"/>
      <c r="J899" s="250"/>
      <c r="K899" s="250"/>
      <c r="L899" s="255"/>
      <c r="M899" s="256"/>
      <c r="N899" s="257"/>
      <c r="O899" s="257"/>
      <c r="P899" s="257"/>
      <c r="Q899" s="257"/>
      <c r="R899" s="257"/>
      <c r="S899" s="257"/>
      <c r="T899" s="258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9" t="s">
        <v>169</v>
      </c>
      <c r="AU899" s="259" t="s">
        <v>82</v>
      </c>
      <c r="AV899" s="14" t="s">
        <v>82</v>
      </c>
      <c r="AW899" s="14" t="s">
        <v>30</v>
      </c>
      <c r="AX899" s="14" t="s">
        <v>73</v>
      </c>
      <c r="AY899" s="259" t="s">
        <v>160</v>
      </c>
    </row>
    <row r="900" spans="1:51" s="15" customFormat="1" ht="12">
      <c r="A900" s="15"/>
      <c r="B900" s="260"/>
      <c r="C900" s="261"/>
      <c r="D900" s="234" t="s">
        <v>169</v>
      </c>
      <c r="E900" s="262" t="s">
        <v>1</v>
      </c>
      <c r="F900" s="263" t="s">
        <v>172</v>
      </c>
      <c r="G900" s="261"/>
      <c r="H900" s="264">
        <v>29.099999999999998</v>
      </c>
      <c r="I900" s="265"/>
      <c r="J900" s="261"/>
      <c r="K900" s="261"/>
      <c r="L900" s="266"/>
      <c r="M900" s="267"/>
      <c r="N900" s="268"/>
      <c r="O900" s="268"/>
      <c r="P900" s="268"/>
      <c r="Q900" s="268"/>
      <c r="R900" s="268"/>
      <c r="S900" s="268"/>
      <c r="T900" s="269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T900" s="270" t="s">
        <v>169</v>
      </c>
      <c r="AU900" s="270" t="s">
        <v>82</v>
      </c>
      <c r="AV900" s="15" t="s">
        <v>166</v>
      </c>
      <c r="AW900" s="15" t="s">
        <v>30</v>
      </c>
      <c r="AX900" s="15" t="s">
        <v>80</v>
      </c>
      <c r="AY900" s="270" t="s">
        <v>160</v>
      </c>
    </row>
    <row r="901" spans="1:65" s="2" customFormat="1" ht="16.5" customHeight="1">
      <c r="A901" s="39"/>
      <c r="B901" s="40"/>
      <c r="C901" s="220" t="s">
        <v>1113</v>
      </c>
      <c r="D901" s="220" t="s">
        <v>162</v>
      </c>
      <c r="E901" s="221" t="s">
        <v>1114</v>
      </c>
      <c r="F901" s="222" t="s">
        <v>1115</v>
      </c>
      <c r="G901" s="223" t="s">
        <v>165</v>
      </c>
      <c r="H901" s="224">
        <v>110.3</v>
      </c>
      <c r="I901" s="225"/>
      <c r="J901" s="226">
        <f>ROUND(I901*H901,2)</f>
        <v>0</v>
      </c>
      <c r="K901" s="227"/>
      <c r="L901" s="45"/>
      <c r="M901" s="228" t="s">
        <v>1</v>
      </c>
      <c r="N901" s="229" t="s">
        <v>38</v>
      </c>
      <c r="O901" s="92"/>
      <c r="P901" s="230">
        <f>O901*H901</f>
        <v>0</v>
      </c>
      <c r="Q901" s="230">
        <v>0</v>
      </c>
      <c r="R901" s="230">
        <f>Q901*H901</f>
        <v>0</v>
      </c>
      <c r="S901" s="230">
        <v>0</v>
      </c>
      <c r="T901" s="231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32" t="s">
        <v>197</v>
      </c>
      <c r="AT901" s="232" t="s">
        <v>162</v>
      </c>
      <c r="AU901" s="232" t="s">
        <v>82</v>
      </c>
      <c r="AY901" s="18" t="s">
        <v>160</v>
      </c>
      <c r="BE901" s="233">
        <f>IF(N901="základní",J901,0)</f>
        <v>0</v>
      </c>
      <c r="BF901" s="233">
        <f>IF(N901="snížená",J901,0)</f>
        <v>0</v>
      </c>
      <c r="BG901" s="233">
        <f>IF(N901="zákl. přenesená",J901,0)</f>
        <v>0</v>
      </c>
      <c r="BH901" s="233">
        <f>IF(N901="sníž. přenesená",J901,0)</f>
        <v>0</v>
      </c>
      <c r="BI901" s="233">
        <f>IF(N901="nulová",J901,0)</f>
        <v>0</v>
      </c>
      <c r="BJ901" s="18" t="s">
        <v>80</v>
      </c>
      <c r="BK901" s="233">
        <f>ROUND(I901*H901,2)</f>
        <v>0</v>
      </c>
      <c r="BL901" s="18" t="s">
        <v>197</v>
      </c>
      <c r="BM901" s="232" t="s">
        <v>1116</v>
      </c>
    </row>
    <row r="902" spans="1:51" s="14" customFormat="1" ht="12">
      <c r="A902" s="14"/>
      <c r="B902" s="249"/>
      <c r="C902" s="250"/>
      <c r="D902" s="234" t="s">
        <v>169</v>
      </c>
      <c r="E902" s="251" t="s">
        <v>1</v>
      </c>
      <c r="F902" s="252" t="s">
        <v>1094</v>
      </c>
      <c r="G902" s="250"/>
      <c r="H902" s="253">
        <v>4.4</v>
      </c>
      <c r="I902" s="254"/>
      <c r="J902" s="250"/>
      <c r="K902" s="250"/>
      <c r="L902" s="255"/>
      <c r="M902" s="256"/>
      <c r="N902" s="257"/>
      <c r="O902" s="257"/>
      <c r="P902" s="257"/>
      <c r="Q902" s="257"/>
      <c r="R902" s="257"/>
      <c r="S902" s="257"/>
      <c r="T902" s="258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9" t="s">
        <v>169</v>
      </c>
      <c r="AU902" s="259" t="s">
        <v>82</v>
      </c>
      <c r="AV902" s="14" t="s">
        <v>82</v>
      </c>
      <c r="AW902" s="14" t="s">
        <v>30</v>
      </c>
      <c r="AX902" s="14" t="s">
        <v>73</v>
      </c>
      <c r="AY902" s="259" t="s">
        <v>160</v>
      </c>
    </row>
    <row r="903" spans="1:51" s="14" customFormat="1" ht="12">
      <c r="A903" s="14"/>
      <c r="B903" s="249"/>
      <c r="C903" s="250"/>
      <c r="D903" s="234" t="s">
        <v>169</v>
      </c>
      <c r="E903" s="251" t="s">
        <v>1</v>
      </c>
      <c r="F903" s="252" t="s">
        <v>1095</v>
      </c>
      <c r="G903" s="250"/>
      <c r="H903" s="253">
        <v>28.6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9" t="s">
        <v>169</v>
      </c>
      <c r="AU903" s="259" t="s">
        <v>82</v>
      </c>
      <c r="AV903" s="14" t="s">
        <v>82</v>
      </c>
      <c r="AW903" s="14" t="s">
        <v>30</v>
      </c>
      <c r="AX903" s="14" t="s">
        <v>73</v>
      </c>
      <c r="AY903" s="259" t="s">
        <v>160</v>
      </c>
    </row>
    <row r="904" spans="1:51" s="14" customFormat="1" ht="12">
      <c r="A904" s="14"/>
      <c r="B904" s="249"/>
      <c r="C904" s="250"/>
      <c r="D904" s="234" t="s">
        <v>169</v>
      </c>
      <c r="E904" s="251" t="s">
        <v>1</v>
      </c>
      <c r="F904" s="252" t="s">
        <v>1096</v>
      </c>
      <c r="G904" s="250"/>
      <c r="H904" s="253">
        <v>2</v>
      </c>
      <c r="I904" s="254"/>
      <c r="J904" s="250"/>
      <c r="K904" s="250"/>
      <c r="L904" s="255"/>
      <c r="M904" s="256"/>
      <c r="N904" s="257"/>
      <c r="O904" s="257"/>
      <c r="P904" s="257"/>
      <c r="Q904" s="257"/>
      <c r="R904" s="257"/>
      <c r="S904" s="257"/>
      <c r="T904" s="258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9" t="s">
        <v>169</v>
      </c>
      <c r="AU904" s="259" t="s">
        <v>82</v>
      </c>
      <c r="AV904" s="14" t="s">
        <v>82</v>
      </c>
      <c r="AW904" s="14" t="s">
        <v>30</v>
      </c>
      <c r="AX904" s="14" t="s">
        <v>73</v>
      </c>
      <c r="AY904" s="259" t="s">
        <v>160</v>
      </c>
    </row>
    <row r="905" spans="1:51" s="14" customFormat="1" ht="12">
      <c r="A905" s="14"/>
      <c r="B905" s="249"/>
      <c r="C905" s="250"/>
      <c r="D905" s="234" t="s">
        <v>169</v>
      </c>
      <c r="E905" s="251" t="s">
        <v>1</v>
      </c>
      <c r="F905" s="252" t="s">
        <v>1097</v>
      </c>
      <c r="G905" s="250"/>
      <c r="H905" s="253">
        <v>1.9</v>
      </c>
      <c r="I905" s="254"/>
      <c r="J905" s="250"/>
      <c r="K905" s="250"/>
      <c r="L905" s="255"/>
      <c r="M905" s="256"/>
      <c r="N905" s="257"/>
      <c r="O905" s="257"/>
      <c r="P905" s="257"/>
      <c r="Q905" s="257"/>
      <c r="R905" s="257"/>
      <c r="S905" s="257"/>
      <c r="T905" s="258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9" t="s">
        <v>169</v>
      </c>
      <c r="AU905" s="259" t="s">
        <v>82</v>
      </c>
      <c r="AV905" s="14" t="s">
        <v>82</v>
      </c>
      <c r="AW905" s="14" t="s">
        <v>30</v>
      </c>
      <c r="AX905" s="14" t="s">
        <v>73</v>
      </c>
      <c r="AY905" s="259" t="s">
        <v>160</v>
      </c>
    </row>
    <row r="906" spans="1:51" s="14" customFormat="1" ht="12">
      <c r="A906" s="14"/>
      <c r="B906" s="249"/>
      <c r="C906" s="250"/>
      <c r="D906" s="234" t="s">
        <v>169</v>
      </c>
      <c r="E906" s="251" t="s">
        <v>1</v>
      </c>
      <c r="F906" s="252" t="s">
        <v>1107</v>
      </c>
      <c r="G906" s="250"/>
      <c r="H906" s="253">
        <v>3.8</v>
      </c>
      <c r="I906" s="254"/>
      <c r="J906" s="250"/>
      <c r="K906" s="250"/>
      <c r="L906" s="255"/>
      <c r="M906" s="256"/>
      <c r="N906" s="257"/>
      <c r="O906" s="257"/>
      <c r="P906" s="257"/>
      <c r="Q906" s="257"/>
      <c r="R906" s="257"/>
      <c r="S906" s="257"/>
      <c r="T906" s="258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9" t="s">
        <v>169</v>
      </c>
      <c r="AU906" s="259" t="s">
        <v>82</v>
      </c>
      <c r="AV906" s="14" t="s">
        <v>82</v>
      </c>
      <c r="AW906" s="14" t="s">
        <v>30</v>
      </c>
      <c r="AX906" s="14" t="s">
        <v>73</v>
      </c>
      <c r="AY906" s="259" t="s">
        <v>160</v>
      </c>
    </row>
    <row r="907" spans="1:51" s="14" customFormat="1" ht="12">
      <c r="A907" s="14"/>
      <c r="B907" s="249"/>
      <c r="C907" s="250"/>
      <c r="D907" s="234" t="s">
        <v>169</v>
      </c>
      <c r="E907" s="251" t="s">
        <v>1</v>
      </c>
      <c r="F907" s="252" t="s">
        <v>1108</v>
      </c>
      <c r="G907" s="250"/>
      <c r="H907" s="253">
        <v>4.9</v>
      </c>
      <c r="I907" s="254"/>
      <c r="J907" s="250"/>
      <c r="K907" s="250"/>
      <c r="L907" s="255"/>
      <c r="M907" s="256"/>
      <c r="N907" s="257"/>
      <c r="O907" s="257"/>
      <c r="P907" s="257"/>
      <c r="Q907" s="257"/>
      <c r="R907" s="257"/>
      <c r="S907" s="257"/>
      <c r="T907" s="258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59" t="s">
        <v>169</v>
      </c>
      <c r="AU907" s="259" t="s">
        <v>82</v>
      </c>
      <c r="AV907" s="14" t="s">
        <v>82</v>
      </c>
      <c r="AW907" s="14" t="s">
        <v>30</v>
      </c>
      <c r="AX907" s="14" t="s">
        <v>73</v>
      </c>
      <c r="AY907" s="259" t="s">
        <v>160</v>
      </c>
    </row>
    <row r="908" spans="1:51" s="14" customFormat="1" ht="12">
      <c r="A908" s="14"/>
      <c r="B908" s="249"/>
      <c r="C908" s="250"/>
      <c r="D908" s="234" t="s">
        <v>169</v>
      </c>
      <c r="E908" s="251" t="s">
        <v>1</v>
      </c>
      <c r="F908" s="252" t="s">
        <v>1109</v>
      </c>
      <c r="G908" s="250"/>
      <c r="H908" s="253">
        <v>5.2</v>
      </c>
      <c r="I908" s="254"/>
      <c r="J908" s="250"/>
      <c r="K908" s="250"/>
      <c r="L908" s="255"/>
      <c r="M908" s="256"/>
      <c r="N908" s="257"/>
      <c r="O908" s="257"/>
      <c r="P908" s="257"/>
      <c r="Q908" s="257"/>
      <c r="R908" s="257"/>
      <c r="S908" s="257"/>
      <c r="T908" s="258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59" t="s">
        <v>169</v>
      </c>
      <c r="AU908" s="259" t="s">
        <v>82</v>
      </c>
      <c r="AV908" s="14" t="s">
        <v>82</v>
      </c>
      <c r="AW908" s="14" t="s">
        <v>30</v>
      </c>
      <c r="AX908" s="14" t="s">
        <v>73</v>
      </c>
      <c r="AY908" s="259" t="s">
        <v>160</v>
      </c>
    </row>
    <row r="909" spans="1:51" s="14" customFormat="1" ht="12">
      <c r="A909" s="14"/>
      <c r="B909" s="249"/>
      <c r="C909" s="250"/>
      <c r="D909" s="234" t="s">
        <v>169</v>
      </c>
      <c r="E909" s="251" t="s">
        <v>1</v>
      </c>
      <c r="F909" s="252" t="s">
        <v>1110</v>
      </c>
      <c r="G909" s="250"/>
      <c r="H909" s="253">
        <v>4.8</v>
      </c>
      <c r="I909" s="254"/>
      <c r="J909" s="250"/>
      <c r="K909" s="250"/>
      <c r="L909" s="255"/>
      <c r="M909" s="256"/>
      <c r="N909" s="257"/>
      <c r="O909" s="257"/>
      <c r="P909" s="257"/>
      <c r="Q909" s="257"/>
      <c r="R909" s="257"/>
      <c r="S909" s="257"/>
      <c r="T909" s="258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9" t="s">
        <v>169</v>
      </c>
      <c r="AU909" s="259" t="s">
        <v>82</v>
      </c>
      <c r="AV909" s="14" t="s">
        <v>82</v>
      </c>
      <c r="AW909" s="14" t="s">
        <v>30</v>
      </c>
      <c r="AX909" s="14" t="s">
        <v>73</v>
      </c>
      <c r="AY909" s="259" t="s">
        <v>160</v>
      </c>
    </row>
    <row r="910" spans="1:51" s="14" customFormat="1" ht="12">
      <c r="A910" s="14"/>
      <c r="B910" s="249"/>
      <c r="C910" s="250"/>
      <c r="D910" s="234" t="s">
        <v>169</v>
      </c>
      <c r="E910" s="251" t="s">
        <v>1</v>
      </c>
      <c r="F910" s="252" t="s">
        <v>1098</v>
      </c>
      <c r="G910" s="250"/>
      <c r="H910" s="253">
        <v>10.8</v>
      </c>
      <c r="I910" s="254"/>
      <c r="J910" s="250"/>
      <c r="K910" s="250"/>
      <c r="L910" s="255"/>
      <c r="M910" s="256"/>
      <c r="N910" s="257"/>
      <c r="O910" s="257"/>
      <c r="P910" s="257"/>
      <c r="Q910" s="257"/>
      <c r="R910" s="257"/>
      <c r="S910" s="257"/>
      <c r="T910" s="258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9" t="s">
        <v>169</v>
      </c>
      <c r="AU910" s="259" t="s">
        <v>82</v>
      </c>
      <c r="AV910" s="14" t="s">
        <v>82</v>
      </c>
      <c r="AW910" s="14" t="s">
        <v>30</v>
      </c>
      <c r="AX910" s="14" t="s">
        <v>73</v>
      </c>
      <c r="AY910" s="259" t="s">
        <v>160</v>
      </c>
    </row>
    <row r="911" spans="1:51" s="14" customFormat="1" ht="12">
      <c r="A911" s="14"/>
      <c r="B911" s="249"/>
      <c r="C911" s="250"/>
      <c r="D911" s="234" t="s">
        <v>169</v>
      </c>
      <c r="E911" s="251" t="s">
        <v>1</v>
      </c>
      <c r="F911" s="252" t="s">
        <v>1111</v>
      </c>
      <c r="G911" s="250"/>
      <c r="H911" s="253">
        <v>5.2</v>
      </c>
      <c r="I911" s="254"/>
      <c r="J911" s="250"/>
      <c r="K911" s="250"/>
      <c r="L911" s="255"/>
      <c r="M911" s="256"/>
      <c r="N911" s="257"/>
      <c r="O911" s="257"/>
      <c r="P911" s="257"/>
      <c r="Q911" s="257"/>
      <c r="R911" s="257"/>
      <c r="S911" s="257"/>
      <c r="T911" s="258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9" t="s">
        <v>169</v>
      </c>
      <c r="AU911" s="259" t="s">
        <v>82</v>
      </c>
      <c r="AV911" s="14" t="s">
        <v>82</v>
      </c>
      <c r="AW911" s="14" t="s">
        <v>30</v>
      </c>
      <c r="AX911" s="14" t="s">
        <v>73</v>
      </c>
      <c r="AY911" s="259" t="s">
        <v>160</v>
      </c>
    </row>
    <row r="912" spans="1:51" s="14" customFormat="1" ht="12">
      <c r="A912" s="14"/>
      <c r="B912" s="249"/>
      <c r="C912" s="250"/>
      <c r="D912" s="234" t="s">
        <v>169</v>
      </c>
      <c r="E912" s="251" t="s">
        <v>1</v>
      </c>
      <c r="F912" s="252" t="s">
        <v>1099</v>
      </c>
      <c r="G912" s="250"/>
      <c r="H912" s="253">
        <v>10.8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59" t="s">
        <v>169</v>
      </c>
      <c r="AU912" s="259" t="s">
        <v>82</v>
      </c>
      <c r="AV912" s="14" t="s">
        <v>82</v>
      </c>
      <c r="AW912" s="14" t="s">
        <v>30</v>
      </c>
      <c r="AX912" s="14" t="s">
        <v>73</v>
      </c>
      <c r="AY912" s="259" t="s">
        <v>160</v>
      </c>
    </row>
    <row r="913" spans="1:51" s="14" customFormat="1" ht="12">
      <c r="A913" s="14"/>
      <c r="B913" s="249"/>
      <c r="C913" s="250"/>
      <c r="D913" s="234" t="s">
        <v>169</v>
      </c>
      <c r="E913" s="251" t="s">
        <v>1</v>
      </c>
      <c r="F913" s="252" t="s">
        <v>1112</v>
      </c>
      <c r="G913" s="250"/>
      <c r="H913" s="253">
        <v>5.2</v>
      </c>
      <c r="I913" s="254"/>
      <c r="J913" s="250"/>
      <c r="K913" s="250"/>
      <c r="L913" s="255"/>
      <c r="M913" s="256"/>
      <c r="N913" s="257"/>
      <c r="O913" s="257"/>
      <c r="P913" s="257"/>
      <c r="Q913" s="257"/>
      <c r="R913" s="257"/>
      <c r="S913" s="257"/>
      <c r="T913" s="258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9" t="s">
        <v>169</v>
      </c>
      <c r="AU913" s="259" t="s">
        <v>82</v>
      </c>
      <c r="AV913" s="14" t="s">
        <v>82</v>
      </c>
      <c r="AW913" s="14" t="s">
        <v>30</v>
      </c>
      <c r="AX913" s="14" t="s">
        <v>73</v>
      </c>
      <c r="AY913" s="259" t="s">
        <v>160</v>
      </c>
    </row>
    <row r="914" spans="1:51" s="14" customFormat="1" ht="12">
      <c r="A914" s="14"/>
      <c r="B914" s="249"/>
      <c r="C914" s="250"/>
      <c r="D914" s="234" t="s">
        <v>169</v>
      </c>
      <c r="E914" s="251" t="s">
        <v>1</v>
      </c>
      <c r="F914" s="252" t="s">
        <v>1100</v>
      </c>
      <c r="G914" s="250"/>
      <c r="H914" s="253">
        <v>6.4</v>
      </c>
      <c r="I914" s="254"/>
      <c r="J914" s="250"/>
      <c r="K914" s="250"/>
      <c r="L914" s="255"/>
      <c r="M914" s="256"/>
      <c r="N914" s="257"/>
      <c r="O914" s="257"/>
      <c r="P914" s="257"/>
      <c r="Q914" s="257"/>
      <c r="R914" s="257"/>
      <c r="S914" s="257"/>
      <c r="T914" s="258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59" t="s">
        <v>169</v>
      </c>
      <c r="AU914" s="259" t="s">
        <v>82</v>
      </c>
      <c r="AV914" s="14" t="s">
        <v>82</v>
      </c>
      <c r="AW914" s="14" t="s">
        <v>30</v>
      </c>
      <c r="AX914" s="14" t="s">
        <v>73</v>
      </c>
      <c r="AY914" s="259" t="s">
        <v>160</v>
      </c>
    </row>
    <row r="915" spans="1:51" s="14" customFormat="1" ht="12">
      <c r="A915" s="14"/>
      <c r="B915" s="249"/>
      <c r="C915" s="250"/>
      <c r="D915" s="234" t="s">
        <v>169</v>
      </c>
      <c r="E915" s="251" t="s">
        <v>1</v>
      </c>
      <c r="F915" s="252" t="s">
        <v>1101</v>
      </c>
      <c r="G915" s="250"/>
      <c r="H915" s="253">
        <v>5</v>
      </c>
      <c r="I915" s="254"/>
      <c r="J915" s="250"/>
      <c r="K915" s="250"/>
      <c r="L915" s="255"/>
      <c r="M915" s="256"/>
      <c r="N915" s="257"/>
      <c r="O915" s="257"/>
      <c r="P915" s="257"/>
      <c r="Q915" s="257"/>
      <c r="R915" s="257"/>
      <c r="S915" s="257"/>
      <c r="T915" s="258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9" t="s">
        <v>169</v>
      </c>
      <c r="AU915" s="259" t="s">
        <v>82</v>
      </c>
      <c r="AV915" s="14" t="s">
        <v>82</v>
      </c>
      <c r="AW915" s="14" t="s">
        <v>30</v>
      </c>
      <c r="AX915" s="14" t="s">
        <v>73</v>
      </c>
      <c r="AY915" s="259" t="s">
        <v>160</v>
      </c>
    </row>
    <row r="916" spans="1:51" s="14" customFormat="1" ht="12">
      <c r="A916" s="14"/>
      <c r="B916" s="249"/>
      <c r="C916" s="250"/>
      <c r="D916" s="234" t="s">
        <v>169</v>
      </c>
      <c r="E916" s="251" t="s">
        <v>1</v>
      </c>
      <c r="F916" s="252" t="s">
        <v>1102</v>
      </c>
      <c r="G916" s="250"/>
      <c r="H916" s="253">
        <v>7.2</v>
      </c>
      <c r="I916" s="254"/>
      <c r="J916" s="250"/>
      <c r="K916" s="250"/>
      <c r="L916" s="255"/>
      <c r="M916" s="256"/>
      <c r="N916" s="257"/>
      <c r="O916" s="257"/>
      <c r="P916" s="257"/>
      <c r="Q916" s="257"/>
      <c r="R916" s="257"/>
      <c r="S916" s="257"/>
      <c r="T916" s="258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59" t="s">
        <v>169</v>
      </c>
      <c r="AU916" s="259" t="s">
        <v>82</v>
      </c>
      <c r="AV916" s="14" t="s">
        <v>82</v>
      </c>
      <c r="AW916" s="14" t="s">
        <v>30</v>
      </c>
      <c r="AX916" s="14" t="s">
        <v>73</v>
      </c>
      <c r="AY916" s="259" t="s">
        <v>160</v>
      </c>
    </row>
    <row r="917" spans="1:51" s="14" customFormat="1" ht="12">
      <c r="A917" s="14"/>
      <c r="B917" s="249"/>
      <c r="C917" s="250"/>
      <c r="D917" s="234" t="s">
        <v>169</v>
      </c>
      <c r="E917" s="251" t="s">
        <v>1</v>
      </c>
      <c r="F917" s="252" t="s">
        <v>1103</v>
      </c>
      <c r="G917" s="250"/>
      <c r="H917" s="253">
        <v>4.1</v>
      </c>
      <c r="I917" s="254"/>
      <c r="J917" s="250"/>
      <c r="K917" s="250"/>
      <c r="L917" s="255"/>
      <c r="M917" s="256"/>
      <c r="N917" s="257"/>
      <c r="O917" s="257"/>
      <c r="P917" s="257"/>
      <c r="Q917" s="257"/>
      <c r="R917" s="257"/>
      <c r="S917" s="257"/>
      <c r="T917" s="258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9" t="s">
        <v>169</v>
      </c>
      <c r="AU917" s="259" t="s">
        <v>82</v>
      </c>
      <c r="AV917" s="14" t="s">
        <v>82</v>
      </c>
      <c r="AW917" s="14" t="s">
        <v>30</v>
      </c>
      <c r="AX917" s="14" t="s">
        <v>73</v>
      </c>
      <c r="AY917" s="259" t="s">
        <v>160</v>
      </c>
    </row>
    <row r="918" spans="1:51" s="15" customFormat="1" ht="12">
      <c r="A918" s="15"/>
      <c r="B918" s="260"/>
      <c r="C918" s="261"/>
      <c r="D918" s="234" t="s">
        <v>169</v>
      </c>
      <c r="E918" s="262" t="s">
        <v>1</v>
      </c>
      <c r="F918" s="263" t="s">
        <v>172</v>
      </c>
      <c r="G918" s="261"/>
      <c r="H918" s="264">
        <v>110.3</v>
      </c>
      <c r="I918" s="265"/>
      <c r="J918" s="261"/>
      <c r="K918" s="261"/>
      <c r="L918" s="266"/>
      <c r="M918" s="267"/>
      <c r="N918" s="268"/>
      <c r="O918" s="268"/>
      <c r="P918" s="268"/>
      <c r="Q918" s="268"/>
      <c r="R918" s="268"/>
      <c r="S918" s="268"/>
      <c r="T918" s="269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70" t="s">
        <v>169</v>
      </c>
      <c r="AU918" s="270" t="s">
        <v>82</v>
      </c>
      <c r="AV918" s="15" t="s">
        <v>166</v>
      </c>
      <c r="AW918" s="15" t="s">
        <v>30</v>
      </c>
      <c r="AX918" s="15" t="s">
        <v>80</v>
      </c>
      <c r="AY918" s="270" t="s">
        <v>160</v>
      </c>
    </row>
    <row r="919" spans="1:65" s="2" customFormat="1" ht="24.15" customHeight="1">
      <c r="A919" s="39"/>
      <c r="B919" s="40"/>
      <c r="C919" s="220" t="s">
        <v>654</v>
      </c>
      <c r="D919" s="220" t="s">
        <v>162</v>
      </c>
      <c r="E919" s="221" t="s">
        <v>1117</v>
      </c>
      <c r="F919" s="222" t="s">
        <v>1118</v>
      </c>
      <c r="G919" s="223" t="s">
        <v>165</v>
      </c>
      <c r="H919" s="224">
        <v>7.2</v>
      </c>
      <c r="I919" s="225"/>
      <c r="J919" s="226">
        <f>ROUND(I919*H919,2)</f>
        <v>0</v>
      </c>
      <c r="K919" s="227"/>
      <c r="L919" s="45"/>
      <c r="M919" s="228" t="s">
        <v>1</v>
      </c>
      <c r="N919" s="229" t="s">
        <v>38</v>
      </c>
      <c r="O919" s="92"/>
      <c r="P919" s="230">
        <f>O919*H919</f>
        <v>0</v>
      </c>
      <c r="Q919" s="230">
        <v>0</v>
      </c>
      <c r="R919" s="230">
        <f>Q919*H919</f>
        <v>0</v>
      </c>
      <c r="S919" s="230">
        <v>0</v>
      </c>
      <c r="T919" s="231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32" t="s">
        <v>197</v>
      </c>
      <c r="AT919" s="232" t="s">
        <v>162</v>
      </c>
      <c r="AU919" s="232" t="s">
        <v>82</v>
      </c>
      <c r="AY919" s="18" t="s">
        <v>160</v>
      </c>
      <c r="BE919" s="233">
        <f>IF(N919="základní",J919,0)</f>
        <v>0</v>
      </c>
      <c r="BF919" s="233">
        <f>IF(N919="snížená",J919,0)</f>
        <v>0</v>
      </c>
      <c r="BG919" s="233">
        <f>IF(N919="zákl. přenesená",J919,0)</f>
        <v>0</v>
      </c>
      <c r="BH919" s="233">
        <f>IF(N919="sníž. přenesená",J919,0)</f>
        <v>0</v>
      </c>
      <c r="BI919" s="233">
        <f>IF(N919="nulová",J919,0)</f>
        <v>0</v>
      </c>
      <c r="BJ919" s="18" t="s">
        <v>80</v>
      </c>
      <c r="BK919" s="233">
        <f>ROUND(I919*H919,2)</f>
        <v>0</v>
      </c>
      <c r="BL919" s="18" t="s">
        <v>197</v>
      </c>
      <c r="BM919" s="232" t="s">
        <v>1119</v>
      </c>
    </row>
    <row r="920" spans="1:51" s="14" customFormat="1" ht="12">
      <c r="A920" s="14"/>
      <c r="B920" s="249"/>
      <c r="C920" s="250"/>
      <c r="D920" s="234" t="s">
        <v>169</v>
      </c>
      <c r="E920" s="251" t="s">
        <v>1</v>
      </c>
      <c r="F920" s="252" t="s">
        <v>1102</v>
      </c>
      <c r="G920" s="250"/>
      <c r="H920" s="253">
        <v>7.2</v>
      </c>
      <c r="I920" s="254"/>
      <c r="J920" s="250"/>
      <c r="K920" s="250"/>
      <c r="L920" s="255"/>
      <c r="M920" s="256"/>
      <c r="N920" s="257"/>
      <c r="O920" s="257"/>
      <c r="P920" s="257"/>
      <c r="Q920" s="257"/>
      <c r="R920" s="257"/>
      <c r="S920" s="257"/>
      <c r="T920" s="258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T920" s="259" t="s">
        <v>169</v>
      </c>
      <c r="AU920" s="259" t="s">
        <v>82</v>
      </c>
      <c r="AV920" s="14" t="s">
        <v>82</v>
      </c>
      <c r="AW920" s="14" t="s">
        <v>30</v>
      </c>
      <c r="AX920" s="14" t="s">
        <v>73</v>
      </c>
      <c r="AY920" s="259" t="s">
        <v>160</v>
      </c>
    </row>
    <row r="921" spans="1:51" s="15" customFormat="1" ht="12">
      <c r="A921" s="15"/>
      <c r="B921" s="260"/>
      <c r="C921" s="261"/>
      <c r="D921" s="234" t="s">
        <v>169</v>
      </c>
      <c r="E921" s="262" t="s">
        <v>1</v>
      </c>
      <c r="F921" s="263" t="s">
        <v>172</v>
      </c>
      <c r="G921" s="261"/>
      <c r="H921" s="264">
        <v>7.2</v>
      </c>
      <c r="I921" s="265"/>
      <c r="J921" s="261"/>
      <c r="K921" s="261"/>
      <c r="L921" s="266"/>
      <c r="M921" s="267"/>
      <c r="N921" s="268"/>
      <c r="O921" s="268"/>
      <c r="P921" s="268"/>
      <c r="Q921" s="268"/>
      <c r="R921" s="268"/>
      <c r="S921" s="268"/>
      <c r="T921" s="269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T921" s="270" t="s">
        <v>169</v>
      </c>
      <c r="AU921" s="270" t="s">
        <v>82</v>
      </c>
      <c r="AV921" s="15" t="s">
        <v>166</v>
      </c>
      <c r="AW921" s="15" t="s">
        <v>30</v>
      </c>
      <c r="AX921" s="15" t="s">
        <v>80</v>
      </c>
      <c r="AY921" s="270" t="s">
        <v>160</v>
      </c>
    </row>
    <row r="922" spans="1:65" s="2" customFormat="1" ht="24.15" customHeight="1">
      <c r="A922" s="39"/>
      <c r="B922" s="40"/>
      <c r="C922" s="220" t="s">
        <v>1120</v>
      </c>
      <c r="D922" s="220" t="s">
        <v>162</v>
      </c>
      <c r="E922" s="221" t="s">
        <v>1121</v>
      </c>
      <c r="F922" s="222" t="s">
        <v>1122</v>
      </c>
      <c r="G922" s="223" t="s">
        <v>307</v>
      </c>
      <c r="H922" s="224">
        <v>6</v>
      </c>
      <c r="I922" s="225"/>
      <c r="J922" s="226">
        <f>ROUND(I922*H922,2)</f>
        <v>0</v>
      </c>
      <c r="K922" s="227"/>
      <c r="L922" s="45"/>
      <c r="M922" s="228" t="s">
        <v>1</v>
      </c>
      <c r="N922" s="229" t="s">
        <v>38</v>
      </c>
      <c r="O922" s="92"/>
      <c r="P922" s="230">
        <f>O922*H922</f>
        <v>0</v>
      </c>
      <c r="Q922" s="230">
        <v>0</v>
      </c>
      <c r="R922" s="230">
        <f>Q922*H922</f>
        <v>0</v>
      </c>
      <c r="S922" s="230">
        <v>0</v>
      </c>
      <c r="T922" s="231">
        <f>S922*H922</f>
        <v>0</v>
      </c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R922" s="232" t="s">
        <v>197</v>
      </c>
      <c r="AT922" s="232" t="s">
        <v>162</v>
      </c>
      <c r="AU922" s="232" t="s">
        <v>82</v>
      </c>
      <c r="AY922" s="18" t="s">
        <v>160</v>
      </c>
      <c r="BE922" s="233">
        <f>IF(N922="základní",J922,0)</f>
        <v>0</v>
      </c>
      <c r="BF922" s="233">
        <f>IF(N922="snížená",J922,0)</f>
        <v>0</v>
      </c>
      <c r="BG922" s="233">
        <f>IF(N922="zákl. přenesená",J922,0)</f>
        <v>0</v>
      </c>
      <c r="BH922" s="233">
        <f>IF(N922="sníž. přenesená",J922,0)</f>
        <v>0</v>
      </c>
      <c r="BI922" s="233">
        <f>IF(N922="nulová",J922,0)</f>
        <v>0</v>
      </c>
      <c r="BJ922" s="18" t="s">
        <v>80</v>
      </c>
      <c r="BK922" s="233">
        <f>ROUND(I922*H922,2)</f>
        <v>0</v>
      </c>
      <c r="BL922" s="18" t="s">
        <v>197</v>
      </c>
      <c r="BM922" s="232" t="s">
        <v>1123</v>
      </c>
    </row>
    <row r="923" spans="1:51" s="14" customFormat="1" ht="12">
      <c r="A923" s="14"/>
      <c r="B923" s="249"/>
      <c r="C923" s="250"/>
      <c r="D923" s="234" t="s">
        <v>169</v>
      </c>
      <c r="E923" s="251" t="s">
        <v>1</v>
      </c>
      <c r="F923" s="252" t="s">
        <v>1124</v>
      </c>
      <c r="G923" s="250"/>
      <c r="H923" s="253">
        <v>6</v>
      </c>
      <c r="I923" s="254"/>
      <c r="J923" s="250"/>
      <c r="K923" s="250"/>
      <c r="L923" s="255"/>
      <c r="M923" s="256"/>
      <c r="N923" s="257"/>
      <c r="O923" s="257"/>
      <c r="P923" s="257"/>
      <c r="Q923" s="257"/>
      <c r="R923" s="257"/>
      <c r="S923" s="257"/>
      <c r="T923" s="258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9" t="s">
        <v>169</v>
      </c>
      <c r="AU923" s="259" t="s">
        <v>82</v>
      </c>
      <c r="AV923" s="14" t="s">
        <v>82</v>
      </c>
      <c r="AW923" s="14" t="s">
        <v>30</v>
      </c>
      <c r="AX923" s="14" t="s">
        <v>73</v>
      </c>
      <c r="AY923" s="259" t="s">
        <v>160</v>
      </c>
    </row>
    <row r="924" spans="1:51" s="15" customFormat="1" ht="12">
      <c r="A924" s="15"/>
      <c r="B924" s="260"/>
      <c r="C924" s="261"/>
      <c r="D924" s="234" t="s">
        <v>169</v>
      </c>
      <c r="E924" s="262" t="s">
        <v>1</v>
      </c>
      <c r="F924" s="263" t="s">
        <v>172</v>
      </c>
      <c r="G924" s="261"/>
      <c r="H924" s="264">
        <v>6</v>
      </c>
      <c r="I924" s="265"/>
      <c r="J924" s="261"/>
      <c r="K924" s="261"/>
      <c r="L924" s="266"/>
      <c r="M924" s="267"/>
      <c r="N924" s="268"/>
      <c r="O924" s="268"/>
      <c r="P924" s="268"/>
      <c r="Q924" s="268"/>
      <c r="R924" s="268"/>
      <c r="S924" s="268"/>
      <c r="T924" s="269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0" t="s">
        <v>169</v>
      </c>
      <c r="AU924" s="270" t="s">
        <v>82</v>
      </c>
      <c r="AV924" s="15" t="s">
        <v>166</v>
      </c>
      <c r="AW924" s="15" t="s">
        <v>30</v>
      </c>
      <c r="AX924" s="15" t="s">
        <v>80</v>
      </c>
      <c r="AY924" s="270" t="s">
        <v>160</v>
      </c>
    </row>
    <row r="925" spans="1:65" s="2" customFormat="1" ht="24.15" customHeight="1">
      <c r="A925" s="39"/>
      <c r="B925" s="40"/>
      <c r="C925" s="220" t="s">
        <v>657</v>
      </c>
      <c r="D925" s="220" t="s">
        <v>162</v>
      </c>
      <c r="E925" s="221" t="s">
        <v>1125</v>
      </c>
      <c r="F925" s="222" t="s">
        <v>1126</v>
      </c>
      <c r="G925" s="223" t="s">
        <v>893</v>
      </c>
      <c r="H925" s="282"/>
      <c r="I925" s="225"/>
      <c r="J925" s="226">
        <f>ROUND(I925*H925,2)</f>
        <v>0</v>
      </c>
      <c r="K925" s="227"/>
      <c r="L925" s="45"/>
      <c r="M925" s="228" t="s">
        <v>1</v>
      </c>
      <c r="N925" s="229" t="s">
        <v>38</v>
      </c>
      <c r="O925" s="92"/>
      <c r="P925" s="230">
        <f>O925*H925</f>
        <v>0</v>
      </c>
      <c r="Q925" s="230">
        <v>0</v>
      </c>
      <c r="R925" s="230">
        <f>Q925*H925</f>
        <v>0</v>
      </c>
      <c r="S925" s="230">
        <v>0</v>
      </c>
      <c r="T925" s="231">
        <f>S925*H925</f>
        <v>0</v>
      </c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R925" s="232" t="s">
        <v>197</v>
      </c>
      <c r="AT925" s="232" t="s">
        <v>162</v>
      </c>
      <c r="AU925" s="232" t="s">
        <v>82</v>
      </c>
      <c r="AY925" s="18" t="s">
        <v>160</v>
      </c>
      <c r="BE925" s="233">
        <f>IF(N925="základní",J925,0)</f>
        <v>0</v>
      </c>
      <c r="BF925" s="233">
        <f>IF(N925="snížená",J925,0)</f>
        <v>0</v>
      </c>
      <c r="BG925" s="233">
        <f>IF(N925="zákl. přenesená",J925,0)</f>
        <v>0</v>
      </c>
      <c r="BH925" s="233">
        <f>IF(N925="sníž. přenesená",J925,0)</f>
        <v>0</v>
      </c>
      <c r="BI925" s="233">
        <f>IF(N925="nulová",J925,0)</f>
        <v>0</v>
      </c>
      <c r="BJ925" s="18" t="s">
        <v>80</v>
      </c>
      <c r="BK925" s="233">
        <f>ROUND(I925*H925,2)</f>
        <v>0</v>
      </c>
      <c r="BL925" s="18" t="s">
        <v>197</v>
      </c>
      <c r="BM925" s="232" t="s">
        <v>1127</v>
      </c>
    </row>
    <row r="926" spans="1:63" s="12" customFormat="1" ht="22.8" customHeight="1">
      <c r="A926" s="12"/>
      <c r="B926" s="204"/>
      <c r="C926" s="205"/>
      <c r="D926" s="206" t="s">
        <v>72</v>
      </c>
      <c r="E926" s="218" t="s">
        <v>1128</v>
      </c>
      <c r="F926" s="218" t="s">
        <v>1129</v>
      </c>
      <c r="G926" s="205"/>
      <c r="H926" s="205"/>
      <c r="I926" s="208"/>
      <c r="J926" s="219">
        <f>BK926</f>
        <v>0</v>
      </c>
      <c r="K926" s="205"/>
      <c r="L926" s="210"/>
      <c r="M926" s="211"/>
      <c r="N926" s="212"/>
      <c r="O926" s="212"/>
      <c r="P926" s="213">
        <f>SUM(P927:P949)</f>
        <v>0</v>
      </c>
      <c r="Q926" s="212"/>
      <c r="R926" s="213">
        <f>SUM(R927:R949)</f>
        <v>0</v>
      </c>
      <c r="S926" s="212"/>
      <c r="T926" s="214">
        <f>SUM(T927:T949)</f>
        <v>0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15" t="s">
        <v>82</v>
      </c>
      <c r="AT926" s="216" t="s">
        <v>72</v>
      </c>
      <c r="AU926" s="216" t="s">
        <v>80</v>
      </c>
      <c r="AY926" s="215" t="s">
        <v>160</v>
      </c>
      <c r="BK926" s="217">
        <f>SUM(BK927:BK949)</f>
        <v>0</v>
      </c>
    </row>
    <row r="927" spans="1:65" s="2" customFormat="1" ht="16.5" customHeight="1">
      <c r="A927" s="39"/>
      <c r="B927" s="40"/>
      <c r="C927" s="220" t="s">
        <v>1130</v>
      </c>
      <c r="D927" s="220" t="s">
        <v>162</v>
      </c>
      <c r="E927" s="221" t="s">
        <v>1131</v>
      </c>
      <c r="F927" s="222" t="s">
        <v>1132</v>
      </c>
      <c r="G927" s="223" t="s">
        <v>307</v>
      </c>
      <c r="H927" s="224">
        <v>12</v>
      </c>
      <c r="I927" s="225"/>
      <c r="J927" s="226">
        <f>ROUND(I927*H927,2)</f>
        <v>0</v>
      </c>
      <c r="K927" s="227"/>
      <c r="L927" s="45"/>
      <c r="M927" s="228" t="s">
        <v>1</v>
      </c>
      <c r="N927" s="229" t="s">
        <v>38</v>
      </c>
      <c r="O927" s="92"/>
      <c r="P927" s="230">
        <f>O927*H927</f>
        <v>0</v>
      </c>
      <c r="Q927" s="230">
        <v>0</v>
      </c>
      <c r="R927" s="230">
        <f>Q927*H927</f>
        <v>0</v>
      </c>
      <c r="S927" s="230">
        <v>0</v>
      </c>
      <c r="T927" s="231">
        <f>S927*H927</f>
        <v>0</v>
      </c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R927" s="232" t="s">
        <v>197</v>
      </c>
      <c r="AT927" s="232" t="s">
        <v>162</v>
      </c>
      <c r="AU927" s="232" t="s">
        <v>82</v>
      </c>
      <c r="AY927" s="18" t="s">
        <v>160</v>
      </c>
      <c r="BE927" s="233">
        <f>IF(N927="základní",J927,0)</f>
        <v>0</v>
      </c>
      <c r="BF927" s="233">
        <f>IF(N927="snížená",J927,0)</f>
        <v>0</v>
      </c>
      <c r="BG927" s="233">
        <f>IF(N927="zákl. přenesená",J927,0)</f>
        <v>0</v>
      </c>
      <c r="BH927" s="233">
        <f>IF(N927="sníž. přenesená",J927,0)</f>
        <v>0</v>
      </c>
      <c r="BI927" s="233">
        <f>IF(N927="nulová",J927,0)</f>
        <v>0</v>
      </c>
      <c r="BJ927" s="18" t="s">
        <v>80</v>
      </c>
      <c r="BK927" s="233">
        <f>ROUND(I927*H927,2)</f>
        <v>0</v>
      </c>
      <c r="BL927" s="18" t="s">
        <v>197</v>
      </c>
      <c r="BM927" s="232" t="s">
        <v>1133</v>
      </c>
    </row>
    <row r="928" spans="1:51" s="14" customFormat="1" ht="12">
      <c r="A928" s="14"/>
      <c r="B928" s="249"/>
      <c r="C928" s="250"/>
      <c r="D928" s="234" t="s">
        <v>169</v>
      </c>
      <c r="E928" s="251" t="s">
        <v>1</v>
      </c>
      <c r="F928" s="252" t="s">
        <v>1134</v>
      </c>
      <c r="G928" s="250"/>
      <c r="H928" s="253">
        <v>12</v>
      </c>
      <c r="I928" s="254"/>
      <c r="J928" s="250"/>
      <c r="K928" s="250"/>
      <c r="L928" s="255"/>
      <c r="M928" s="256"/>
      <c r="N928" s="257"/>
      <c r="O928" s="257"/>
      <c r="P928" s="257"/>
      <c r="Q928" s="257"/>
      <c r="R928" s="257"/>
      <c r="S928" s="257"/>
      <c r="T928" s="258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9" t="s">
        <v>169</v>
      </c>
      <c r="AU928" s="259" t="s">
        <v>82</v>
      </c>
      <c r="AV928" s="14" t="s">
        <v>82</v>
      </c>
      <c r="AW928" s="14" t="s">
        <v>30</v>
      </c>
      <c r="AX928" s="14" t="s">
        <v>73</v>
      </c>
      <c r="AY928" s="259" t="s">
        <v>160</v>
      </c>
    </row>
    <row r="929" spans="1:51" s="15" customFormat="1" ht="12">
      <c r="A929" s="15"/>
      <c r="B929" s="260"/>
      <c r="C929" s="261"/>
      <c r="D929" s="234" t="s">
        <v>169</v>
      </c>
      <c r="E929" s="262" t="s">
        <v>1</v>
      </c>
      <c r="F929" s="263" t="s">
        <v>172</v>
      </c>
      <c r="G929" s="261"/>
      <c r="H929" s="264">
        <v>12</v>
      </c>
      <c r="I929" s="265"/>
      <c r="J929" s="261"/>
      <c r="K929" s="261"/>
      <c r="L929" s="266"/>
      <c r="M929" s="267"/>
      <c r="N929" s="268"/>
      <c r="O929" s="268"/>
      <c r="P929" s="268"/>
      <c r="Q929" s="268"/>
      <c r="R929" s="268"/>
      <c r="S929" s="268"/>
      <c r="T929" s="269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70" t="s">
        <v>169</v>
      </c>
      <c r="AU929" s="270" t="s">
        <v>82</v>
      </c>
      <c r="AV929" s="15" t="s">
        <v>166</v>
      </c>
      <c r="AW929" s="15" t="s">
        <v>30</v>
      </c>
      <c r="AX929" s="15" t="s">
        <v>80</v>
      </c>
      <c r="AY929" s="270" t="s">
        <v>160</v>
      </c>
    </row>
    <row r="930" spans="1:65" s="2" customFormat="1" ht="16.5" customHeight="1">
      <c r="A930" s="39"/>
      <c r="B930" s="40"/>
      <c r="C930" s="220" t="s">
        <v>661</v>
      </c>
      <c r="D930" s="220" t="s">
        <v>162</v>
      </c>
      <c r="E930" s="221" t="s">
        <v>1135</v>
      </c>
      <c r="F930" s="222" t="s">
        <v>1136</v>
      </c>
      <c r="G930" s="223" t="s">
        <v>307</v>
      </c>
      <c r="H930" s="224">
        <v>4</v>
      </c>
      <c r="I930" s="225"/>
      <c r="J930" s="226">
        <f>ROUND(I930*H930,2)</f>
        <v>0</v>
      </c>
      <c r="K930" s="227"/>
      <c r="L930" s="45"/>
      <c r="M930" s="228" t="s">
        <v>1</v>
      </c>
      <c r="N930" s="229" t="s">
        <v>38</v>
      </c>
      <c r="O930" s="92"/>
      <c r="P930" s="230">
        <f>O930*H930</f>
        <v>0</v>
      </c>
      <c r="Q930" s="230">
        <v>0</v>
      </c>
      <c r="R930" s="230">
        <f>Q930*H930</f>
        <v>0</v>
      </c>
      <c r="S930" s="230">
        <v>0</v>
      </c>
      <c r="T930" s="231">
        <f>S930*H930</f>
        <v>0</v>
      </c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R930" s="232" t="s">
        <v>197</v>
      </c>
      <c r="AT930" s="232" t="s">
        <v>162</v>
      </c>
      <c r="AU930" s="232" t="s">
        <v>82</v>
      </c>
      <c r="AY930" s="18" t="s">
        <v>160</v>
      </c>
      <c r="BE930" s="233">
        <f>IF(N930="základní",J930,0)</f>
        <v>0</v>
      </c>
      <c r="BF930" s="233">
        <f>IF(N930="snížená",J930,0)</f>
        <v>0</v>
      </c>
      <c r="BG930" s="233">
        <f>IF(N930="zákl. přenesená",J930,0)</f>
        <v>0</v>
      </c>
      <c r="BH930" s="233">
        <f>IF(N930="sníž. přenesená",J930,0)</f>
        <v>0</v>
      </c>
      <c r="BI930" s="233">
        <f>IF(N930="nulová",J930,0)</f>
        <v>0</v>
      </c>
      <c r="BJ930" s="18" t="s">
        <v>80</v>
      </c>
      <c r="BK930" s="233">
        <f>ROUND(I930*H930,2)</f>
        <v>0</v>
      </c>
      <c r="BL930" s="18" t="s">
        <v>197</v>
      </c>
      <c r="BM930" s="232" t="s">
        <v>1137</v>
      </c>
    </row>
    <row r="931" spans="1:51" s="14" customFormat="1" ht="12">
      <c r="A931" s="14"/>
      <c r="B931" s="249"/>
      <c r="C931" s="250"/>
      <c r="D931" s="234" t="s">
        <v>169</v>
      </c>
      <c r="E931" s="251" t="s">
        <v>1</v>
      </c>
      <c r="F931" s="252" t="s">
        <v>1138</v>
      </c>
      <c r="G931" s="250"/>
      <c r="H931" s="253">
        <v>4</v>
      </c>
      <c r="I931" s="254"/>
      <c r="J931" s="250"/>
      <c r="K931" s="250"/>
      <c r="L931" s="255"/>
      <c r="M931" s="256"/>
      <c r="N931" s="257"/>
      <c r="O931" s="257"/>
      <c r="P931" s="257"/>
      <c r="Q931" s="257"/>
      <c r="R931" s="257"/>
      <c r="S931" s="257"/>
      <c r="T931" s="258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59" t="s">
        <v>169</v>
      </c>
      <c r="AU931" s="259" t="s">
        <v>82</v>
      </c>
      <c r="AV931" s="14" t="s">
        <v>82</v>
      </c>
      <c r="AW931" s="14" t="s">
        <v>30</v>
      </c>
      <c r="AX931" s="14" t="s">
        <v>73</v>
      </c>
      <c r="AY931" s="259" t="s">
        <v>160</v>
      </c>
    </row>
    <row r="932" spans="1:51" s="15" customFormat="1" ht="12">
      <c r="A932" s="15"/>
      <c r="B932" s="260"/>
      <c r="C932" s="261"/>
      <c r="D932" s="234" t="s">
        <v>169</v>
      </c>
      <c r="E932" s="262" t="s">
        <v>1</v>
      </c>
      <c r="F932" s="263" t="s">
        <v>172</v>
      </c>
      <c r="G932" s="261"/>
      <c r="H932" s="264">
        <v>4</v>
      </c>
      <c r="I932" s="265"/>
      <c r="J932" s="261"/>
      <c r="K932" s="261"/>
      <c r="L932" s="266"/>
      <c r="M932" s="267"/>
      <c r="N932" s="268"/>
      <c r="O932" s="268"/>
      <c r="P932" s="268"/>
      <c r="Q932" s="268"/>
      <c r="R932" s="268"/>
      <c r="S932" s="268"/>
      <c r="T932" s="269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70" t="s">
        <v>169</v>
      </c>
      <c r="AU932" s="270" t="s">
        <v>82</v>
      </c>
      <c r="AV932" s="15" t="s">
        <v>166</v>
      </c>
      <c r="AW932" s="15" t="s">
        <v>30</v>
      </c>
      <c r="AX932" s="15" t="s">
        <v>80</v>
      </c>
      <c r="AY932" s="270" t="s">
        <v>160</v>
      </c>
    </row>
    <row r="933" spans="1:65" s="2" customFormat="1" ht="24.15" customHeight="1">
      <c r="A933" s="39"/>
      <c r="B933" s="40"/>
      <c r="C933" s="220" t="s">
        <v>1139</v>
      </c>
      <c r="D933" s="220" t="s">
        <v>162</v>
      </c>
      <c r="E933" s="221" t="s">
        <v>1140</v>
      </c>
      <c r="F933" s="222" t="s">
        <v>1141</v>
      </c>
      <c r="G933" s="223" t="s">
        <v>282</v>
      </c>
      <c r="H933" s="224">
        <v>1</v>
      </c>
      <c r="I933" s="225"/>
      <c r="J933" s="226">
        <f>ROUND(I933*H933,2)</f>
        <v>0</v>
      </c>
      <c r="K933" s="227"/>
      <c r="L933" s="45"/>
      <c r="M933" s="228" t="s">
        <v>1</v>
      </c>
      <c r="N933" s="229" t="s">
        <v>38</v>
      </c>
      <c r="O933" s="92"/>
      <c r="P933" s="230">
        <f>O933*H933</f>
        <v>0</v>
      </c>
      <c r="Q933" s="230">
        <v>0</v>
      </c>
      <c r="R933" s="230">
        <f>Q933*H933</f>
        <v>0</v>
      </c>
      <c r="S933" s="230">
        <v>0</v>
      </c>
      <c r="T933" s="231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32" t="s">
        <v>197</v>
      </c>
      <c r="AT933" s="232" t="s">
        <v>162</v>
      </c>
      <c r="AU933" s="232" t="s">
        <v>82</v>
      </c>
      <c r="AY933" s="18" t="s">
        <v>160</v>
      </c>
      <c r="BE933" s="233">
        <f>IF(N933="základní",J933,0)</f>
        <v>0</v>
      </c>
      <c r="BF933" s="233">
        <f>IF(N933="snížená",J933,0)</f>
        <v>0</v>
      </c>
      <c r="BG933" s="233">
        <f>IF(N933="zákl. přenesená",J933,0)</f>
        <v>0</v>
      </c>
      <c r="BH933" s="233">
        <f>IF(N933="sníž. přenesená",J933,0)</f>
        <v>0</v>
      </c>
      <c r="BI933" s="233">
        <f>IF(N933="nulová",J933,0)</f>
        <v>0</v>
      </c>
      <c r="BJ933" s="18" t="s">
        <v>80</v>
      </c>
      <c r="BK933" s="233">
        <f>ROUND(I933*H933,2)</f>
        <v>0</v>
      </c>
      <c r="BL933" s="18" t="s">
        <v>197</v>
      </c>
      <c r="BM933" s="232" t="s">
        <v>1142</v>
      </c>
    </row>
    <row r="934" spans="1:51" s="14" customFormat="1" ht="12">
      <c r="A934" s="14"/>
      <c r="B934" s="249"/>
      <c r="C934" s="250"/>
      <c r="D934" s="234" t="s">
        <v>169</v>
      </c>
      <c r="E934" s="251" t="s">
        <v>1</v>
      </c>
      <c r="F934" s="252" t="s">
        <v>431</v>
      </c>
      <c r="G934" s="250"/>
      <c r="H934" s="253">
        <v>1</v>
      </c>
      <c r="I934" s="254"/>
      <c r="J934" s="250"/>
      <c r="K934" s="250"/>
      <c r="L934" s="255"/>
      <c r="M934" s="256"/>
      <c r="N934" s="257"/>
      <c r="O934" s="257"/>
      <c r="P934" s="257"/>
      <c r="Q934" s="257"/>
      <c r="R934" s="257"/>
      <c r="S934" s="257"/>
      <c r="T934" s="258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59" t="s">
        <v>169</v>
      </c>
      <c r="AU934" s="259" t="s">
        <v>82</v>
      </c>
      <c r="AV934" s="14" t="s">
        <v>82</v>
      </c>
      <c r="AW934" s="14" t="s">
        <v>30</v>
      </c>
      <c r="AX934" s="14" t="s">
        <v>73</v>
      </c>
      <c r="AY934" s="259" t="s">
        <v>160</v>
      </c>
    </row>
    <row r="935" spans="1:51" s="15" customFormat="1" ht="12">
      <c r="A935" s="15"/>
      <c r="B935" s="260"/>
      <c r="C935" s="261"/>
      <c r="D935" s="234" t="s">
        <v>169</v>
      </c>
      <c r="E935" s="262" t="s">
        <v>1</v>
      </c>
      <c r="F935" s="263" t="s">
        <v>172</v>
      </c>
      <c r="G935" s="261"/>
      <c r="H935" s="264">
        <v>1</v>
      </c>
      <c r="I935" s="265"/>
      <c r="J935" s="261"/>
      <c r="K935" s="261"/>
      <c r="L935" s="266"/>
      <c r="M935" s="267"/>
      <c r="N935" s="268"/>
      <c r="O935" s="268"/>
      <c r="P935" s="268"/>
      <c r="Q935" s="268"/>
      <c r="R935" s="268"/>
      <c r="S935" s="268"/>
      <c r="T935" s="269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70" t="s">
        <v>169</v>
      </c>
      <c r="AU935" s="270" t="s">
        <v>82</v>
      </c>
      <c r="AV935" s="15" t="s">
        <v>166</v>
      </c>
      <c r="AW935" s="15" t="s">
        <v>30</v>
      </c>
      <c r="AX935" s="15" t="s">
        <v>80</v>
      </c>
      <c r="AY935" s="270" t="s">
        <v>160</v>
      </c>
    </row>
    <row r="936" spans="1:65" s="2" customFormat="1" ht="24.15" customHeight="1">
      <c r="A936" s="39"/>
      <c r="B936" s="40"/>
      <c r="C936" s="220" t="s">
        <v>665</v>
      </c>
      <c r="D936" s="220" t="s">
        <v>162</v>
      </c>
      <c r="E936" s="221" t="s">
        <v>1143</v>
      </c>
      <c r="F936" s="222" t="s">
        <v>1144</v>
      </c>
      <c r="G936" s="223" t="s">
        <v>307</v>
      </c>
      <c r="H936" s="224">
        <v>4.5</v>
      </c>
      <c r="I936" s="225"/>
      <c r="J936" s="226">
        <f>ROUND(I936*H936,2)</f>
        <v>0</v>
      </c>
      <c r="K936" s="227"/>
      <c r="L936" s="45"/>
      <c r="M936" s="228" t="s">
        <v>1</v>
      </c>
      <c r="N936" s="229" t="s">
        <v>38</v>
      </c>
      <c r="O936" s="92"/>
      <c r="P936" s="230">
        <f>O936*H936</f>
        <v>0</v>
      </c>
      <c r="Q936" s="230">
        <v>0</v>
      </c>
      <c r="R936" s="230">
        <f>Q936*H936</f>
        <v>0</v>
      </c>
      <c r="S936" s="230">
        <v>0</v>
      </c>
      <c r="T936" s="231">
        <f>S936*H936</f>
        <v>0</v>
      </c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R936" s="232" t="s">
        <v>197</v>
      </c>
      <c r="AT936" s="232" t="s">
        <v>162</v>
      </c>
      <c r="AU936" s="232" t="s">
        <v>82</v>
      </c>
      <c r="AY936" s="18" t="s">
        <v>160</v>
      </c>
      <c r="BE936" s="233">
        <f>IF(N936="základní",J936,0)</f>
        <v>0</v>
      </c>
      <c r="BF936" s="233">
        <f>IF(N936="snížená",J936,0)</f>
        <v>0</v>
      </c>
      <c r="BG936" s="233">
        <f>IF(N936="zákl. přenesená",J936,0)</f>
        <v>0</v>
      </c>
      <c r="BH936" s="233">
        <f>IF(N936="sníž. přenesená",J936,0)</f>
        <v>0</v>
      </c>
      <c r="BI936" s="233">
        <f>IF(N936="nulová",J936,0)</f>
        <v>0</v>
      </c>
      <c r="BJ936" s="18" t="s">
        <v>80</v>
      </c>
      <c r="BK936" s="233">
        <f>ROUND(I936*H936,2)</f>
        <v>0</v>
      </c>
      <c r="BL936" s="18" t="s">
        <v>197</v>
      </c>
      <c r="BM936" s="232" t="s">
        <v>1145</v>
      </c>
    </row>
    <row r="937" spans="1:51" s="14" customFormat="1" ht="12">
      <c r="A937" s="14"/>
      <c r="B937" s="249"/>
      <c r="C937" s="250"/>
      <c r="D937" s="234" t="s">
        <v>169</v>
      </c>
      <c r="E937" s="251" t="s">
        <v>1</v>
      </c>
      <c r="F937" s="252" t="s">
        <v>1146</v>
      </c>
      <c r="G937" s="250"/>
      <c r="H937" s="253">
        <v>4.5</v>
      </c>
      <c r="I937" s="254"/>
      <c r="J937" s="250"/>
      <c r="K937" s="250"/>
      <c r="L937" s="255"/>
      <c r="M937" s="256"/>
      <c r="N937" s="257"/>
      <c r="O937" s="257"/>
      <c r="P937" s="257"/>
      <c r="Q937" s="257"/>
      <c r="R937" s="257"/>
      <c r="S937" s="257"/>
      <c r="T937" s="258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9" t="s">
        <v>169</v>
      </c>
      <c r="AU937" s="259" t="s">
        <v>82</v>
      </c>
      <c r="AV937" s="14" t="s">
        <v>82</v>
      </c>
      <c r="AW937" s="14" t="s">
        <v>30</v>
      </c>
      <c r="AX937" s="14" t="s">
        <v>73</v>
      </c>
      <c r="AY937" s="259" t="s">
        <v>160</v>
      </c>
    </row>
    <row r="938" spans="1:51" s="15" customFormat="1" ht="12">
      <c r="A938" s="15"/>
      <c r="B938" s="260"/>
      <c r="C938" s="261"/>
      <c r="D938" s="234" t="s">
        <v>169</v>
      </c>
      <c r="E938" s="262" t="s">
        <v>1</v>
      </c>
      <c r="F938" s="263" t="s">
        <v>172</v>
      </c>
      <c r="G938" s="261"/>
      <c r="H938" s="264">
        <v>4.5</v>
      </c>
      <c r="I938" s="265"/>
      <c r="J938" s="261"/>
      <c r="K938" s="261"/>
      <c r="L938" s="266"/>
      <c r="M938" s="267"/>
      <c r="N938" s="268"/>
      <c r="O938" s="268"/>
      <c r="P938" s="268"/>
      <c r="Q938" s="268"/>
      <c r="R938" s="268"/>
      <c r="S938" s="268"/>
      <c r="T938" s="269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70" t="s">
        <v>169</v>
      </c>
      <c r="AU938" s="270" t="s">
        <v>82</v>
      </c>
      <c r="AV938" s="15" t="s">
        <v>166</v>
      </c>
      <c r="AW938" s="15" t="s">
        <v>30</v>
      </c>
      <c r="AX938" s="15" t="s">
        <v>80</v>
      </c>
      <c r="AY938" s="270" t="s">
        <v>160</v>
      </c>
    </row>
    <row r="939" spans="1:65" s="2" customFormat="1" ht="49.05" customHeight="1">
      <c r="A939" s="39"/>
      <c r="B939" s="40"/>
      <c r="C939" s="220" t="s">
        <v>1147</v>
      </c>
      <c r="D939" s="220" t="s">
        <v>162</v>
      </c>
      <c r="E939" s="221" t="s">
        <v>1148</v>
      </c>
      <c r="F939" s="222" t="s">
        <v>1149</v>
      </c>
      <c r="G939" s="223" t="s">
        <v>307</v>
      </c>
      <c r="H939" s="224">
        <v>3</v>
      </c>
      <c r="I939" s="225"/>
      <c r="J939" s="226">
        <f>ROUND(I939*H939,2)</f>
        <v>0</v>
      </c>
      <c r="K939" s="227"/>
      <c r="L939" s="45"/>
      <c r="M939" s="228" t="s">
        <v>1</v>
      </c>
      <c r="N939" s="229" t="s">
        <v>38</v>
      </c>
      <c r="O939" s="92"/>
      <c r="P939" s="230">
        <f>O939*H939</f>
        <v>0</v>
      </c>
      <c r="Q939" s="230">
        <v>0</v>
      </c>
      <c r="R939" s="230">
        <f>Q939*H939</f>
        <v>0</v>
      </c>
      <c r="S939" s="230">
        <v>0</v>
      </c>
      <c r="T939" s="231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32" t="s">
        <v>197</v>
      </c>
      <c r="AT939" s="232" t="s">
        <v>162</v>
      </c>
      <c r="AU939" s="232" t="s">
        <v>82</v>
      </c>
      <c r="AY939" s="18" t="s">
        <v>160</v>
      </c>
      <c r="BE939" s="233">
        <f>IF(N939="základní",J939,0)</f>
        <v>0</v>
      </c>
      <c r="BF939" s="233">
        <f>IF(N939="snížená",J939,0)</f>
        <v>0</v>
      </c>
      <c r="BG939" s="233">
        <f>IF(N939="zákl. přenesená",J939,0)</f>
        <v>0</v>
      </c>
      <c r="BH939" s="233">
        <f>IF(N939="sníž. přenesená",J939,0)</f>
        <v>0</v>
      </c>
      <c r="BI939" s="233">
        <f>IF(N939="nulová",J939,0)</f>
        <v>0</v>
      </c>
      <c r="BJ939" s="18" t="s">
        <v>80</v>
      </c>
      <c r="BK939" s="233">
        <f>ROUND(I939*H939,2)</f>
        <v>0</v>
      </c>
      <c r="BL939" s="18" t="s">
        <v>197</v>
      </c>
      <c r="BM939" s="232" t="s">
        <v>1150</v>
      </c>
    </row>
    <row r="940" spans="1:65" s="2" customFormat="1" ht="49.05" customHeight="1">
      <c r="A940" s="39"/>
      <c r="B940" s="40"/>
      <c r="C940" s="220" t="s">
        <v>670</v>
      </c>
      <c r="D940" s="220" t="s">
        <v>162</v>
      </c>
      <c r="E940" s="221" t="s">
        <v>1151</v>
      </c>
      <c r="F940" s="222" t="s">
        <v>1152</v>
      </c>
      <c r="G940" s="223" t="s">
        <v>307</v>
      </c>
      <c r="H940" s="224">
        <v>3.6</v>
      </c>
      <c r="I940" s="225"/>
      <c r="J940" s="226">
        <f>ROUND(I940*H940,2)</f>
        <v>0</v>
      </c>
      <c r="K940" s="227"/>
      <c r="L940" s="45"/>
      <c r="M940" s="228" t="s">
        <v>1</v>
      </c>
      <c r="N940" s="229" t="s">
        <v>38</v>
      </c>
      <c r="O940" s="92"/>
      <c r="P940" s="230">
        <f>O940*H940</f>
        <v>0</v>
      </c>
      <c r="Q940" s="230">
        <v>0</v>
      </c>
      <c r="R940" s="230">
        <f>Q940*H940</f>
        <v>0</v>
      </c>
      <c r="S940" s="230">
        <v>0</v>
      </c>
      <c r="T940" s="231">
        <f>S940*H940</f>
        <v>0</v>
      </c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R940" s="232" t="s">
        <v>197</v>
      </c>
      <c r="AT940" s="232" t="s">
        <v>162</v>
      </c>
      <c r="AU940" s="232" t="s">
        <v>82</v>
      </c>
      <c r="AY940" s="18" t="s">
        <v>160</v>
      </c>
      <c r="BE940" s="233">
        <f>IF(N940="základní",J940,0)</f>
        <v>0</v>
      </c>
      <c r="BF940" s="233">
        <f>IF(N940="snížená",J940,0)</f>
        <v>0</v>
      </c>
      <c r="BG940" s="233">
        <f>IF(N940="zákl. přenesená",J940,0)</f>
        <v>0</v>
      </c>
      <c r="BH940" s="233">
        <f>IF(N940="sníž. přenesená",J940,0)</f>
        <v>0</v>
      </c>
      <c r="BI940" s="233">
        <f>IF(N940="nulová",J940,0)</f>
        <v>0</v>
      </c>
      <c r="BJ940" s="18" t="s">
        <v>80</v>
      </c>
      <c r="BK940" s="233">
        <f>ROUND(I940*H940,2)</f>
        <v>0</v>
      </c>
      <c r="BL940" s="18" t="s">
        <v>197</v>
      </c>
      <c r="BM940" s="232" t="s">
        <v>1153</v>
      </c>
    </row>
    <row r="941" spans="1:65" s="2" customFormat="1" ht="55.5" customHeight="1">
      <c r="A941" s="39"/>
      <c r="B941" s="40"/>
      <c r="C941" s="220" t="s">
        <v>1154</v>
      </c>
      <c r="D941" s="220" t="s">
        <v>162</v>
      </c>
      <c r="E941" s="221" t="s">
        <v>1155</v>
      </c>
      <c r="F941" s="222" t="s">
        <v>1156</v>
      </c>
      <c r="G941" s="223" t="s">
        <v>307</v>
      </c>
      <c r="H941" s="224">
        <v>41.5</v>
      </c>
      <c r="I941" s="225"/>
      <c r="J941" s="226">
        <f>ROUND(I941*H941,2)</f>
        <v>0</v>
      </c>
      <c r="K941" s="227"/>
      <c r="L941" s="45"/>
      <c r="M941" s="228" t="s">
        <v>1</v>
      </c>
      <c r="N941" s="229" t="s">
        <v>38</v>
      </c>
      <c r="O941" s="92"/>
      <c r="P941" s="230">
        <f>O941*H941</f>
        <v>0</v>
      </c>
      <c r="Q941" s="230">
        <v>0</v>
      </c>
      <c r="R941" s="230">
        <f>Q941*H941</f>
        <v>0</v>
      </c>
      <c r="S941" s="230">
        <v>0</v>
      </c>
      <c r="T941" s="231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32" t="s">
        <v>197</v>
      </c>
      <c r="AT941" s="232" t="s">
        <v>162</v>
      </c>
      <c r="AU941" s="232" t="s">
        <v>82</v>
      </c>
      <c r="AY941" s="18" t="s">
        <v>160</v>
      </c>
      <c r="BE941" s="233">
        <f>IF(N941="základní",J941,0)</f>
        <v>0</v>
      </c>
      <c r="BF941" s="233">
        <f>IF(N941="snížená",J941,0)</f>
        <v>0</v>
      </c>
      <c r="BG941" s="233">
        <f>IF(N941="zákl. přenesená",J941,0)</f>
        <v>0</v>
      </c>
      <c r="BH941" s="233">
        <f>IF(N941="sníž. přenesená",J941,0)</f>
        <v>0</v>
      </c>
      <c r="BI941" s="233">
        <f>IF(N941="nulová",J941,0)</f>
        <v>0</v>
      </c>
      <c r="BJ941" s="18" t="s">
        <v>80</v>
      </c>
      <c r="BK941" s="233">
        <f>ROUND(I941*H941,2)</f>
        <v>0</v>
      </c>
      <c r="BL941" s="18" t="s">
        <v>197</v>
      </c>
      <c r="BM941" s="232" t="s">
        <v>1157</v>
      </c>
    </row>
    <row r="942" spans="1:65" s="2" customFormat="1" ht="49.05" customHeight="1">
      <c r="A942" s="39"/>
      <c r="B942" s="40"/>
      <c r="C942" s="220" t="s">
        <v>675</v>
      </c>
      <c r="D942" s="220" t="s">
        <v>162</v>
      </c>
      <c r="E942" s="221" t="s">
        <v>1158</v>
      </c>
      <c r="F942" s="222" t="s">
        <v>1159</v>
      </c>
      <c r="G942" s="223" t="s">
        <v>307</v>
      </c>
      <c r="H942" s="224">
        <v>59.1</v>
      </c>
      <c r="I942" s="225"/>
      <c r="J942" s="226">
        <f>ROUND(I942*H942,2)</f>
        <v>0</v>
      </c>
      <c r="K942" s="227"/>
      <c r="L942" s="45"/>
      <c r="M942" s="228" t="s">
        <v>1</v>
      </c>
      <c r="N942" s="229" t="s">
        <v>38</v>
      </c>
      <c r="O942" s="92"/>
      <c r="P942" s="230">
        <f>O942*H942</f>
        <v>0</v>
      </c>
      <c r="Q942" s="230">
        <v>0</v>
      </c>
      <c r="R942" s="230">
        <f>Q942*H942</f>
        <v>0</v>
      </c>
      <c r="S942" s="230">
        <v>0</v>
      </c>
      <c r="T942" s="231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2" t="s">
        <v>197</v>
      </c>
      <c r="AT942" s="232" t="s">
        <v>162</v>
      </c>
      <c r="AU942" s="232" t="s">
        <v>82</v>
      </c>
      <c r="AY942" s="18" t="s">
        <v>160</v>
      </c>
      <c r="BE942" s="233">
        <f>IF(N942="základní",J942,0)</f>
        <v>0</v>
      </c>
      <c r="BF942" s="233">
        <f>IF(N942="snížená",J942,0)</f>
        <v>0</v>
      </c>
      <c r="BG942" s="233">
        <f>IF(N942="zákl. přenesená",J942,0)</f>
        <v>0</v>
      </c>
      <c r="BH942" s="233">
        <f>IF(N942="sníž. přenesená",J942,0)</f>
        <v>0</v>
      </c>
      <c r="BI942" s="233">
        <f>IF(N942="nulová",J942,0)</f>
        <v>0</v>
      </c>
      <c r="BJ942" s="18" t="s">
        <v>80</v>
      </c>
      <c r="BK942" s="233">
        <f>ROUND(I942*H942,2)</f>
        <v>0</v>
      </c>
      <c r="BL942" s="18" t="s">
        <v>197</v>
      </c>
      <c r="BM942" s="232" t="s">
        <v>1160</v>
      </c>
    </row>
    <row r="943" spans="1:65" s="2" customFormat="1" ht="55.5" customHeight="1">
      <c r="A943" s="39"/>
      <c r="B943" s="40"/>
      <c r="C943" s="220" t="s">
        <v>1161</v>
      </c>
      <c r="D943" s="220" t="s">
        <v>162</v>
      </c>
      <c r="E943" s="221" t="s">
        <v>1162</v>
      </c>
      <c r="F943" s="222" t="s">
        <v>1163</v>
      </c>
      <c r="G943" s="223" t="s">
        <v>307</v>
      </c>
      <c r="H943" s="224">
        <v>83.9</v>
      </c>
      <c r="I943" s="225"/>
      <c r="J943" s="226">
        <f>ROUND(I943*H943,2)</f>
        <v>0</v>
      </c>
      <c r="K943" s="227"/>
      <c r="L943" s="45"/>
      <c r="M943" s="228" t="s">
        <v>1</v>
      </c>
      <c r="N943" s="229" t="s">
        <v>38</v>
      </c>
      <c r="O943" s="92"/>
      <c r="P943" s="230">
        <f>O943*H943</f>
        <v>0</v>
      </c>
      <c r="Q943" s="230">
        <v>0</v>
      </c>
      <c r="R943" s="230">
        <f>Q943*H943</f>
        <v>0</v>
      </c>
      <c r="S943" s="230">
        <v>0</v>
      </c>
      <c r="T943" s="231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2" t="s">
        <v>197</v>
      </c>
      <c r="AT943" s="232" t="s">
        <v>162</v>
      </c>
      <c r="AU943" s="232" t="s">
        <v>82</v>
      </c>
      <c r="AY943" s="18" t="s">
        <v>160</v>
      </c>
      <c r="BE943" s="233">
        <f>IF(N943="základní",J943,0)</f>
        <v>0</v>
      </c>
      <c r="BF943" s="233">
        <f>IF(N943="snížená",J943,0)</f>
        <v>0</v>
      </c>
      <c r="BG943" s="233">
        <f>IF(N943="zákl. přenesená",J943,0)</f>
        <v>0</v>
      </c>
      <c r="BH943" s="233">
        <f>IF(N943="sníž. přenesená",J943,0)</f>
        <v>0</v>
      </c>
      <c r="BI943" s="233">
        <f>IF(N943="nulová",J943,0)</f>
        <v>0</v>
      </c>
      <c r="BJ943" s="18" t="s">
        <v>80</v>
      </c>
      <c r="BK943" s="233">
        <f>ROUND(I943*H943,2)</f>
        <v>0</v>
      </c>
      <c r="BL943" s="18" t="s">
        <v>197</v>
      </c>
      <c r="BM943" s="232" t="s">
        <v>1164</v>
      </c>
    </row>
    <row r="944" spans="1:65" s="2" customFormat="1" ht="49.05" customHeight="1">
      <c r="A944" s="39"/>
      <c r="B944" s="40"/>
      <c r="C944" s="220" t="s">
        <v>679</v>
      </c>
      <c r="D944" s="220" t="s">
        <v>162</v>
      </c>
      <c r="E944" s="221" t="s">
        <v>1165</v>
      </c>
      <c r="F944" s="222" t="s">
        <v>1166</v>
      </c>
      <c r="G944" s="223" t="s">
        <v>307</v>
      </c>
      <c r="H944" s="224">
        <v>7.5</v>
      </c>
      <c r="I944" s="225"/>
      <c r="J944" s="226">
        <f>ROUND(I944*H944,2)</f>
        <v>0</v>
      </c>
      <c r="K944" s="227"/>
      <c r="L944" s="45"/>
      <c r="M944" s="228" t="s">
        <v>1</v>
      </c>
      <c r="N944" s="229" t="s">
        <v>38</v>
      </c>
      <c r="O944" s="92"/>
      <c r="P944" s="230">
        <f>O944*H944</f>
        <v>0</v>
      </c>
      <c r="Q944" s="230">
        <v>0</v>
      </c>
      <c r="R944" s="230">
        <f>Q944*H944</f>
        <v>0</v>
      </c>
      <c r="S944" s="230">
        <v>0</v>
      </c>
      <c r="T944" s="231">
        <f>S944*H944</f>
        <v>0</v>
      </c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R944" s="232" t="s">
        <v>197</v>
      </c>
      <c r="AT944" s="232" t="s">
        <v>162</v>
      </c>
      <c r="AU944" s="232" t="s">
        <v>82</v>
      </c>
      <c r="AY944" s="18" t="s">
        <v>160</v>
      </c>
      <c r="BE944" s="233">
        <f>IF(N944="základní",J944,0)</f>
        <v>0</v>
      </c>
      <c r="BF944" s="233">
        <f>IF(N944="snížená",J944,0)</f>
        <v>0</v>
      </c>
      <c r="BG944" s="233">
        <f>IF(N944="zákl. přenesená",J944,0)</f>
        <v>0</v>
      </c>
      <c r="BH944" s="233">
        <f>IF(N944="sníž. přenesená",J944,0)</f>
        <v>0</v>
      </c>
      <c r="BI944" s="233">
        <f>IF(N944="nulová",J944,0)</f>
        <v>0</v>
      </c>
      <c r="BJ944" s="18" t="s">
        <v>80</v>
      </c>
      <c r="BK944" s="233">
        <f>ROUND(I944*H944,2)</f>
        <v>0</v>
      </c>
      <c r="BL944" s="18" t="s">
        <v>197</v>
      </c>
      <c r="BM944" s="232" t="s">
        <v>1167</v>
      </c>
    </row>
    <row r="945" spans="1:65" s="2" customFormat="1" ht="44.25" customHeight="1">
      <c r="A945" s="39"/>
      <c r="B945" s="40"/>
      <c r="C945" s="220" t="s">
        <v>1168</v>
      </c>
      <c r="D945" s="220" t="s">
        <v>162</v>
      </c>
      <c r="E945" s="221" t="s">
        <v>1169</v>
      </c>
      <c r="F945" s="222" t="s">
        <v>1170</v>
      </c>
      <c r="G945" s="223" t="s">
        <v>307</v>
      </c>
      <c r="H945" s="224">
        <v>16.1</v>
      </c>
      <c r="I945" s="225"/>
      <c r="J945" s="226">
        <f>ROUND(I945*H945,2)</f>
        <v>0</v>
      </c>
      <c r="K945" s="227"/>
      <c r="L945" s="45"/>
      <c r="M945" s="228" t="s">
        <v>1</v>
      </c>
      <c r="N945" s="229" t="s">
        <v>38</v>
      </c>
      <c r="O945" s="92"/>
      <c r="P945" s="230">
        <f>O945*H945</f>
        <v>0</v>
      </c>
      <c r="Q945" s="230">
        <v>0</v>
      </c>
      <c r="R945" s="230">
        <f>Q945*H945</f>
        <v>0</v>
      </c>
      <c r="S945" s="230">
        <v>0</v>
      </c>
      <c r="T945" s="231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32" t="s">
        <v>197</v>
      </c>
      <c r="AT945" s="232" t="s">
        <v>162</v>
      </c>
      <c r="AU945" s="232" t="s">
        <v>82</v>
      </c>
      <c r="AY945" s="18" t="s">
        <v>160</v>
      </c>
      <c r="BE945" s="233">
        <f>IF(N945="základní",J945,0)</f>
        <v>0</v>
      </c>
      <c r="BF945" s="233">
        <f>IF(N945="snížená",J945,0)</f>
        <v>0</v>
      </c>
      <c r="BG945" s="233">
        <f>IF(N945="zákl. přenesená",J945,0)</f>
        <v>0</v>
      </c>
      <c r="BH945" s="233">
        <f>IF(N945="sníž. přenesená",J945,0)</f>
        <v>0</v>
      </c>
      <c r="BI945" s="233">
        <f>IF(N945="nulová",J945,0)</f>
        <v>0</v>
      </c>
      <c r="BJ945" s="18" t="s">
        <v>80</v>
      </c>
      <c r="BK945" s="233">
        <f>ROUND(I945*H945,2)</f>
        <v>0</v>
      </c>
      <c r="BL945" s="18" t="s">
        <v>197</v>
      </c>
      <c r="BM945" s="232" t="s">
        <v>1171</v>
      </c>
    </row>
    <row r="946" spans="1:65" s="2" customFormat="1" ht="44.25" customHeight="1">
      <c r="A946" s="39"/>
      <c r="B946" s="40"/>
      <c r="C946" s="220" t="s">
        <v>682</v>
      </c>
      <c r="D946" s="220" t="s">
        <v>162</v>
      </c>
      <c r="E946" s="221" t="s">
        <v>1172</v>
      </c>
      <c r="F946" s="222" t="s">
        <v>1173</v>
      </c>
      <c r="G946" s="223" t="s">
        <v>307</v>
      </c>
      <c r="H946" s="224">
        <v>40.3</v>
      </c>
      <c r="I946" s="225"/>
      <c r="J946" s="226">
        <f>ROUND(I946*H946,2)</f>
        <v>0</v>
      </c>
      <c r="K946" s="227"/>
      <c r="L946" s="45"/>
      <c r="M946" s="228" t="s">
        <v>1</v>
      </c>
      <c r="N946" s="229" t="s">
        <v>38</v>
      </c>
      <c r="O946" s="92"/>
      <c r="P946" s="230">
        <f>O946*H946</f>
        <v>0</v>
      </c>
      <c r="Q946" s="230">
        <v>0</v>
      </c>
      <c r="R946" s="230">
        <f>Q946*H946</f>
        <v>0</v>
      </c>
      <c r="S946" s="230">
        <v>0</v>
      </c>
      <c r="T946" s="231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32" t="s">
        <v>197</v>
      </c>
      <c r="AT946" s="232" t="s">
        <v>162</v>
      </c>
      <c r="AU946" s="232" t="s">
        <v>82</v>
      </c>
      <c r="AY946" s="18" t="s">
        <v>160</v>
      </c>
      <c r="BE946" s="233">
        <f>IF(N946="základní",J946,0)</f>
        <v>0</v>
      </c>
      <c r="BF946" s="233">
        <f>IF(N946="snížená",J946,0)</f>
        <v>0</v>
      </c>
      <c r="BG946" s="233">
        <f>IF(N946="zákl. přenesená",J946,0)</f>
        <v>0</v>
      </c>
      <c r="BH946" s="233">
        <f>IF(N946="sníž. přenesená",J946,0)</f>
        <v>0</v>
      </c>
      <c r="BI946" s="233">
        <f>IF(N946="nulová",J946,0)</f>
        <v>0</v>
      </c>
      <c r="BJ946" s="18" t="s">
        <v>80</v>
      </c>
      <c r="BK946" s="233">
        <f>ROUND(I946*H946,2)</f>
        <v>0</v>
      </c>
      <c r="BL946" s="18" t="s">
        <v>197</v>
      </c>
      <c r="BM946" s="232" t="s">
        <v>1174</v>
      </c>
    </row>
    <row r="947" spans="1:65" s="2" customFormat="1" ht="44.25" customHeight="1">
      <c r="A947" s="39"/>
      <c r="B947" s="40"/>
      <c r="C947" s="220" t="s">
        <v>1175</v>
      </c>
      <c r="D947" s="220" t="s">
        <v>162</v>
      </c>
      <c r="E947" s="221" t="s">
        <v>1176</v>
      </c>
      <c r="F947" s="222" t="s">
        <v>1177</v>
      </c>
      <c r="G947" s="223" t="s">
        <v>307</v>
      </c>
      <c r="H947" s="224">
        <v>16.1</v>
      </c>
      <c r="I947" s="225"/>
      <c r="J947" s="226">
        <f>ROUND(I947*H947,2)</f>
        <v>0</v>
      </c>
      <c r="K947" s="227"/>
      <c r="L947" s="45"/>
      <c r="M947" s="228" t="s">
        <v>1</v>
      </c>
      <c r="N947" s="229" t="s">
        <v>38</v>
      </c>
      <c r="O947" s="92"/>
      <c r="P947" s="230">
        <f>O947*H947</f>
        <v>0</v>
      </c>
      <c r="Q947" s="230">
        <v>0</v>
      </c>
      <c r="R947" s="230">
        <f>Q947*H947</f>
        <v>0</v>
      </c>
      <c r="S947" s="230">
        <v>0</v>
      </c>
      <c r="T947" s="231">
        <f>S947*H947</f>
        <v>0</v>
      </c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R947" s="232" t="s">
        <v>197</v>
      </c>
      <c r="AT947" s="232" t="s">
        <v>162</v>
      </c>
      <c r="AU947" s="232" t="s">
        <v>82</v>
      </c>
      <c r="AY947" s="18" t="s">
        <v>160</v>
      </c>
      <c r="BE947" s="233">
        <f>IF(N947="základní",J947,0)</f>
        <v>0</v>
      </c>
      <c r="BF947" s="233">
        <f>IF(N947="snížená",J947,0)</f>
        <v>0</v>
      </c>
      <c r="BG947" s="233">
        <f>IF(N947="zákl. přenesená",J947,0)</f>
        <v>0</v>
      </c>
      <c r="BH947" s="233">
        <f>IF(N947="sníž. přenesená",J947,0)</f>
        <v>0</v>
      </c>
      <c r="BI947" s="233">
        <f>IF(N947="nulová",J947,0)</f>
        <v>0</v>
      </c>
      <c r="BJ947" s="18" t="s">
        <v>80</v>
      </c>
      <c r="BK947" s="233">
        <f>ROUND(I947*H947,2)</f>
        <v>0</v>
      </c>
      <c r="BL947" s="18" t="s">
        <v>197</v>
      </c>
      <c r="BM947" s="232" t="s">
        <v>1178</v>
      </c>
    </row>
    <row r="948" spans="1:65" s="2" customFormat="1" ht="62.7" customHeight="1">
      <c r="A948" s="39"/>
      <c r="B948" s="40"/>
      <c r="C948" s="220" t="s">
        <v>687</v>
      </c>
      <c r="D948" s="220" t="s">
        <v>162</v>
      </c>
      <c r="E948" s="221" t="s">
        <v>1179</v>
      </c>
      <c r="F948" s="222" t="s">
        <v>1180</v>
      </c>
      <c r="G948" s="223" t="s">
        <v>307</v>
      </c>
      <c r="H948" s="224">
        <v>47.5</v>
      </c>
      <c r="I948" s="225"/>
      <c r="J948" s="226">
        <f>ROUND(I948*H948,2)</f>
        <v>0</v>
      </c>
      <c r="K948" s="227"/>
      <c r="L948" s="45"/>
      <c r="M948" s="228" t="s">
        <v>1</v>
      </c>
      <c r="N948" s="229" t="s">
        <v>38</v>
      </c>
      <c r="O948" s="92"/>
      <c r="P948" s="230">
        <f>O948*H948</f>
        <v>0</v>
      </c>
      <c r="Q948" s="230">
        <v>0</v>
      </c>
      <c r="R948" s="230">
        <f>Q948*H948</f>
        <v>0</v>
      </c>
      <c r="S948" s="230">
        <v>0</v>
      </c>
      <c r="T948" s="231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32" t="s">
        <v>197</v>
      </c>
      <c r="AT948" s="232" t="s">
        <v>162</v>
      </c>
      <c r="AU948" s="232" t="s">
        <v>82</v>
      </c>
      <c r="AY948" s="18" t="s">
        <v>160</v>
      </c>
      <c r="BE948" s="233">
        <f>IF(N948="základní",J948,0)</f>
        <v>0</v>
      </c>
      <c r="BF948" s="233">
        <f>IF(N948="snížená",J948,0)</f>
        <v>0</v>
      </c>
      <c r="BG948" s="233">
        <f>IF(N948="zákl. přenesená",J948,0)</f>
        <v>0</v>
      </c>
      <c r="BH948" s="233">
        <f>IF(N948="sníž. přenesená",J948,0)</f>
        <v>0</v>
      </c>
      <c r="BI948" s="233">
        <f>IF(N948="nulová",J948,0)</f>
        <v>0</v>
      </c>
      <c r="BJ948" s="18" t="s">
        <v>80</v>
      </c>
      <c r="BK948" s="233">
        <f>ROUND(I948*H948,2)</f>
        <v>0</v>
      </c>
      <c r="BL948" s="18" t="s">
        <v>197</v>
      </c>
      <c r="BM948" s="232" t="s">
        <v>1181</v>
      </c>
    </row>
    <row r="949" spans="1:65" s="2" customFormat="1" ht="24.15" customHeight="1">
      <c r="A949" s="39"/>
      <c r="B949" s="40"/>
      <c r="C949" s="220" t="s">
        <v>1182</v>
      </c>
      <c r="D949" s="220" t="s">
        <v>162</v>
      </c>
      <c r="E949" s="221" t="s">
        <v>1183</v>
      </c>
      <c r="F949" s="222" t="s">
        <v>1184</v>
      </c>
      <c r="G949" s="223" t="s">
        <v>893</v>
      </c>
      <c r="H949" s="282"/>
      <c r="I949" s="225"/>
      <c r="J949" s="226">
        <f>ROUND(I949*H949,2)</f>
        <v>0</v>
      </c>
      <c r="K949" s="227"/>
      <c r="L949" s="45"/>
      <c r="M949" s="228" t="s">
        <v>1</v>
      </c>
      <c r="N949" s="229" t="s">
        <v>38</v>
      </c>
      <c r="O949" s="92"/>
      <c r="P949" s="230">
        <f>O949*H949</f>
        <v>0</v>
      </c>
      <c r="Q949" s="230">
        <v>0</v>
      </c>
      <c r="R949" s="230">
        <f>Q949*H949</f>
        <v>0</v>
      </c>
      <c r="S949" s="230">
        <v>0</v>
      </c>
      <c r="T949" s="231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2" t="s">
        <v>197</v>
      </c>
      <c r="AT949" s="232" t="s">
        <v>162</v>
      </c>
      <c r="AU949" s="232" t="s">
        <v>82</v>
      </c>
      <c r="AY949" s="18" t="s">
        <v>160</v>
      </c>
      <c r="BE949" s="233">
        <f>IF(N949="základní",J949,0)</f>
        <v>0</v>
      </c>
      <c r="BF949" s="233">
        <f>IF(N949="snížená",J949,0)</f>
        <v>0</v>
      </c>
      <c r="BG949" s="233">
        <f>IF(N949="zákl. přenesená",J949,0)</f>
        <v>0</v>
      </c>
      <c r="BH949" s="233">
        <f>IF(N949="sníž. přenesená",J949,0)</f>
        <v>0</v>
      </c>
      <c r="BI949" s="233">
        <f>IF(N949="nulová",J949,0)</f>
        <v>0</v>
      </c>
      <c r="BJ949" s="18" t="s">
        <v>80</v>
      </c>
      <c r="BK949" s="233">
        <f>ROUND(I949*H949,2)</f>
        <v>0</v>
      </c>
      <c r="BL949" s="18" t="s">
        <v>197</v>
      </c>
      <c r="BM949" s="232" t="s">
        <v>1185</v>
      </c>
    </row>
    <row r="950" spans="1:63" s="12" customFormat="1" ht="22.8" customHeight="1">
      <c r="A950" s="12"/>
      <c r="B950" s="204"/>
      <c r="C950" s="205"/>
      <c r="D950" s="206" t="s">
        <v>72</v>
      </c>
      <c r="E950" s="218" t="s">
        <v>1186</v>
      </c>
      <c r="F950" s="218" t="s">
        <v>1187</v>
      </c>
      <c r="G950" s="205"/>
      <c r="H950" s="205"/>
      <c r="I950" s="208"/>
      <c r="J950" s="219">
        <f>BK950</f>
        <v>0</v>
      </c>
      <c r="K950" s="205"/>
      <c r="L950" s="210"/>
      <c r="M950" s="211"/>
      <c r="N950" s="212"/>
      <c r="O950" s="212"/>
      <c r="P950" s="213">
        <f>SUM(P951:P973)</f>
        <v>0</v>
      </c>
      <c r="Q950" s="212"/>
      <c r="R950" s="213">
        <f>SUM(R951:R973)</f>
        <v>0</v>
      </c>
      <c r="S950" s="212"/>
      <c r="T950" s="214">
        <f>SUM(T951:T973)</f>
        <v>0</v>
      </c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R950" s="215" t="s">
        <v>82</v>
      </c>
      <c r="AT950" s="216" t="s">
        <v>72</v>
      </c>
      <c r="AU950" s="216" t="s">
        <v>80</v>
      </c>
      <c r="AY950" s="215" t="s">
        <v>160</v>
      </c>
      <c r="BK950" s="217">
        <f>SUM(BK951:BK973)</f>
        <v>0</v>
      </c>
    </row>
    <row r="951" spans="1:65" s="2" customFormat="1" ht="16.5" customHeight="1">
      <c r="A951" s="39"/>
      <c r="B951" s="40"/>
      <c r="C951" s="220" t="s">
        <v>690</v>
      </c>
      <c r="D951" s="220" t="s">
        <v>162</v>
      </c>
      <c r="E951" s="221" t="s">
        <v>1188</v>
      </c>
      <c r="F951" s="222" t="s">
        <v>1189</v>
      </c>
      <c r="G951" s="223" t="s">
        <v>165</v>
      </c>
      <c r="H951" s="224">
        <v>20</v>
      </c>
      <c r="I951" s="225"/>
      <c r="J951" s="226">
        <f>ROUND(I951*H951,2)</f>
        <v>0</v>
      </c>
      <c r="K951" s="227"/>
      <c r="L951" s="45"/>
      <c r="M951" s="228" t="s">
        <v>1</v>
      </c>
      <c r="N951" s="229" t="s">
        <v>38</v>
      </c>
      <c r="O951" s="92"/>
      <c r="P951" s="230">
        <f>O951*H951</f>
        <v>0</v>
      </c>
      <c r="Q951" s="230">
        <v>0</v>
      </c>
      <c r="R951" s="230">
        <f>Q951*H951</f>
        <v>0</v>
      </c>
      <c r="S951" s="230">
        <v>0</v>
      </c>
      <c r="T951" s="231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32" t="s">
        <v>197</v>
      </c>
      <c r="AT951" s="232" t="s">
        <v>162</v>
      </c>
      <c r="AU951" s="232" t="s">
        <v>82</v>
      </c>
      <c r="AY951" s="18" t="s">
        <v>160</v>
      </c>
      <c r="BE951" s="233">
        <f>IF(N951="základní",J951,0)</f>
        <v>0</v>
      </c>
      <c r="BF951" s="233">
        <f>IF(N951="snížená",J951,0)</f>
        <v>0</v>
      </c>
      <c r="BG951" s="233">
        <f>IF(N951="zákl. přenesená",J951,0)</f>
        <v>0</v>
      </c>
      <c r="BH951" s="233">
        <f>IF(N951="sníž. přenesená",J951,0)</f>
        <v>0</v>
      </c>
      <c r="BI951" s="233">
        <f>IF(N951="nulová",J951,0)</f>
        <v>0</v>
      </c>
      <c r="BJ951" s="18" t="s">
        <v>80</v>
      </c>
      <c r="BK951" s="233">
        <f>ROUND(I951*H951,2)</f>
        <v>0</v>
      </c>
      <c r="BL951" s="18" t="s">
        <v>197</v>
      </c>
      <c r="BM951" s="232" t="s">
        <v>1190</v>
      </c>
    </row>
    <row r="952" spans="1:65" s="2" customFormat="1" ht="62.7" customHeight="1">
      <c r="A952" s="39"/>
      <c r="B952" s="40"/>
      <c r="C952" s="220" t="s">
        <v>1191</v>
      </c>
      <c r="D952" s="220" t="s">
        <v>162</v>
      </c>
      <c r="E952" s="221" t="s">
        <v>1192</v>
      </c>
      <c r="F952" s="222" t="s">
        <v>1193</v>
      </c>
      <c r="G952" s="223" t="s">
        <v>165</v>
      </c>
      <c r="H952" s="224">
        <v>84</v>
      </c>
      <c r="I952" s="225"/>
      <c r="J952" s="226">
        <f>ROUND(I952*H952,2)</f>
        <v>0</v>
      </c>
      <c r="K952" s="227"/>
      <c r="L952" s="45"/>
      <c r="M952" s="228" t="s">
        <v>1</v>
      </c>
      <c r="N952" s="229" t="s">
        <v>38</v>
      </c>
      <c r="O952" s="92"/>
      <c r="P952" s="230">
        <f>O952*H952</f>
        <v>0</v>
      </c>
      <c r="Q952" s="230">
        <v>0</v>
      </c>
      <c r="R952" s="230">
        <f>Q952*H952</f>
        <v>0</v>
      </c>
      <c r="S952" s="230">
        <v>0</v>
      </c>
      <c r="T952" s="231">
        <f>S952*H952</f>
        <v>0</v>
      </c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R952" s="232" t="s">
        <v>197</v>
      </c>
      <c r="AT952" s="232" t="s">
        <v>162</v>
      </c>
      <c r="AU952" s="232" t="s">
        <v>82</v>
      </c>
      <c r="AY952" s="18" t="s">
        <v>160</v>
      </c>
      <c r="BE952" s="233">
        <f>IF(N952="základní",J952,0)</f>
        <v>0</v>
      </c>
      <c r="BF952" s="233">
        <f>IF(N952="snížená",J952,0)</f>
        <v>0</v>
      </c>
      <c r="BG952" s="233">
        <f>IF(N952="zákl. přenesená",J952,0)</f>
        <v>0</v>
      </c>
      <c r="BH952" s="233">
        <f>IF(N952="sníž. přenesená",J952,0)</f>
        <v>0</v>
      </c>
      <c r="BI952" s="233">
        <f>IF(N952="nulová",J952,0)</f>
        <v>0</v>
      </c>
      <c r="BJ952" s="18" t="s">
        <v>80</v>
      </c>
      <c r="BK952" s="233">
        <f>ROUND(I952*H952,2)</f>
        <v>0</v>
      </c>
      <c r="BL952" s="18" t="s">
        <v>197</v>
      </c>
      <c r="BM952" s="232" t="s">
        <v>1194</v>
      </c>
    </row>
    <row r="953" spans="1:65" s="2" customFormat="1" ht="49.05" customHeight="1">
      <c r="A953" s="39"/>
      <c r="B953" s="40"/>
      <c r="C953" s="220" t="s">
        <v>694</v>
      </c>
      <c r="D953" s="220" t="s">
        <v>162</v>
      </c>
      <c r="E953" s="221" t="s">
        <v>1195</v>
      </c>
      <c r="F953" s="222" t="s">
        <v>1196</v>
      </c>
      <c r="G953" s="223" t="s">
        <v>165</v>
      </c>
      <c r="H953" s="224">
        <v>53.2</v>
      </c>
      <c r="I953" s="225"/>
      <c r="J953" s="226">
        <f>ROUND(I953*H953,2)</f>
        <v>0</v>
      </c>
      <c r="K953" s="227"/>
      <c r="L953" s="45"/>
      <c r="M953" s="228" t="s">
        <v>1</v>
      </c>
      <c r="N953" s="229" t="s">
        <v>38</v>
      </c>
      <c r="O953" s="92"/>
      <c r="P953" s="230">
        <f>O953*H953</f>
        <v>0</v>
      </c>
      <c r="Q953" s="230">
        <v>0</v>
      </c>
      <c r="R953" s="230">
        <f>Q953*H953</f>
        <v>0</v>
      </c>
      <c r="S953" s="230">
        <v>0</v>
      </c>
      <c r="T953" s="231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32" t="s">
        <v>197</v>
      </c>
      <c r="AT953" s="232" t="s">
        <v>162</v>
      </c>
      <c r="AU953" s="232" t="s">
        <v>82</v>
      </c>
      <c r="AY953" s="18" t="s">
        <v>160</v>
      </c>
      <c r="BE953" s="233">
        <f>IF(N953="základní",J953,0)</f>
        <v>0</v>
      </c>
      <c r="BF953" s="233">
        <f>IF(N953="snížená",J953,0)</f>
        <v>0</v>
      </c>
      <c r="BG953" s="233">
        <f>IF(N953="zákl. přenesená",J953,0)</f>
        <v>0</v>
      </c>
      <c r="BH953" s="233">
        <f>IF(N953="sníž. přenesená",J953,0)</f>
        <v>0</v>
      </c>
      <c r="BI953" s="233">
        <f>IF(N953="nulová",J953,0)</f>
        <v>0</v>
      </c>
      <c r="BJ953" s="18" t="s">
        <v>80</v>
      </c>
      <c r="BK953" s="233">
        <f>ROUND(I953*H953,2)</f>
        <v>0</v>
      </c>
      <c r="BL953" s="18" t="s">
        <v>197</v>
      </c>
      <c r="BM953" s="232" t="s">
        <v>1197</v>
      </c>
    </row>
    <row r="954" spans="1:65" s="2" customFormat="1" ht="62.7" customHeight="1">
      <c r="A954" s="39"/>
      <c r="B954" s="40"/>
      <c r="C954" s="220" t="s">
        <v>1198</v>
      </c>
      <c r="D954" s="220" t="s">
        <v>162</v>
      </c>
      <c r="E954" s="221" t="s">
        <v>1199</v>
      </c>
      <c r="F954" s="222" t="s">
        <v>1200</v>
      </c>
      <c r="G954" s="223" t="s">
        <v>165</v>
      </c>
      <c r="H954" s="224">
        <v>32.64</v>
      </c>
      <c r="I954" s="225"/>
      <c r="J954" s="226">
        <f>ROUND(I954*H954,2)</f>
        <v>0</v>
      </c>
      <c r="K954" s="227"/>
      <c r="L954" s="45"/>
      <c r="M954" s="228" t="s">
        <v>1</v>
      </c>
      <c r="N954" s="229" t="s">
        <v>38</v>
      </c>
      <c r="O954" s="92"/>
      <c r="P954" s="230">
        <f>O954*H954</f>
        <v>0</v>
      </c>
      <c r="Q954" s="230">
        <v>0</v>
      </c>
      <c r="R954" s="230">
        <f>Q954*H954</f>
        <v>0</v>
      </c>
      <c r="S954" s="230">
        <v>0</v>
      </c>
      <c r="T954" s="231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32" t="s">
        <v>197</v>
      </c>
      <c r="AT954" s="232" t="s">
        <v>162</v>
      </c>
      <c r="AU954" s="232" t="s">
        <v>82</v>
      </c>
      <c r="AY954" s="18" t="s">
        <v>160</v>
      </c>
      <c r="BE954" s="233">
        <f>IF(N954="základní",J954,0)</f>
        <v>0</v>
      </c>
      <c r="BF954" s="233">
        <f>IF(N954="snížená",J954,0)</f>
        <v>0</v>
      </c>
      <c r="BG954" s="233">
        <f>IF(N954="zákl. přenesená",J954,0)</f>
        <v>0</v>
      </c>
      <c r="BH954" s="233">
        <f>IF(N954="sníž. přenesená",J954,0)</f>
        <v>0</v>
      </c>
      <c r="BI954" s="233">
        <f>IF(N954="nulová",J954,0)</f>
        <v>0</v>
      </c>
      <c r="BJ954" s="18" t="s">
        <v>80</v>
      </c>
      <c r="BK954" s="233">
        <f>ROUND(I954*H954,2)</f>
        <v>0</v>
      </c>
      <c r="BL954" s="18" t="s">
        <v>197</v>
      </c>
      <c r="BM954" s="232" t="s">
        <v>1201</v>
      </c>
    </row>
    <row r="955" spans="1:65" s="2" customFormat="1" ht="55.5" customHeight="1">
      <c r="A955" s="39"/>
      <c r="B955" s="40"/>
      <c r="C955" s="220" t="s">
        <v>698</v>
      </c>
      <c r="D955" s="220" t="s">
        <v>162</v>
      </c>
      <c r="E955" s="221" t="s">
        <v>1202</v>
      </c>
      <c r="F955" s="222" t="s">
        <v>1203</v>
      </c>
      <c r="G955" s="223" t="s">
        <v>165</v>
      </c>
      <c r="H955" s="224">
        <v>48.62</v>
      </c>
      <c r="I955" s="225"/>
      <c r="J955" s="226">
        <f>ROUND(I955*H955,2)</f>
        <v>0</v>
      </c>
      <c r="K955" s="227"/>
      <c r="L955" s="45"/>
      <c r="M955" s="228" t="s">
        <v>1</v>
      </c>
      <c r="N955" s="229" t="s">
        <v>38</v>
      </c>
      <c r="O955" s="92"/>
      <c r="P955" s="230">
        <f>O955*H955</f>
        <v>0</v>
      </c>
      <c r="Q955" s="230">
        <v>0</v>
      </c>
      <c r="R955" s="230">
        <f>Q955*H955</f>
        <v>0</v>
      </c>
      <c r="S955" s="230">
        <v>0</v>
      </c>
      <c r="T955" s="231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32" t="s">
        <v>197</v>
      </c>
      <c r="AT955" s="232" t="s">
        <v>162</v>
      </c>
      <c r="AU955" s="232" t="s">
        <v>82</v>
      </c>
      <c r="AY955" s="18" t="s">
        <v>160</v>
      </c>
      <c r="BE955" s="233">
        <f>IF(N955="základní",J955,0)</f>
        <v>0</v>
      </c>
      <c r="BF955" s="233">
        <f>IF(N955="snížená",J955,0)</f>
        <v>0</v>
      </c>
      <c r="BG955" s="233">
        <f>IF(N955="zákl. přenesená",J955,0)</f>
        <v>0</v>
      </c>
      <c r="BH955" s="233">
        <f>IF(N955="sníž. přenesená",J955,0)</f>
        <v>0</v>
      </c>
      <c r="BI955" s="233">
        <f>IF(N955="nulová",J955,0)</f>
        <v>0</v>
      </c>
      <c r="BJ955" s="18" t="s">
        <v>80</v>
      </c>
      <c r="BK955" s="233">
        <f>ROUND(I955*H955,2)</f>
        <v>0</v>
      </c>
      <c r="BL955" s="18" t="s">
        <v>197</v>
      </c>
      <c r="BM955" s="232" t="s">
        <v>1204</v>
      </c>
    </row>
    <row r="956" spans="1:65" s="2" customFormat="1" ht="66.75" customHeight="1">
      <c r="A956" s="39"/>
      <c r="B956" s="40"/>
      <c r="C956" s="220" t="s">
        <v>1205</v>
      </c>
      <c r="D956" s="220" t="s">
        <v>162</v>
      </c>
      <c r="E956" s="221" t="s">
        <v>1206</v>
      </c>
      <c r="F956" s="222" t="s">
        <v>1207</v>
      </c>
      <c r="G956" s="223" t="s">
        <v>737</v>
      </c>
      <c r="H956" s="224">
        <v>1</v>
      </c>
      <c r="I956" s="225"/>
      <c r="J956" s="226">
        <f>ROUND(I956*H956,2)</f>
        <v>0</v>
      </c>
      <c r="K956" s="227"/>
      <c r="L956" s="45"/>
      <c r="M956" s="228" t="s">
        <v>1</v>
      </c>
      <c r="N956" s="229" t="s">
        <v>38</v>
      </c>
      <c r="O956" s="92"/>
      <c r="P956" s="230">
        <f>O956*H956</f>
        <v>0</v>
      </c>
      <c r="Q956" s="230">
        <v>0</v>
      </c>
      <c r="R956" s="230">
        <f>Q956*H956</f>
        <v>0</v>
      </c>
      <c r="S956" s="230">
        <v>0</v>
      </c>
      <c r="T956" s="231">
        <f>S956*H956</f>
        <v>0</v>
      </c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R956" s="232" t="s">
        <v>197</v>
      </c>
      <c r="AT956" s="232" t="s">
        <v>162</v>
      </c>
      <c r="AU956" s="232" t="s">
        <v>82</v>
      </c>
      <c r="AY956" s="18" t="s">
        <v>160</v>
      </c>
      <c r="BE956" s="233">
        <f>IF(N956="základní",J956,0)</f>
        <v>0</v>
      </c>
      <c r="BF956" s="233">
        <f>IF(N956="snížená",J956,0)</f>
        <v>0</v>
      </c>
      <c r="BG956" s="233">
        <f>IF(N956="zákl. přenesená",J956,0)</f>
        <v>0</v>
      </c>
      <c r="BH956" s="233">
        <f>IF(N956="sníž. přenesená",J956,0)</f>
        <v>0</v>
      </c>
      <c r="BI956" s="233">
        <f>IF(N956="nulová",J956,0)</f>
        <v>0</v>
      </c>
      <c r="BJ956" s="18" t="s">
        <v>80</v>
      </c>
      <c r="BK956" s="233">
        <f>ROUND(I956*H956,2)</f>
        <v>0</v>
      </c>
      <c r="BL956" s="18" t="s">
        <v>197</v>
      </c>
      <c r="BM956" s="232" t="s">
        <v>1208</v>
      </c>
    </row>
    <row r="957" spans="1:65" s="2" customFormat="1" ht="66.75" customHeight="1">
      <c r="A957" s="39"/>
      <c r="B957" s="40"/>
      <c r="C957" s="220" t="s">
        <v>703</v>
      </c>
      <c r="D957" s="220" t="s">
        <v>162</v>
      </c>
      <c r="E957" s="221" t="s">
        <v>1209</v>
      </c>
      <c r="F957" s="222" t="s">
        <v>1210</v>
      </c>
      <c r="G957" s="223" t="s">
        <v>737</v>
      </c>
      <c r="H957" s="224">
        <v>1</v>
      </c>
      <c r="I957" s="225"/>
      <c r="J957" s="226">
        <f>ROUND(I957*H957,2)</f>
        <v>0</v>
      </c>
      <c r="K957" s="227"/>
      <c r="L957" s="45"/>
      <c r="M957" s="228" t="s">
        <v>1</v>
      </c>
      <c r="N957" s="229" t="s">
        <v>38</v>
      </c>
      <c r="O957" s="92"/>
      <c r="P957" s="230">
        <f>O957*H957</f>
        <v>0</v>
      </c>
      <c r="Q957" s="230">
        <v>0</v>
      </c>
      <c r="R957" s="230">
        <f>Q957*H957</f>
        <v>0</v>
      </c>
      <c r="S957" s="230">
        <v>0</v>
      </c>
      <c r="T957" s="231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32" t="s">
        <v>197</v>
      </c>
      <c r="AT957" s="232" t="s">
        <v>162</v>
      </c>
      <c r="AU957" s="232" t="s">
        <v>82</v>
      </c>
      <c r="AY957" s="18" t="s">
        <v>160</v>
      </c>
      <c r="BE957" s="233">
        <f>IF(N957="základní",J957,0)</f>
        <v>0</v>
      </c>
      <c r="BF957" s="233">
        <f>IF(N957="snížená",J957,0)</f>
        <v>0</v>
      </c>
      <c r="BG957" s="233">
        <f>IF(N957="zákl. přenesená",J957,0)</f>
        <v>0</v>
      </c>
      <c r="BH957" s="233">
        <f>IF(N957="sníž. přenesená",J957,0)</f>
        <v>0</v>
      </c>
      <c r="BI957" s="233">
        <f>IF(N957="nulová",J957,0)</f>
        <v>0</v>
      </c>
      <c r="BJ957" s="18" t="s">
        <v>80</v>
      </c>
      <c r="BK957" s="233">
        <f>ROUND(I957*H957,2)</f>
        <v>0</v>
      </c>
      <c r="BL957" s="18" t="s">
        <v>197</v>
      </c>
      <c r="BM957" s="232" t="s">
        <v>1211</v>
      </c>
    </row>
    <row r="958" spans="1:65" s="2" customFormat="1" ht="66.75" customHeight="1">
      <c r="A958" s="39"/>
      <c r="B958" s="40"/>
      <c r="C958" s="220" t="s">
        <v>1212</v>
      </c>
      <c r="D958" s="220" t="s">
        <v>162</v>
      </c>
      <c r="E958" s="221" t="s">
        <v>1213</v>
      </c>
      <c r="F958" s="222" t="s">
        <v>1214</v>
      </c>
      <c r="G958" s="223" t="s">
        <v>737</v>
      </c>
      <c r="H958" s="224">
        <v>1</v>
      </c>
      <c r="I958" s="225"/>
      <c r="J958" s="226">
        <f>ROUND(I958*H958,2)</f>
        <v>0</v>
      </c>
      <c r="K958" s="227"/>
      <c r="L958" s="45"/>
      <c r="M958" s="228" t="s">
        <v>1</v>
      </c>
      <c r="N958" s="229" t="s">
        <v>38</v>
      </c>
      <c r="O958" s="92"/>
      <c r="P958" s="230">
        <f>O958*H958</f>
        <v>0</v>
      </c>
      <c r="Q958" s="230">
        <v>0</v>
      </c>
      <c r="R958" s="230">
        <f>Q958*H958</f>
        <v>0</v>
      </c>
      <c r="S958" s="230">
        <v>0</v>
      </c>
      <c r="T958" s="231">
        <f>S958*H958</f>
        <v>0</v>
      </c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R958" s="232" t="s">
        <v>197</v>
      </c>
      <c r="AT958" s="232" t="s">
        <v>162</v>
      </c>
      <c r="AU958" s="232" t="s">
        <v>82</v>
      </c>
      <c r="AY958" s="18" t="s">
        <v>160</v>
      </c>
      <c r="BE958" s="233">
        <f>IF(N958="základní",J958,0)</f>
        <v>0</v>
      </c>
      <c r="BF958" s="233">
        <f>IF(N958="snížená",J958,0)</f>
        <v>0</v>
      </c>
      <c r="BG958" s="233">
        <f>IF(N958="zákl. přenesená",J958,0)</f>
        <v>0</v>
      </c>
      <c r="BH958" s="233">
        <f>IF(N958="sníž. přenesená",J958,0)</f>
        <v>0</v>
      </c>
      <c r="BI958" s="233">
        <f>IF(N958="nulová",J958,0)</f>
        <v>0</v>
      </c>
      <c r="BJ958" s="18" t="s">
        <v>80</v>
      </c>
      <c r="BK958" s="233">
        <f>ROUND(I958*H958,2)</f>
        <v>0</v>
      </c>
      <c r="BL958" s="18" t="s">
        <v>197</v>
      </c>
      <c r="BM958" s="232" t="s">
        <v>1215</v>
      </c>
    </row>
    <row r="959" spans="1:65" s="2" customFormat="1" ht="66.75" customHeight="1">
      <c r="A959" s="39"/>
      <c r="B959" s="40"/>
      <c r="C959" s="220" t="s">
        <v>709</v>
      </c>
      <c r="D959" s="220" t="s">
        <v>162</v>
      </c>
      <c r="E959" s="221" t="s">
        <v>1216</v>
      </c>
      <c r="F959" s="222" t="s">
        <v>1217</v>
      </c>
      <c r="G959" s="223" t="s">
        <v>737</v>
      </c>
      <c r="H959" s="224">
        <v>3</v>
      </c>
      <c r="I959" s="225"/>
      <c r="J959" s="226">
        <f>ROUND(I959*H959,2)</f>
        <v>0</v>
      </c>
      <c r="K959" s="227"/>
      <c r="L959" s="45"/>
      <c r="M959" s="228" t="s">
        <v>1</v>
      </c>
      <c r="N959" s="229" t="s">
        <v>38</v>
      </c>
      <c r="O959" s="92"/>
      <c r="P959" s="230">
        <f>O959*H959</f>
        <v>0</v>
      </c>
      <c r="Q959" s="230">
        <v>0</v>
      </c>
      <c r="R959" s="230">
        <f>Q959*H959</f>
        <v>0</v>
      </c>
      <c r="S959" s="230">
        <v>0</v>
      </c>
      <c r="T959" s="231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32" t="s">
        <v>197</v>
      </c>
      <c r="AT959" s="232" t="s">
        <v>162</v>
      </c>
      <c r="AU959" s="232" t="s">
        <v>82</v>
      </c>
      <c r="AY959" s="18" t="s">
        <v>160</v>
      </c>
      <c r="BE959" s="233">
        <f>IF(N959="základní",J959,0)</f>
        <v>0</v>
      </c>
      <c r="BF959" s="233">
        <f>IF(N959="snížená",J959,0)</f>
        <v>0</v>
      </c>
      <c r="BG959" s="233">
        <f>IF(N959="zákl. přenesená",J959,0)</f>
        <v>0</v>
      </c>
      <c r="BH959" s="233">
        <f>IF(N959="sníž. přenesená",J959,0)</f>
        <v>0</v>
      </c>
      <c r="BI959" s="233">
        <f>IF(N959="nulová",J959,0)</f>
        <v>0</v>
      </c>
      <c r="BJ959" s="18" t="s">
        <v>80</v>
      </c>
      <c r="BK959" s="233">
        <f>ROUND(I959*H959,2)</f>
        <v>0</v>
      </c>
      <c r="BL959" s="18" t="s">
        <v>197</v>
      </c>
      <c r="BM959" s="232" t="s">
        <v>1218</v>
      </c>
    </row>
    <row r="960" spans="1:47" s="2" customFormat="1" ht="12">
      <c r="A960" s="39"/>
      <c r="B960" s="40"/>
      <c r="C960" s="41"/>
      <c r="D960" s="234" t="s">
        <v>167</v>
      </c>
      <c r="E960" s="41"/>
      <c r="F960" s="235" t="s">
        <v>1219</v>
      </c>
      <c r="G960" s="41"/>
      <c r="H960" s="41"/>
      <c r="I960" s="236"/>
      <c r="J960" s="41"/>
      <c r="K960" s="41"/>
      <c r="L960" s="45"/>
      <c r="M960" s="237"/>
      <c r="N960" s="238"/>
      <c r="O960" s="92"/>
      <c r="P960" s="92"/>
      <c r="Q960" s="92"/>
      <c r="R960" s="92"/>
      <c r="S960" s="92"/>
      <c r="T960" s="93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T960" s="18" t="s">
        <v>167</v>
      </c>
      <c r="AU960" s="18" t="s">
        <v>82</v>
      </c>
    </row>
    <row r="961" spans="1:65" s="2" customFormat="1" ht="66.75" customHeight="1">
      <c r="A961" s="39"/>
      <c r="B961" s="40"/>
      <c r="C961" s="220" t="s">
        <v>1220</v>
      </c>
      <c r="D961" s="220" t="s">
        <v>162</v>
      </c>
      <c r="E961" s="221" t="s">
        <v>1221</v>
      </c>
      <c r="F961" s="222" t="s">
        <v>1222</v>
      </c>
      <c r="G961" s="223" t="s">
        <v>737</v>
      </c>
      <c r="H961" s="224">
        <v>5</v>
      </c>
      <c r="I961" s="225"/>
      <c r="J961" s="226">
        <f>ROUND(I961*H961,2)</f>
        <v>0</v>
      </c>
      <c r="K961" s="227"/>
      <c r="L961" s="45"/>
      <c r="M961" s="228" t="s">
        <v>1</v>
      </c>
      <c r="N961" s="229" t="s">
        <v>38</v>
      </c>
      <c r="O961" s="92"/>
      <c r="P961" s="230">
        <f>O961*H961</f>
        <v>0</v>
      </c>
      <c r="Q961" s="230">
        <v>0</v>
      </c>
      <c r="R961" s="230">
        <f>Q961*H961</f>
        <v>0</v>
      </c>
      <c r="S961" s="230">
        <v>0</v>
      </c>
      <c r="T961" s="231">
        <f>S961*H961</f>
        <v>0</v>
      </c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R961" s="232" t="s">
        <v>197</v>
      </c>
      <c r="AT961" s="232" t="s">
        <v>162</v>
      </c>
      <c r="AU961" s="232" t="s">
        <v>82</v>
      </c>
      <c r="AY961" s="18" t="s">
        <v>160</v>
      </c>
      <c r="BE961" s="233">
        <f>IF(N961="základní",J961,0)</f>
        <v>0</v>
      </c>
      <c r="BF961" s="233">
        <f>IF(N961="snížená",J961,0)</f>
        <v>0</v>
      </c>
      <c r="BG961" s="233">
        <f>IF(N961="zákl. přenesená",J961,0)</f>
        <v>0</v>
      </c>
      <c r="BH961" s="233">
        <f>IF(N961="sníž. přenesená",J961,0)</f>
        <v>0</v>
      </c>
      <c r="BI961" s="233">
        <f>IF(N961="nulová",J961,0)</f>
        <v>0</v>
      </c>
      <c r="BJ961" s="18" t="s">
        <v>80</v>
      </c>
      <c r="BK961" s="233">
        <f>ROUND(I961*H961,2)</f>
        <v>0</v>
      </c>
      <c r="BL961" s="18" t="s">
        <v>197</v>
      </c>
      <c r="BM961" s="232" t="s">
        <v>1223</v>
      </c>
    </row>
    <row r="962" spans="1:65" s="2" customFormat="1" ht="66.75" customHeight="1">
      <c r="A962" s="39"/>
      <c r="B962" s="40"/>
      <c r="C962" s="220" t="s">
        <v>715</v>
      </c>
      <c r="D962" s="220" t="s">
        <v>162</v>
      </c>
      <c r="E962" s="221" t="s">
        <v>1224</v>
      </c>
      <c r="F962" s="222" t="s">
        <v>1225</v>
      </c>
      <c r="G962" s="223" t="s">
        <v>737</v>
      </c>
      <c r="H962" s="224">
        <v>4</v>
      </c>
      <c r="I962" s="225"/>
      <c r="J962" s="226">
        <f>ROUND(I962*H962,2)</f>
        <v>0</v>
      </c>
      <c r="K962" s="227"/>
      <c r="L962" s="45"/>
      <c r="M962" s="228" t="s">
        <v>1</v>
      </c>
      <c r="N962" s="229" t="s">
        <v>38</v>
      </c>
      <c r="O962" s="92"/>
      <c r="P962" s="230">
        <f>O962*H962</f>
        <v>0</v>
      </c>
      <c r="Q962" s="230">
        <v>0</v>
      </c>
      <c r="R962" s="230">
        <f>Q962*H962</f>
        <v>0</v>
      </c>
      <c r="S962" s="230">
        <v>0</v>
      </c>
      <c r="T962" s="231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32" t="s">
        <v>197</v>
      </c>
      <c r="AT962" s="232" t="s">
        <v>162</v>
      </c>
      <c r="AU962" s="232" t="s">
        <v>82</v>
      </c>
      <c r="AY962" s="18" t="s">
        <v>160</v>
      </c>
      <c r="BE962" s="233">
        <f>IF(N962="základní",J962,0)</f>
        <v>0</v>
      </c>
      <c r="BF962" s="233">
        <f>IF(N962="snížená",J962,0)</f>
        <v>0</v>
      </c>
      <c r="BG962" s="233">
        <f>IF(N962="zákl. přenesená",J962,0)</f>
        <v>0</v>
      </c>
      <c r="BH962" s="233">
        <f>IF(N962="sníž. přenesená",J962,0)</f>
        <v>0</v>
      </c>
      <c r="BI962" s="233">
        <f>IF(N962="nulová",J962,0)</f>
        <v>0</v>
      </c>
      <c r="BJ962" s="18" t="s">
        <v>80</v>
      </c>
      <c r="BK962" s="233">
        <f>ROUND(I962*H962,2)</f>
        <v>0</v>
      </c>
      <c r="BL962" s="18" t="s">
        <v>197</v>
      </c>
      <c r="BM962" s="232" t="s">
        <v>1226</v>
      </c>
    </row>
    <row r="963" spans="1:65" s="2" customFormat="1" ht="62.7" customHeight="1">
      <c r="A963" s="39"/>
      <c r="B963" s="40"/>
      <c r="C963" s="220" t="s">
        <v>1227</v>
      </c>
      <c r="D963" s="220" t="s">
        <v>162</v>
      </c>
      <c r="E963" s="221" t="s">
        <v>1228</v>
      </c>
      <c r="F963" s="222" t="s">
        <v>1229</v>
      </c>
      <c r="G963" s="223" t="s">
        <v>737</v>
      </c>
      <c r="H963" s="224">
        <v>2</v>
      </c>
      <c r="I963" s="225"/>
      <c r="J963" s="226">
        <f>ROUND(I963*H963,2)</f>
        <v>0</v>
      </c>
      <c r="K963" s="227"/>
      <c r="L963" s="45"/>
      <c r="M963" s="228" t="s">
        <v>1</v>
      </c>
      <c r="N963" s="229" t="s">
        <v>38</v>
      </c>
      <c r="O963" s="92"/>
      <c r="P963" s="230">
        <f>O963*H963</f>
        <v>0</v>
      </c>
      <c r="Q963" s="230">
        <v>0</v>
      </c>
      <c r="R963" s="230">
        <f>Q963*H963</f>
        <v>0</v>
      </c>
      <c r="S963" s="230">
        <v>0</v>
      </c>
      <c r="T963" s="231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32" t="s">
        <v>197</v>
      </c>
      <c r="AT963" s="232" t="s">
        <v>162</v>
      </c>
      <c r="AU963" s="232" t="s">
        <v>82</v>
      </c>
      <c r="AY963" s="18" t="s">
        <v>160</v>
      </c>
      <c r="BE963" s="233">
        <f>IF(N963="základní",J963,0)</f>
        <v>0</v>
      </c>
      <c r="BF963" s="233">
        <f>IF(N963="snížená",J963,0)</f>
        <v>0</v>
      </c>
      <c r="BG963" s="233">
        <f>IF(N963="zákl. přenesená",J963,0)</f>
        <v>0</v>
      </c>
      <c r="BH963" s="233">
        <f>IF(N963="sníž. přenesená",J963,0)</f>
        <v>0</v>
      </c>
      <c r="BI963" s="233">
        <f>IF(N963="nulová",J963,0)</f>
        <v>0</v>
      </c>
      <c r="BJ963" s="18" t="s">
        <v>80</v>
      </c>
      <c r="BK963" s="233">
        <f>ROUND(I963*H963,2)</f>
        <v>0</v>
      </c>
      <c r="BL963" s="18" t="s">
        <v>197</v>
      </c>
      <c r="BM963" s="232" t="s">
        <v>1230</v>
      </c>
    </row>
    <row r="964" spans="1:65" s="2" customFormat="1" ht="55.5" customHeight="1">
      <c r="A964" s="39"/>
      <c r="B964" s="40"/>
      <c r="C964" s="220" t="s">
        <v>719</v>
      </c>
      <c r="D964" s="220" t="s">
        <v>162</v>
      </c>
      <c r="E964" s="221" t="s">
        <v>1231</v>
      </c>
      <c r="F964" s="222" t="s">
        <v>1232</v>
      </c>
      <c r="G964" s="223" t="s">
        <v>737</v>
      </c>
      <c r="H964" s="224">
        <v>1</v>
      </c>
      <c r="I964" s="225"/>
      <c r="J964" s="226">
        <f>ROUND(I964*H964,2)</f>
        <v>0</v>
      </c>
      <c r="K964" s="227"/>
      <c r="L964" s="45"/>
      <c r="M964" s="228" t="s">
        <v>1</v>
      </c>
      <c r="N964" s="229" t="s">
        <v>38</v>
      </c>
      <c r="O964" s="92"/>
      <c r="P964" s="230">
        <f>O964*H964</f>
        <v>0</v>
      </c>
      <c r="Q964" s="230">
        <v>0</v>
      </c>
      <c r="R964" s="230">
        <f>Q964*H964</f>
        <v>0</v>
      </c>
      <c r="S964" s="230">
        <v>0</v>
      </c>
      <c r="T964" s="231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32" t="s">
        <v>197</v>
      </c>
      <c r="AT964" s="232" t="s">
        <v>162</v>
      </c>
      <c r="AU964" s="232" t="s">
        <v>82</v>
      </c>
      <c r="AY964" s="18" t="s">
        <v>160</v>
      </c>
      <c r="BE964" s="233">
        <f>IF(N964="základní",J964,0)</f>
        <v>0</v>
      </c>
      <c r="BF964" s="233">
        <f>IF(N964="snížená",J964,0)</f>
        <v>0</v>
      </c>
      <c r="BG964" s="233">
        <f>IF(N964="zákl. přenesená",J964,0)</f>
        <v>0</v>
      </c>
      <c r="BH964" s="233">
        <f>IF(N964="sníž. přenesená",J964,0)</f>
        <v>0</v>
      </c>
      <c r="BI964" s="233">
        <f>IF(N964="nulová",J964,0)</f>
        <v>0</v>
      </c>
      <c r="BJ964" s="18" t="s">
        <v>80</v>
      </c>
      <c r="BK964" s="233">
        <f>ROUND(I964*H964,2)</f>
        <v>0</v>
      </c>
      <c r="BL964" s="18" t="s">
        <v>197</v>
      </c>
      <c r="BM964" s="232" t="s">
        <v>1233</v>
      </c>
    </row>
    <row r="965" spans="1:65" s="2" customFormat="1" ht="55.5" customHeight="1">
      <c r="A965" s="39"/>
      <c r="B965" s="40"/>
      <c r="C965" s="220" t="s">
        <v>1234</v>
      </c>
      <c r="D965" s="220" t="s">
        <v>162</v>
      </c>
      <c r="E965" s="221" t="s">
        <v>1235</v>
      </c>
      <c r="F965" s="222" t="s">
        <v>1236</v>
      </c>
      <c r="G965" s="223" t="s">
        <v>737</v>
      </c>
      <c r="H965" s="224">
        <v>1</v>
      </c>
      <c r="I965" s="225"/>
      <c r="J965" s="226">
        <f>ROUND(I965*H965,2)</f>
        <v>0</v>
      </c>
      <c r="K965" s="227"/>
      <c r="L965" s="45"/>
      <c r="M965" s="228" t="s">
        <v>1</v>
      </c>
      <c r="N965" s="229" t="s">
        <v>38</v>
      </c>
      <c r="O965" s="92"/>
      <c r="P965" s="230">
        <f>O965*H965</f>
        <v>0</v>
      </c>
      <c r="Q965" s="230">
        <v>0</v>
      </c>
      <c r="R965" s="230">
        <f>Q965*H965</f>
        <v>0</v>
      </c>
      <c r="S965" s="230">
        <v>0</v>
      </c>
      <c r="T965" s="231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32" t="s">
        <v>197</v>
      </c>
      <c r="AT965" s="232" t="s">
        <v>162</v>
      </c>
      <c r="AU965" s="232" t="s">
        <v>82</v>
      </c>
      <c r="AY965" s="18" t="s">
        <v>160</v>
      </c>
      <c r="BE965" s="233">
        <f>IF(N965="základní",J965,0)</f>
        <v>0</v>
      </c>
      <c r="BF965" s="233">
        <f>IF(N965="snížená",J965,0)</f>
        <v>0</v>
      </c>
      <c r="BG965" s="233">
        <f>IF(N965="zákl. přenesená",J965,0)</f>
        <v>0</v>
      </c>
      <c r="BH965" s="233">
        <f>IF(N965="sníž. přenesená",J965,0)</f>
        <v>0</v>
      </c>
      <c r="BI965" s="233">
        <f>IF(N965="nulová",J965,0)</f>
        <v>0</v>
      </c>
      <c r="BJ965" s="18" t="s">
        <v>80</v>
      </c>
      <c r="BK965" s="233">
        <f>ROUND(I965*H965,2)</f>
        <v>0</v>
      </c>
      <c r="BL965" s="18" t="s">
        <v>197</v>
      </c>
      <c r="BM965" s="232" t="s">
        <v>1237</v>
      </c>
    </row>
    <row r="966" spans="1:65" s="2" customFormat="1" ht="44.25" customHeight="1">
      <c r="A966" s="39"/>
      <c r="B966" s="40"/>
      <c r="C966" s="220" t="s">
        <v>724</v>
      </c>
      <c r="D966" s="220" t="s">
        <v>162</v>
      </c>
      <c r="E966" s="221" t="s">
        <v>1238</v>
      </c>
      <c r="F966" s="222" t="s">
        <v>1239</v>
      </c>
      <c r="G966" s="223" t="s">
        <v>737</v>
      </c>
      <c r="H966" s="224">
        <v>1</v>
      </c>
      <c r="I966" s="225"/>
      <c r="J966" s="226">
        <f>ROUND(I966*H966,2)</f>
        <v>0</v>
      </c>
      <c r="K966" s="227"/>
      <c r="L966" s="45"/>
      <c r="M966" s="228" t="s">
        <v>1</v>
      </c>
      <c r="N966" s="229" t="s">
        <v>38</v>
      </c>
      <c r="O966" s="92"/>
      <c r="P966" s="230">
        <f>O966*H966</f>
        <v>0</v>
      </c>
      <c r="Q966" s="230">
        <v>0</v>
      </c>
      <c r="R966" s="230">
        <f>Q966*H966</f>
        <v>0</v>
      </c>
      <c r="S966" s="230">
        <v>0</v>
      </c>
      <c r="T966" s="231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2" t="s">
        <v>197</v>
      </c>
      <c r="AT966" s="232" t="s">
        <v>162</v>
      </c>
      <c r="AU966" s="232" t="s">
        <v>82</v>
      </c>
      <c r="AY966" s="18" t="s">
        <v>160</v>
      </c>
      <c r="BE966" s="233">
        <f>IF(N966="základní",J966,0)</f>
        <v>0</v>
      </c>
      <c r="BF966" s="233">
        <f>IF(N966="snížená",J966,0)</f>
        <v>0</v>
      </c>
      <c r="BG966" s="233">
        <f>IF(N966="zákl. přenesená",J966,0)</f>
        <v>0</v>
      </c>
      <c r="BH966" s="233">
        <f>IF(N966="sníž. přenesená",J966,0)</f>
        <v>0</v>
      </c>
      <c r="BI966" s="233">
        <f>IF(N966="nulová",J966,0)</f>
        <v>0</v>
      </c>
      <c r="BJ966" s="18" t="s">
        <v>80</v>
      </c>
      <c r="BK966" s="233">
        <f>ROUND(I966*H966,2)</f>
        <v>0</v>
      </c>
      <c r="BL966" s="18" t="s">
        <v>197</v>
      </c>
      <c r="BM966" s="232" t="s">
        <v>1240</v>
      </c>
    </row>
    <row r="967" spans="1:65" s="2" customFormat="1" ht="55.5" customHeight="1">
      <c r="A967" s="39"/>
      <c r="B967" s="40"/>
      <c r="C967" s="220" t="s">
        <v>1241</v>
      </c>
      <c r="D967" s="220" t="s">
        <v>162</v>
      </c>
      <c r="E967" s="221" t="s">
        <v>1242</v>
      </c>
      <c r="F967" s="222" t="s">
        <v>1243</v>
      </c>
      <c r="G967" s="223" t="s">
        <v>737</v>
      </c>
      <c r="H967" s="224">
        <v>1</v>
      </c>
      <c r="I967" s="225"/>
      <c r="J967" s="226">
        <f>ROUND(I967*H967,2)</f>
        <v>0</v>
      </c>
      <c r="K967" s="227"/>
      <c r="L967" s="45"/>
      <c r="M967" s="228" t="s">
        <v>1</v>
      </c>
      <c r="N967" s="229" t="s">
        <v>38</v>
      </c>
      <c r="O967" s="92"/>
      <c r="P967" s="230">
        <f>O967*H967</f>
        <v>0</v>
      </c>
      <c r="Q967" s="230">
        <v>0</v>
      </c>
      <c r="R967" s="230">
        <f>Q967*H967</f>
        <v>0</v>
      </c>
      <c r="S967" s="230">
        <v>0</v>
      </c>
      <c r="T967" s="231">
        <f>S967*H967</f>
        <v>0</v>
      </c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R967" s="232" t="s">
        <v>197</v>
      </c>
      <c r="AT967" s="232" t="s">
        <v>162</v>
      </c>
      <c r="AU967" s="232" t="s">
        <v>82</v>
      </c>
      <c r="AY967" s="18" t="s">
        <v>160</v>
      </c>
      <c r="BE967" s="233">
        <f>IF(N967="základní",J967,0)</f>
        <v>0</v>
      </c>
      <c r="BF967" s="233">
        <f>IF(N967="snížená",J967,0)</f>
        <v>0</v>
      </c>
      <c r="BG967" s="233">
        <f>IF(N967="zákl. přenesená",J967,0)</f>
        <v>0</v>
      </c>
      <c r="BH967" s="233">
        <f>IF(N967="sníž. přenesená",J967,0)</f>
        <v>0</v>
      </c>
      <c r="BI967" s="233">
        <f>IF(N967="nulová",J967,0)</f>
        <v>0</v>
      </c>
      <c r="BJ967" s="18" t="s">
        <v>80</v>
      </c>
      <c r="BK967" s="233">
        <f>ROUND(I967*H967,2)</f>
        <v>0</v>
      </c>
      <c r="BL967" s="18" t="s">
        <v>197</v>
      </c>
      <c r="BM967" s="232" t="s">
        <v>1244</v>
      </c>
    </row>
    <row r="968" spans="1:65" s="2" customFormat="1" ht="55.5" customHeight="1">
      <c r="A968" s="39"/>
      <c r="B968" s="40"/>
      <c r="C968" s="220" t="s">
        <v>727</v>
      </c>
      <c r="D968" s="220" t="s">
        <v>162</v>
      </c>
      <c r="E968" s="221" t="s">
        <v>1245</v>
      </c>
      <c r="F968" s="222" t="s">
        <v>1246</v>
      </c>
      <c r="G968" s="223" t="s">
        <v>737</v>
      </c>
      <c r="H968" s="224">
        <v>2</v>
      </c>
      <c r="I968" s="225"/>
      <c r="J968" s="226">
        <f>ROUND(I968*H968,2)</f>
        <v>0</v>
      </c>
      <c r="K968" s="227"/>
      <c r="L968" s="45"/>
      <c r="M968" s="228" t="s">
        <v>1</v>
      </c>
      <c r="N968" s="229" t="s">
        <v>38</v>
      </c>
      <c r="O968" s="92"/>
      <c r="P968" s="230">
        <f>O968*H968</f>
        <v>0</v>
      </c>
      <c r="Q968" s="230">
        <v>0</v>
      </c>
      <c r="R968" s="230">
        <f>Q968*H968</f>
        <v>0</v>
      </c>
      <c r="S968" s="230">
        <v>0</v>
      </c>
      <c r="T968" s="231">
        <f>S968*H968</f>
        <v>0</v>
      </c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R968" s="232" t="s">
        <v>197</v>
      </c>
      <c r="AT968" s="232" t="s">
        <v>162</v>
      </c>
      <c r="AU968" s="232" t="s">
        <v>82</v>
      </c>
      <c r="AY968" s="18" t="s">
        <v>160</v>
      </c>
      <c r="BE968" s="233">
        <f>IF(N968="základní",J968,0)</f>
        <v>0</v>
      </c>
      <c r="BF968" s="233">
        <f>IF(N968="snížená",J968,0)</f>
        <v>0</v>
      </c>
      <c r="BG968" s="233">
        <f>IF(N968="zákl. přenesená",J968,0)</f>
        <v>0</v>
      </c>
      <c r="BH968" s="233">
        <f>IF(N968="sníž. přenesená",J968,0)</f>
        <v>0</v>
      </c>
      <c r="BI968" s="233">
        <f>IF(N968="nulová",J968,0)</f>
        <v>0</v>
      </c>
      <c r="BJ968" s="18" t="s">
        <v>80</v>
      </c>
      <c r="BK968" s="233">
        <f>ROUND(I968*H968,2)</f>
        <v>0</v>
      </c>
      <c r="BL968" s="18" t="s">
        <v>197</v>
      </c>
      <c r="BM968" s="232" t="s">
        <v>1247</v>
      </c>
    </row>
    <row r="969" spans="1:65" s="2" customFormat="1" ht="55.5" customHeight="1">
      <c r="A969" s="39"/>
      <c r="B969" s="40"/>
      <c r="C969" s="220" t="s">
        <v>1248</v>
      </c>
      <c r="D969" s="220" t="s">
        <v>162</v>
      </c>
      <c r="E969" s="221" t="s">
        <v>1249</v>
      </c>
      <c r="F969" s="222" t="s">
        <v>1250</v>
      </c>
      <c r="G969" s="223" t="s">
        <v>737</v>
      </c>
      <c r="H969" s="224">
        <v>1</v>
      </c>
      <c r="I969" s="225"/>
      <c r="J969" s="226">
        <f>ROUND(I969*H969,2)</f>
        <v>0</v>
      </c>
      <c r="K969" s="227"/>
      <c r="L969" s="45"/>
      <c r="M969" s="228" t="s">
        <v>1</v>
      </c>
      <c r="N969" s="229" t="s">
        <v>38</v>
      </c>
      <c r="O969" s="92"/>
      <c r="P969" s="230">
        <f>O969*H969</f>
        <v>0</v>
      </c>
      <c r="Q969" s="230">
        <v>0</v>
      </c>
      <c r="R969" s="230">
        <f>Q969*H969</f>
        <v>0</v>
      </c>
      <c r="S969" s="230">
        <v>0</v>
      </c>
      <c r="T969" s="231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32" t="s">
        <v>197</v>
      </c>
      <c r="AT969" s="232" t="s">
        <v>162</v>
      </c>
      <c r="AU969" s="232" t="s">
        <v>82</v>
      </c>
      <c r="AY969" s="18" t="s">
        <v>160</v>
      </c>
      <c r="BE969" s="233">
        <f>IF(N969="základní",J969,0)</f>
        <v>0</v>
      </c>
      <c r="BF969" s="233">
        <f>IF(N969="snížená",J969,0)</f>
        <v>0</v>
      </c>
      <c r="BG969" s="233">
        <f>IF(N969="zákl. přenesená",J969,0)</f>
        <v>0</v>
      </c>
      <c r="BH969" s="233">
        <f>IF(N969="sníž. přenesená",J969,0)</f>
        <v>0</v>
      </c>
      <c r="BI969" s="233">
        <f>IF(N969="nulová",J969,0)</f>
        <v>0</v>
      </c>
      <c r="BJ969" s="18" t="s">
        <v>80</v>
      </c>
      <c r="BK969" s="233">
        <f>ROUND(I969*H969,2)</f>
        <v>0</v>
      </c>
      <c r="BL969" s="18" t="s">
        <v>197</v>
      </c>
      <c r="BM969" s="232" t="s">
        <v>1251</v>
      </c>
    </row>
    <row r="970" spans="1:65" s="2" customFormat="1" ht="55.5" customHeight="1">
      <c r="A970" s="39"/>
      <c r="B970" s="40"/>
      <c r="C970" s="220" t="s">
        <v>738</v>
      </c>
      <c r="D970" s="220" t="s">
        <v>162</v>
      </c>
      <c r="E970" s="221" t="s">
        <v>1252</v>
      </c>
      <c r="F970" s="222" t="s">
        <v>1253</v>
      </c>
      <c r="G970" s="223" t="s">
        <v>737</v>
      </c>
      <c r="H970" s="224">
        <v>16</v>
      </c>
      <c r="I970" s="225"/>
      <c r="J970" s="226">
        <f>ROUND(I970*H970,2)</f>
        <v>0</v>
      </c>
      <c r="K970" s="227"/>
      <c r="L970" s="45"/>
      <c r="M970" s="228" t="s">
        <v>1</v>
      </c>
      <c r="N970" s="229" t="s">
        <v>38</v>
      </c>
      <c r="O970" s="92"/>
      <c r="P970" s="230">
        <f>O970*H970</f>
        <v>0</v>
      </c>
      <c r="Q970" s="230">
        <v>0</v>
      </c>
      <c r="R970" s="230">
        <f>Q970*H970</f>
        <v>0</v>
      </c>
      <c r="S970" s="230">
        <v>0</v>
      </c>
      <c r="T970" s="231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232" t="s">
        <v>197</v>
      </c>
      <c r="AT970" s="232" t="s">
        <v>162</v>
      </c>
      <c r="AU970" s="232" t="s">
        <v>82</v>
      </c>
      <c r="AY970" s="18" t="s">
        <v>160</v>
      </c>
      <c r="BE970" s="233">
        <f>IF(N970="základní",J970,0)</f>
        <v>0</v>
      </c>
      <c r="BF970" s="233">
        <f>IF(N970="snížená",J970,0)</f>
        <v>0</v>
      </c>
      <c r="BG970" s="233">
        <f>IF(N970="zákl. přenesená",J970,0)</f>
        <v>0</v>
      </c>
      <c r="BH970" s="233">
        <f>IF(N970="sníž. přenesená",J970,0)</f>
        <v>0</v>
      </c>
      <c r="BI970" s="233">
        <f>IF(N970="nulová",J970,0)</f>
        <v>0</v>
      </c>
      <c r="BJ970" s="18" t="s">
        <v>80</v>
      </c>
      <c r="BK970" s="233">
        <f>ROUND(I970*H970,2)</f>
        <v>0</v>
      </c>
      <c r="BL970" s="18" t="s">
        <v>197</v>
      </c>
      <c r="BM970" s="232" t="s">
        <v>1254</v>
      </c>
    </row>
    <row r="971" spans="1:65" s="2" customFormat="1" ht="62.7" customHeight="1">
      <c r="A971" s="39"/>
      <c r="B971" s="40"/>
      <c r="C971" s="220" t="s">
        <v>1255</v>
      </c>
      <c r="D971" s="220" t="s">
        <v>162</v>
      </c>
      <c r="E971" s="221" t="s">
        <v>1256</v>
      </c>
      <c r="F971" s="222" t="s">
        <v>1257</v>
      </c>
      <c r="G971" s="223" t="s">
        <v>737</v>
      </c>
      <c r="H971" s="224">
        <v>1</v>
      </c>
      <c r="I971" s="225"/>
      <c r="J971" s="226">
        <f>ROUND(I971*H971,2)</f>
        <v>0</v>
      </c>
      <c r="K971" s="227"/>
      <c r="L971" s="45"/>
      <c r="M971" s="228" t="s">
        <v>1</v>
      </c>
      <c r="N971" s="229" t="s">
        <v>38</v>
      </c>
      <c r="O971" s="92"/>
      <c r="P971" s="230">
        <f>O971*H971</f>
        <v>0</v>
      </c>
      <c r="Q971" s="230">
        <v>0</v>
      </c>
      <c r="R971" s="230">
        <f>Q971*H971</f>
        <v>0</v>
      </c>
      <c r="S971" s="230">
        <v>0</v>
      </c>
      <c r="T971" s="231">
        <f>S971*H971</f>
        <v>0</v>
      </c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R971" s="232" t="s">
        <v>197</v>
      </c>
      <c r="AT971" s="232" t="s">
        <v>162</v>
      </c>
      <c r="AU971" s="232" t="s">
        <v>82</v>
      </c>
      <c r="AY971" s="18" t="s">
        <v>160</v>
      </c>
      <c r="BE971" s="233">
        <f>IF(N971="základní",J971,0)</f>
        <v>0</v>
      </c>
      <c r="BF971" s="233">
        <f>IF(N971="snížená",J971,0)</f>
        <v>0</v>
      </c>
      <c r="BG971" s="233">
        <f>IF(N971="zákl. přenesená",J971,0)</f>
        <v>0</v>
      </c>
      <c r="BH971" s="233">
        <f>IF(N971="sníž. přenesená",J971,0)</f>
        <v>0</v>
      </c>
      <c r="BI971" s="233">
        <f>IF(N971="nulová",J971,0)</f>
        <v>0</v>
      </c>
      <c r="BJ971" s="18" t="s">
        <v>80</v>
      </c>
      <c r="BK971" s="233">
        <f>ROUND(I971*H971,2)</f>
        <v>0</v>
      </c>
      <c r="BL971" s="18" t="s">
        <v>197</v>
      </c>
      <c r="BM971" s="232" t="s">
        <v>1258</v>
      </c>
    </row>
    <row r="972" spans="1:65" s="2" customFormat="1" ht="62.7" customHeight="1">
      <c r="A972" s="39"/>
      <c r="B972" s="40"/>
      <c r="C972" s="220" t="s">
        <v>741</v>
      </c>
      <c r="D972" s="220" t="s">
        <v>162</v>
      </c>
      <c r="E972" s="221" t="s">
        <v>1259</v>
      </c>
      <c r="F972" s="222" t="s">
        <v>1260</v>
      </c>
      <c r="G972" s="223" t="s">
        <v>737</v>
      </c>
      <c r="H972" s="224">
        <v>1</v>
      </c>
      <c r="I972" s="225"/>
      <c r="J972" s="226">
        <f>ROUND(I972*H972,2)</f>
        <v>0</v>
      </c>
      <c r="K972" s="227"/>
      <c r="L972" s="45"/>
      <c r="M972" s="228" t="s">
        <v>1</v>
      </c>
      <c r="N972" s="229" t="s">
        <v>38</v>
      </c>
      <c r="O972" s="92"/>
      <c r="P972" s="230">
        <f>O972*H972</f>
        <v>0</v>
      </c>
      <c r="Q972" s="230">
        <v>0</v>
      </c>
      <c r="R972" s="230">
        <f>Q972*H972</f>
        <v>0</v>
      </c>
      <c r="S972" s="230">
        <v>0</v>
      </c>
      <c r="T972" s="231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32" t="s">
        <v>197</v>
      </c>
      <c r="AT972" s="232" t="s">
        <v>162</v>
      </c>
      <c r="AU972" s="232" t="s">
        <v>82</v>
      </c>
      <c r="AY972" s="18" t="s">
        <v>160</v>
      </c>
      <c r="BE972" s="233">
        <f>IF(N972="základní",J972,0)</f>
        <v>0</v>
      </c>
      <c r="BF972" s="233">
        <f>IF(N972="snížená",J972,0)</f>
        <v>0</v>
      </c>
      <c r="BG972" s="233">
        <f>IF(N972="zákl. přenesená",J972,0)</f>
        <v>0</v>
      </c>
      <c r="BH972" s="233">
        <f>IF(N972="sníž. přenesená",J972,0)</f>
        <v>0</v>
      </c>
      <c r="BI972" s="233">
        <f>IF(N972="nulová",J972,0)</f>
        <v>0</v>
      </c>
      <c r="BJ972" s="18" t="s">
        <v>80</v>
      </c>
      <c r="BK972" s="233">
        <f>ROUND(I972*H972,2)</f>
        <v>0</v>
      </c>
      <c r="BL972" s="18" t="s">
        <v>197</v>
      </c>
      <c r="BM972" s="232" t="s">
        <v>1261</v>
      </c>
    </row>
    <row r="973" spans="1:65" s="2" customFormat="1" ht="24.15" customHeight="1">
      <c r="A973" s="39"/>
      <c r="B973" s="40"/>
      <c r="C973" s="220" t="s">
        <v>1262</v>
      </c>
      <c r="D973" s="220" t="s">
        <v>162</v>
      </c>
      <c r="E973" s="221" t="s">
        <v>1263</v>
      </c>
      <c r="F973" s="222" t="s">
        <v>1264</v>
      </c>
      <c r="G973" s="223" t="s">
        <v>893</v>
      </c>
      <c r="H973" s="282"/>
      <c r="I973" s="225"/>
      <c r="J973" s="226">
        <f>ROUND(I973*H973,2)</f>
        <v>0</v>
      </c>
      <c r="K973" s="227"/>
      <c r="L973" s="45"/>
      <c r="M973" s="228" t="s">
        <v>1</v>
      </c>
      <c r="N973" s="229" t="s">
        <v>38</v>
      </c>
      <c r="O973" s="92"/>
      <c r="P973" s="230">
        <f>O973*H973</f>
        <v>0</v>
      </c>
      <c r="Q973" s="230">
        <v>0</v>
      </c>
      <c r="R973" s="230">
        <f>Q973*H973</f>
        <v>0</v>
      </c>
      <c r="S973" s="230">
        <v>0</v>
      </c>
      <c r="T973" s="231">
        <f>S973*H973</f>
        <v>0</v>
      </c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R973" s="232" t="s">
        <v>197</v>
      </c>
      <c r="AT973" s="232" t="s">
        <v>162</v>
      </c>
      <c r="AU973" s="232" t="s">
        <v>82</v>
      </c>
      <c r="AY973" s="18" t="s">
        <v>160</v>
      </c>
      <c r="BE973" s="233">
        <f>IF(N973="základní",J973,0)</f>
        <v>0</v>
      </c>
      <c r="BF973" s="233">
        <f>IF(N973="snížená",J973,0)</f>
        <v>0</v>
      </c>
      <c r="BG973" s="233">
        <f>IF(N973="zákl. přenesená",J973,0)</f>
        <v>0</v>
      </c>
      <c r="BH973" s="233">
        <f>IF(N973="sníž. přenesená",J973,0)</f>
        <v>0</v>
      </c>
      <c r="BI973" s="233">
        <f>IF(N973="nulová",J973,0)</f>
        <v>0</v>
      </c>
      <c r="BJ973" s="18" t="s">
        <v>80</v>
      </c>
      <c r="BK973" s="233">
        <f>ROUND(I973*H973,2)</f>
        <v>0</v>
      </c>
      <c r="BL973" s="18" t="s">
        <v>197</v>
      </c>
      <c r="BM973" s="232" t="s">
        <v>1265</v>
      </c>
    </row>
    <row r="974" spans="1:63" s="12" customFormat="1" ht="22.8" customHeight="1">
      <c r="A974" s="12"/>
      <c r="B974" s="204"/>
      <c r="C974" s="205"/>
      <c r="D974" s="206" t="s">
        <v>72</v>
      </c>
      <c r="E974" s="218" t="s">
        <v>1266</v>
      </c>
      <c r="F974" s="218" t="s">
        <v>1267</v>
      </c>
      <c r="G974" s="205"/>
      <c r="H974" s="205"/>
      <c r="I974" s="208"/>
      <c r="J974" s="219">
        <f>BK974</f>
        <v>0</v>
      </c>
      <c r="K974" s="205"/>
      <c r="L974" s="210"/>
      <c r="M974" s="211"/>
      <c r="N974" s="212"/>
      <c r="O974" s="212"/>
      <c r="P974" s="213">
        <f>SUM(P975:P997)</f>
        <v>0</v>
      </c>
      <c r="Q974" s="212"/>
      <c r="R974" s="213">
        <f>SUM(R975:R997)</f>
        <v>0</v>
      </c>
      <c r="S974" s="212"/>
      <c r="T974" s="214">
        <f>SUM(T975:T997)</f>
        <v>0</v>
      </c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R974" s="215" t="s">
        <v>82</v>
      </c>
      <c r="AT974" s="216" t="s">
        <v>72</v>
      </c>
      <c r="AU974" s="216" t="s">
        <v>80</v>
      </c>
      <c r="AY974" s="215" t="s">
        <v>160</v>
      </c>
      <c r="BK974" s="217">
        <f>SUM(BK975:BK997)</f>
        <v>0</v>
      </c>
    </row>
    <row r="975" spans="1:65" s="2" customFormat="1" ht="24.15" customHeight="1">
      <c r="A975" s="39"/>
      <c r="B975" s="40"/>
      <c r="C975" s="220" t="s">
        <v>745</v>
      </c>
      <c r="D975" s="220" t="s">
        <v>162</v>
      </c>
      <c r="E975" s="221" t="s">
        <v>1268</v>
      </c>
      <c r="F975" s="222" t="s">
        <v>1269</v>
      </c>
      <c r="G975" s="223" t="s">
        <v>307</v>
      </c>
      <c r="H975" s="224">
        <v>4.5</v>
      </c>
      <c r="I975" s="225"/>
      <c r="J975" s="226">
        <f>ROUND(I975*H975,2)</f>
        <v>0</v>
      </c>
      <c r="K975" s="227"/>
      <c r="L975" s="45"/>
      <c r="M975" s="228" t="s">
        <v>1</v>
      </c>
      <c r="N975" s="229" t="s">
        <v>38</v>
      </c>
      <c r="O975" s="92"/>
      <c r="P975" s="230">
        <f>O975*H975</f>
        <v>0</v>
      </c>
      <c r="Q975" s="230">
        <v>0</v>
      </c>
      <c r="R975" s="230">
        <f>Q975*H975</f>
        <v>0</v>
      </c>
      <c r="S975" s="230">
        <v>0</v>
      </c>
      <c r="T975" s="231">
        <f>S975*H975</f>
        <v>0</v>
      </c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R975" s="232" t="s">
        <v>197</v>
      </c>
      <c r="AT975" s="232" t="s">
        <v>162</v>
      </c>
      <c r="AU975" s="232" t="s">
        <v>82</v>
      </c>
      <c r="AY975" s="18" t="s">
        <v>160</v>
      </c>
      <c r="BE975" s="233">
        <f>IF(N975="základní",J975,0)</f>
        <v>0</v>
      </c>
      <c r="BF975" s="233">
        <f>IF(N975="snížená",J975,0)</f>
        <v>0</v>
      </c>
      <c r="BG975" s="233">
        <f>IF(N975="zákl. přenesená",J975,0)</f>
        <v>0</v>
      </c>
      <c r="BH975" s="233">
        <f>IF(N975="sníž. přenesená",J975,0)</f>
        <v>0</v>
      </c>
      <c r="BI975" s="233">
        <f>IF(N975="nulová",J975,0)</f>
        <v>0</v>
      </c>
      <c r="BJ975" s="18" t="s">
        <v>80</v>
      </c>
      <c r="BK975" s="233">
        <f>ROUND(I975*H975,2)</f>
        <v>0</v>
      </c>
      <c r="BL975" s="18" t="s">
        <v>197</v>
      </c>
      <c r="BM975" s="232" t="s">
        <v>1270</v>
      </c>
    </row>
    <row r="976" spans="1:65" s="2" customFormat="1" ht="24.15" customHeight="1">
      <c r="A976" s="39"/>
      <c r="B976" s="40"/>
      <c r="C976" s="220" t="s">
        <v>1271</v>
      </c>
      <c r="D976" s="220" t="s">
        <v>162</v>
      </c>
      <c r="E976" s="221" t="s">
        <v>1272</v>
      </c>
      <c r="F976" s="222" t="s">
        <v>1273</v>
      </c>
      <c r="G976" s="223" t="s">
        <v>307</v>
      </c>
      <c r="H976" s="224">
        <v>4.5</v>
      </c>
      <c r="I976" s="225"/>
      <c r="J976" s="226">
        <f>ROUND(I976*H976,2)</f>
        <v>0</v>
      </c>
      <c r="K976" s="227"/>
      <c r="L976" s="45"/>
      <c r="M976" s="228" t="s">
        <v>1</v>
      </c>
      <c r="N976" s="229" t="s">
        <v>38</v>
      </c>
      <c r="O976" s="92"/>
      <c r="P976" s="230">
        <f>O976*H976</f>
        <v>0</v>
      </c>
      <c r="Q976" s="230">
        <v>0</v>
      </c>
      <c r="R976" s="230">
        <f>Q976*H976</f>
        <v>0</v>
      </c>
      <c r="S976" s="230">
        <v>0</v>
      </c>
      <c r="T976" s="231">
        <f>S976*H976</f>
        <v>0</v>
      </c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R976" s="232" t="s">
        <v>197</v>
      </c>
      <c r="AT976" s="232" t="s">
        <v>162</v>
      </c>
      <c r="AU976" s="232" t="s">
        <v>82</v>
      </c>
      <c r="AY976" s="18" t="s">
        <v>160</v>
      </c>
      <c r="BE976" s="233">
        <f>IF(N976="základní",J976,0)</f>
        <v>0</v>
      </c>
      <c r="BF976" s="233">
        <f>IF(N976="snížená",J976,0)</f>
        <v>0</v>
      </c>
      <c r="BG976" s="233">
        <f>IF(N976="zákl. přenesená",J976,0)</f>
        <v>0</v>
      </c>
      <c r="BH976" s="233">
        <f>IF(N976="sníž. přenesená",J976,0)</f>
        <v>0</v>
      </c>
      <c r="BI976" s="233">
        <f>IF(N976="nulová",J976,0)</f>
        <v>0</v>
      </c>
      <c r="BJ976" s="18" t="s">
        <v>80</v>
      </c>
      <c r="BK976" s="233">
        <f>ROUND(I976*H976,2)</f>
        <v>0</v>
      </c>
      <c r="BL976" s="18" t="s">
        <v>197</v>
      </c>
      <c r="BM976" s="232" t="s">
        <v>1274</v>
      </c>
    </row>
    <row r="977" spans="1:51" s="14" customFormat="1" ht="12">
      <c r="A977" s="14"/>
      <c r="B977" s="249"/>
      <c r="C977" s="250"/>
      <c r="D977" s="234" t="s">
        <v>169</v>
      </c>
      <c r="E977" s="251" t="s">
        <v>1</v>
      </c>
      <c r="F977" s="252" t="s">
        <v>1275</v>
      </c>
      <c r="G977" s="250"/>
      <c r="H977" s="253">
        <v>4.5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59" t="s">
        <v>169</v>
      </c>
      <c r="AU977" s="259" t="s">
        <v>82</v>
      </c>
      <c r="AV977" s="14" t="s">
        <v>82</v>
      </c>
      <c r="AW977" s="14" t="s">
        <v>30</v>
      </c>
      <c r="AX977" s="14" t="s">
        <v>73</v>
      </c>
      <c r="AY977" s="259" t="s">
        <v>160</v>
      </c>
    </row>
    <row r="978" spans="1:51" s="15" customFormat="1" ht="12">
      <c r="A978" s="15"/>
      <c r="B978" s="260"/>
      <c r="C978" s="261"/>
      <c r="D978" s="234" t="s">
        <v>169</v>
      </c>
      <c r="E978" s="262" t="s">
        <v>1</v>
      </c>
      <c r="F978" s="263" t="s">
        <v>172</v>
      </c>
      <c r="G978" s="261"/>
      <c r="H978" s="264">
        <v>4.5</v>
      </c>
      <c r="I978" s="265"/>
      <c r="J978" s="261"/>
      <c r="K978" s="261"/>
      <c r="L978" s="266"/>
      <c r="M978" s="267"/>
      <c r="N978" s="268"/>
      <c r="O978" s="268"/>
      <c r="P978" s="268"/>
      <c r="Q978" s="268"/>
      <c r="R978" s="268"/>
      <c r="S978" s="268"/>
      <c r="T978" s="269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T978" s="270" t="s">
        <v>169</v>
      </c>
      <c r="AU978" s="270" t="s">
        <v>82</v>
      </c>
      <c r="AV978" s="15" t="s">
        <v>166</v>
      </c>
      <c r="AW978" s="15" t="s">
        <v>30</v>
      </c>
      <c r="AX978" s="15" t="s">
        <v>80</v>
      </c>
      <c r="AY978" s="270" t="s">
        <v>160</v>
      </c>
    </row>
    <row r="979" spans="1:65" s="2" customFormat="1" ht="24.15" customHeight="1">
      <c r="A979" s="39"/>
      <c r="B979" s="40"/>
      <c r="C979" s="220" t="s">
        <v>748</v>
      </c>
      <c r="D979" s="220" t="s">
        <v>162</v>
      </c>
      <c r="E979" s="221" t="s">
        <v>1276</v>
      </c>
      <c r="F979" s="222" t="s">
        <v>1277</v>
      </c>
      <c r="G979" s="223" t="s">
        <v>307</v>
      </c>
      <c r="H979" s="224">
        <v>4.5</v>
      </c>
      <c r="I979" s="225"/>
      <c r="J979" s="226">
        <f>ROUND(I979*H979,2)</f>
        <v>0</v>
      </c>
      <c r="K979" s="227"/>
      <c r="L979" s="45"/>
      <c r="M979" s="228" t="s">
        <v>1</v>
      </c>
      <c r="N979" s="229" t="s">
        <v>38</v>
      </c>
      <c r="O979" s="92"/>
      <c r="P979" s="230">
        <f>O979*H979</f>
        <v>0</v>
      </c>
      <c r="Q979" s="230">
        <v>0</v>
      </c>
      <c r="R979" s="230">
        <f>Q979*H979</f>
        <v>0</v>
      </c>
      <c r="S979" s="230">
        <v>0</v>
      </c>
      <c r="T979" s="231">
        <f>S979*H979</f>
        <v>0</v>
      </c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R979" s="232" t="s">
        <v>197</v>
      </c>
      <c r="AT979" s="232" t="s">
        <v>162</v>
      </c>
      <c r="AU979" s="232" t="s">
        <v>82</v>
      </c>
      <c r="AY979" s="18" t="s">
        <v>160</v>
      </c>
      <c r="BE979" s="233">
        <f>IF(N979="základní",J979,0)</f>
        <v>0</v>
      </c>
      <c r="BF979" s="233">
        <f>IF(N979="snížená",J979,0)</f>
        <v>0</v>
      </c>
      <c r="BG979" s="233">
        <f>IF(N979="zákl. přenesená",J979,0)</f>
        <v>0</v>
      </c>
      <c r="BH979" s="233">
        <f>IF(N979="sníž. přenesená",J979,0)</f>
        <v>0</v>
      </c>
      <c r="BI979" s="233">
        <f>IF(N979="nulová",J979,0)</f>
        <v>0</v>
      </c>
      <c r="BJ979" s="18" t="s">
        <v>80</v>
      </c>
      <c r="BK979" s="233">
        <f>ROUND(I979*H979,2)</f>
        <v>0</v>
      </c>
      <c r="BL979" s="18" t="s">
        <v>197</v>
      </c>
      <c r="BM979" s="232" t="s">
        <v>1278</v>
      </c>
    </row>
    <row r="980" spans="1:65" s="2" customFormat="1" ht="49.05" customHeight="1">
      <c r="A980" s="39"/>
      <c r="B980" s="40"/>
      <c r="C980" s="220" t="s">
        <v>1279</v>
      </c>
      <c r="D980" s="220" t="s">
        <v>162</v>
      </c>
      <c r="E980" s="221" t="s">
        <v>1280</v>
      </c>
      <c r="F980" s="222" t="s">
        <v>1281</v>
      </c>
      <c r="G980" s="223" t="s">
        <v>307</v>
      </c>
      <c r="H980" s="224">
        <v>6.3</v>
      </c>
      <c r="I980" s="225"/>
      <c r="J980" s="226">
        <f>ROUND(I980*H980,2)</f>
        <v>0</v>
      </c>
      <c r="K980" s="227"/>
      <c r="L980" s="45"/>
      <c r="M980" s="228" t="s">
        <v>1</v>
      </c>
      <c r="N980" s="229" t="s">
        <v>38</v>
      </c>
      <c r="O980" s="92"/>
      <c r="P980" s="230">
        <f>O980*H980</f>
        <v>0</v>
      </c>
      <c r="Q980" s="230">
        <v>0</v>
      </c>
      <c r="R980" s="230">
        <f>Q980*H980</f>
        <v>0</v>
      </c>
      <c r="S980" s="230">
        <v>0</v>
      </c>
      <c r="T980" s="231">
        <f>S980*H980</f>
        <v>0</v>
      </c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R980" s="232" t="s">
        <v>197</v>
      </c>
      <c r="AT980" s="232" t="s">
        <v>162</v>
      </c>
      <c r="AU980" s="232" t="s">
        <v>82</v>
      </c>
      <c r="AY980" s="18" t="s">
        <v>160</v>
      </c>
      <c r="BE980" s="233">
        <f>IF(N980="základní",J980,0)</f>
        <v>0</v>
      </c>
      <c r="BF980" s="233">
        <f>IF(N980="snížená",J980,0)</f>
        <v>0</v>
      </c>
      <c r="BG980" s="233">
        <f>IF(N980="zákl. přenesená",J980,0)</f>
        <v>0</v>
      </c>
      <c r="BH980" s="233">
        <f>IF(N980="sníž. přenesená",J980,0)</f>
        <v>0</v>
      </c>
      <c r="BI980" s="233">
        <f>IF(N980="nulová",J980,0)</f>
        <v>0</v>
      </c>
      <c r="BJ980" s="18" t="s">
        <v>80</v>
      </c>
      <c r="BK980" s="233">
        <f>ROUND(I980*H980,2)</f>
        <v>0</v>
      </c>
      <c r="BL980" s="18" t="s">
        <v>197</v>
      </c>
      <c r="BM980" s="232" t="s">
        <v>1282</v>
      </c>
    </row>
    <row r="981" spans="1:65" s="2" customFormat="1" ht="66.75" customHeight="1">
      <c r="A981" s="39"/>
      <c r="B981" s="40"/>
      <c r="C981" s="220" t="s">
        <v>752</v>
      </c>
      <c r="D981" s="220" t="s">
        <v>162</v>
      </c>
      <c r="E981" s="221" t="s">
        <v>1283</v>
      </c>
      <c r="F981" s="222" t="s">
        <v>1284</v>
      </c>
      <c r="G981" s="223" t="s">
        <v>307</v>
      </c>
      <c r="H981" s="224">
        <v>9.7</v>
      </c>
      <c r="I981" s="225"/>
      <c r="J981" s="226">
        <f>ROUND(I981*H981,2)</f>
        <v>0</v>
      </c>
      <c r="K981" s="227"/>
      <c r="L981" s="45"/>
      <c r="M981" s="228" t="s">
        <v>1</v>
      </c>
      <c r="N981" s="229" t="s">
        <v>38</v>
      </c>
      <c r="O981" s="92"/>
      <c r="P981" s="230">
        <f>O981*H981</f>
        <v>0</v>
      </c>
      <c r="Q981" s="230">
        <v>0</v>
      </c>
      <c r="R981" s="230">
        <f>Q981*H981</f>
        <v>0</v>
      </c>
      <c r="S981" s="230">
        <v>0</v>
      </c>
      <c r="T981" s="231">
        <f>S981*H981</f>
        <v>0</v>
      </c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R981" s="232" t="s">
        <v>197</v>
      </c>
      <c r="AT981" s="232" t="s">
        <v>162</v>
      </c>
      <c r="AU981" s="232" t="s">
        <v>82</v>
      </c>
      <c r="AY981" s="18" t="s">
        <v>160</v>
      </c>
      <c r="BE981" s="233">
        <f>IF(N981="základní",J981,0)</f>
        <v>0</v>
      </c>
      <c r="BF981" s="233">
        <f>IF(N981="snížená",J981,0)</f>
        <v>0</v>
      </c>
      <c r="BG981" s="233">
        <f>IF(N981="zákl. přenesená",J981,0)</f>
        <v>0</v>
      </c>
      <c r="BH981" s="233">
        <f>IF(N981="sníž. přenesená",J981,0)</f>
        <v>0</v>
      </c>
      <c r="BI981" s="233">
        <f>IF(N981="nulová",J981,0)</f>
        <v>0</v>
      </c>
      <c r="BJ981" s="18" t="s">
        <v>80</v>
      </c>
      <c r="BK981" s="233">
        <f>ROUND(I981*H981,2)</f>
        <v>0</v>
      </c>
      <c r="BL981" s="18" t="s">
        <v>197</v>
      </c>
      <c r="BM981" s="232" t="s">
        <v>1285</v>
      </c>
    </row>
    <row r="982" spans="1:65" s="2" customFormat="1" ht="44.25" customHeight="1">
      <c r="A982" s="39"/>
      <c r="B982" s="40"/>
      <c r="C982" s="220" t="s">
        <v>1286</v>
      </c>
      <c r="D982" s="220" t="s">
        <v>162</v>
      </c>
      <c r="E982" s="221" t="s">
        <v>1287</v>
      </c>
      <c r="F982" s="222" t="s">
        <v>1288</v>
      </c>
      <c r="G982" s="223" t="s">
        <v>737</v>
      </c>
      <c r="H982" s="224">
        <v>1</v>
      </c>
      <c r="I982" s="225"/>
      <c r="J982" s="226">
        <f>ROUND(I982*H982,2)</f>
        <v>0</v>
      </c>
      <c r="K982" s="227"/>
      <c r="L982" s="45"/>
      <c r="M982" s="228" t="s">
        <v>1</v>
      </c>
      <c r="N982" s="229" t="s">
        <v>38</v>
      </c>
      <c r="O982" s="92"/>
      <c r="P982" s="230">
        <f>O982*H982</f>
        <v>0</v>
      </c>
      <c r="Q982" s="230">
        <v>0</v>
      </c>
      <c r="R982" s="230">
        <f>Q982*H982</f>
        <v>0</v>
      </c>
      <c r="S982" s="230">
        <v>0</v>
      </c>
      <c r="T982" s="231">
        <f>S982*H982</f>
        <v>0</v>
      </c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R982" s="232" t="s">
        <v>197</v>
      </c>
      <c r="AT982" s="232" t="s">
        <v>162</v>
      </c>
      <c r="AU982" s="232" t="s">
        <v>82</v>
      </c>
      <c r="AY982" s="18" t="s">
        <v>160</v>
      </c>
      <c r="BE982" s="233">
        <f>IF(N982="základní",J982,0)</f>
        <v>0</v>
      </c>
      <c r="BF982" s="233">
        <f>IF(N982="snížená",J982,0)</f>
        <v>0</v>
      </c>
      <c r="BG982" s="233">
        <f>IF(N982="zákl. přenesená",J982,0)</f>
        <v>0</v>
      </c>
      <c r="BH982" s="233">
        <f>IF(N982="sníž. přenesená",J982,0)</f>
        <v>0</v>
      </c>
      <c r="BI982" s="233">
        <f>IF(N982="nulová",J982,0)</f>
        <v>0</v>
      </c>
      <c r="BJ982" s="18" t="s">
        <v>80</v>
      </c>
      <c r="BK982" s="233">
        <f>ROUND(I982*H982,2)</f>
        <v>0</v>
      </c>
      <c r="BL982" s="18" t="s">
        <v>197</v>
      </c>
      <c r="BM982" s="232" t="s">
        <v>1289</v>
      </c>
    </row>
    <row r="983" spans="1:65" s="2" customFormat="1" ht="44.25" customHeight="1">
      <c r="A983" s="39"/>
      <c r="B983" s="40"/>
      <c r="C983" s="220" t="s">
        <v>755</v>
      </c>
      <c r="D983" s="220" t="s">
        <v>162</v>
      </c>
      <c r="E983" s="221" t="s">
        <v>1290</v>
      </c>
      <c r="F983" s="222" t="s">
        <v>1291</v>
      </c>
      <c r="G983" s="223" t="s">
        <v>737</v>
      </c>
      <c r="H983" s="224">
        <v>1</v>
      </c>
      <c r="I983" s="225"/>
      <c r="J983" s="226">
        <f>ROUND(I983*H983,2)</f>
        <v>0</v>
      </c>
      <c r="K983" s="227"/>
      <c r="L983" s="45"/>
      <c r="M983" s="228" t="s">
        <v>1</v>
      </c>
      <c r="N983" s="229" t="s">
        <v>38</v>
      </c>
      <c r="O983" s="92"/>
      <c r="P983" s="230">
        <f>O983*H983</f>
        <v>0</v>
      </c>
      <c r="Q983" s="230">
        <v>0</v>
      </c>
      <c r="R983" s="230">
        <f>Q983*H983</f>
        <v>0</v>
      </c>
      <c r="S983" s="230">
        <v>0</v>
      </c>
      <c r="T983" s="231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32" t="s">
        <v>197</v>
      </c>
      <c r="AT983" s="232" t="s">
        <v>162</v>
      </c>
      <c r="AU983" s="232" t="s">
        <v>82</v>
      </c>
      <c r="AY983" s="18" t="s">
        <v>160</v>
      </c>
      <c r="BE983" s="233">
        <f>IF(N983="základní",J983,0)</f>
        <v>0</v>
      </c>
      <c r="BF983" s="233">
        <f>IF(N983="snížená",J983,0)</f>
        <v>0</v>
      </c>
      <c r="BG983" s="233">
        <f>IF(N983="zákl. přenesená",J983,0)</f>
        <v>0</v>
      </c>
      <c r="BH983" s="233">
        <f>IF(N983="sníž. přenesená",J983,0)</f>
        <v>0</v>
      </c>
      <c r="BI983" s="233">
        <f>IF(N983="nulová",J983,0)</f>
        <v>0</v>
      </c>
      <c r="BJ983" s="18" t="s">
        <v>80</v>
      </c>
      <c r="BK983" s="233">
        <f>ROUND(I983*H983,2)</f>
        <v>0</v>
      </c>
      <c r="BL983" s="18" t="s">
        <v>197</v>
      </c>
      <c r="BM983" s="232" t="s">
        <v>1292</v>
      </c>
    </row>
    <row r="984" spans="1:65" s="2" customFormat="1" ht="37.8" customHeight="1">
      <c r="A984" s="39"/>
      <c r="B984" s="40"/>
      <c r="C984" s="220" t="s">
        <v>1293</v>
      </c>
      <c r="D984" s="220" t="s">
        <v>162</v>
      </c>
      <c r="E984" s="221" t="s">
        <v>1294</v>
      </c>
      <c r="F984" s="222" t="s">
        <v>1295</v>
      </c>
      <c r="G984" s="223" t="s">
        <v>737</v>
      </c>
      <c r="H984" s="224">
        <v>1</v>
      </c>
      <c r="I984" s="225"/>
      <c r="J984" s="226">
        <f>ROUND(I984*H984,2)</f>
        <v>0</v>
      </c>
      <c r="K984" s="227"/>
      <c r="L984" s="45"/>
      <c r="M984" s="228" t="s">
        <v>1</v>
      </c>
      <c r="N984" s="229" t="s">
        <v>38</v>
      </c>
      <c r="O984" s="92"/>
      <c r="P984" s="230">
        <f>O984*H984</f>
        <v>0</v>
      </c>
      <c r="Q984" s="230">
        <v>0</v>
      </c>
      <c r="R984" s="230">
        <f>Q984*H984</f>
        <v>0</v>
      </c>
      <c r="S984" s="230">
        <v>0</v>
      </c>
      <c r="T984" s="231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2" t="s">
        <v>197</v>
      </c>
      <c r="AT984" s="232" t="s">
        <v>162</v>
      </c>
      <c r="AU984" s="232" t="s">
        <v>82</v>
      </c>
      <c r="AY984" s="18" t="s">
        <v>160</v>
      </c>
      <c r="BE984" s="233">
        <f>IF(N984="základní",J984,0)</f>
        <v>0</v>
      </c>
      <c r="BF984" s="233">
        <f>IF(N984="snížená",J984,0)</f>
        <v>0</v>
      </c>
      <c r="BG984" s="233">
        <f>IF(N984="zákl. přenesená",J984,0)</f>
        <v>0</v>
      </c>
      <c r="BH984" s="233">
        <f>IF(N984="sníž. přenesená",J984,0)</f>
        <v>0</v>
      </c>
      <c r="BI984" s="233">
        <f>IF(N984="nulová",J984,0)</f>
        <v>0</v>
      </c>
      <c r="BJ984" s="18" t="s">
        <v>80</v>
      </c>
      <c r="BK984" s="233">
        <f>ROUND(I984*H984,2)</f>
        <v>0</v>
      </c>
      <c r="BL984" s="18" t="s">
        <v>197</v>
      </c>
      <c r="BM984" s="232" t="s">
        <v>1296</v>
      </c>
    </row>
    <row r="985" spans="1:65" s="2" customFormat="1" ht="37.8" customHeight="1">
      <c r="A985" s="39"/>
      <c r="B985" s="40"/>
      <c r="C985" s="220" t="s">
        <v>759</v>
      </c>
      <c r="D985" s="220" t="s">
        <v>162</v>
      </c>
      <c r="E985" s="221" t="s">
        <v>1297</v>
      </c>
      <c r="F985" s="222" t="s">
        <v>1298</v>
      </c>
      <c r="G985" s="223" t="s">
        <v>737</v>
      </c>
      <c r="H985" s="224">
        <v>1</v>
      </c>
      <c r="I985" s="225"/>
      <c r="J985" s="226">
        <f>ROUND(I985*H985,2)</f>
        <v>0</v>
      </c>
      <c r="K985" s="227"/>
      <c r="L985" s="45"/>
      <c r="M985" s="228" t="s">
        <v>1</v>
      </c>
      <c r="N985" s="229" t="s">
        <v>38</v>
      </c>
      <c r="O985" s="92"/>
      <c r="P985" s="230">
        <f>O985*H985</f>
        <v>0</v>
      </c>
      <c r="Q985" s="230">
        <v>0</v>
      </c>
      <c r="R985" s="230">
        <f>Q985*H985</f>
        <v>0</v>
      </c>
      <c r="S985" s="230">
        <v>0</v>
      </c>
      <c r="T985" s="231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32" t="s">
        <v>197</v>
      </c>
      <c r="AT985" s="232" t="s">
        <v>162</v>
      </c>
      <c r="AU985" s="232" t="s">
        <v>82</v>
      </c>
      <c r="AY985" s="18" t="s">
        <v>160</v>
      </c>
      <c r="BE985" s="233">
        <f>IF(N985="základní",J985,0)</f>
        <v>0</v>
      </c>
      <c r="BF985" s="233">
        <f>IF(N985="snížená",J985,0)</f>
        <v>0</v>
      </c>
      <c r="BG985" s="233">
        <f>IF(N985="zákl. přenesená",J985,0)</f>
        <v>0</v>
      </c>
      <c r="BH985" s="233">
        <f>IF(N985="sníž. přenesená",J985,0)</f>
        <v>0</v>
      </c>
      <c r="BI985" s="233">
        <f>IF(N985="nulová",J985,0)</f>
        <v>0</v>
      </c>
      <c r="BJ985" s="18" t="s">
        <v>80</v>
      </c>
      <c r="BK985" s="233">
        <f>ROUND(I985*H985,2)</f>
        <v>0</v>
      </c>
      <c r="BL985" s="18" t="s">
        <v>197</v>
      </c>
      <c r="BM985" s="232" t="s">
        <v>1299</v>
      </c>
    </row>
    <row r="986" spans="1:65" s="2" customFormat="1" ht="37.8" customHeight="1">
      <c r="A986" s="39"/>
      <c r="B986" s="40"/>
      <c r="C986" s="220" t="s">
        <v>1300</v>
      </c>
      <c r="D986" s="220" t="s">
        <v>162</v>
      </c>
      <c r="E986" s="221" t="s">
        <v>1301</v>
      </c>
      <c r="F986" s="222" t="s">
        <v>1302</v>
      </c>
      <c r="G986" s="223" t="s">
        <v>737</v>
      </c>
      <c r="H986" s="224">
        <v>3</v>
      </c>
      <c r="I986" s="225"/>
      <c r="J986" s="226">
        <f>ROUND(I986*H986,2)</f>
        <v>0</v>
      </c>
      <c r="K986" s="227"/>
      <c r="L986" s="45"/>
      <c r="M986" s="228" t="s">
        <v>1</v>
      </c>
      <c r="N986" s="229" t="s">
        <v>38</v>
      </c>
      <c r="O986" s="92"/>
      <c r="P986" s="230">
        <f>O986*H986</f>
        <v>0</v>
      </c>
      <c r="Q986" s="230">
        <v>0</v>
      </c>
      <c r="R986" s="230">
        <f>Q986*H986</f>
        <v>0</v>
      </c>
      <c r="S986" s="230">
        <v>0</v>
      </c>
      <c r="T986" s="231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32" t="s">
        <v>197</v>
      </c>
      <c r="AT986" s="232" t="s">
        <v>162</v>
      </c>
      <c r="AU986" s="232" t="s">
        <v>82</v>
      </c>
      <c r="AY986" s="18" t="s">
        <v>160</v>
      </c>
      <c r="BE986" s="233">
        <f>IF(N986="základní",J986,0)</f>
        <v>0</v>
      </c>
      <c r="BF986" s="233">
        <f>IF(N986="snížená",J986,0)</f>
        <v>0</v>
      </c>
      <c r="BG986" s="233">
        <f>IF(N986="zákl. přenesená",J986,0)</f>
        <v>0</v>
      </c>
      <c r="BH986" s="233">
        <f>IF(N986="sníž. přenesená",J986,0)</f>
        <v>0</v>
      </c>
      <c r="BI986" s="233">
        <f>IF(N986="nulová",J986,0)</f>
        <v>0</v>
      </c>
      <c r="BJ986" s="18" t="s">
        <v>80</v>
      </c>
      <c r="BK986" s="233">
        <f>ROUND(I986*H986,2)</f>
        <v>0</v>
      </c>
      <c r="BL986" s="18" t="s">
        <v>197</v>
      </c>
      <c r="BM986" s="232" t="s">
        <v>1303</v>
      </c>
    </row>
    <row r="987" spans="1:65" s="2" customFormat="1" ht="16.5" customHeight="1">
      <c r="A987" s="39"/>
      <c r="B987" s="40"/>
      <c r="C987" s="220" t="s">
        <v>762</v>
      </c>
      <c r="D987" s="220" t="s">
        <v>162</v>
      </c>
      <c r="E987" s="221" t="s">
        <v>1304</v>
      </c>
      <c r="F987" s="222" t="s">
        <v>1305</v>
      </c>
      <c r="G987" s="223" t="s">
        <v>165</v>
      </c>
      <c r="H987" s="224">
        <v>4.63</v>
      </c>
      <c r="I987" s="225"/>
      <c r="J987" s="226">
        <f>ROUND(I987*H987,2)</f>
        <v>0</v>
      </c>
      <c r="K987" s="227"/>
      <c r="L987" s="45"/>
      <c r="M987" s="228" t="s">
        <v>1</v>
      </c>
      <c r="N987" s="229" t="s">
        <v>38</v>
      </c>
      <c r="O987" s="92"/>
      <c r="P987" s="230">
        <f>O987*H987</f>
        <v>0</v>
      </c>
      <c r="Q987" s="230">
        <v>0</v>
      </c>
      <c r="R987" s="230">
        <f>Q987*H987</f>
        <v>0</v>
      </c>
      <c r="S987" s="230">
        <v>0</v>
      </c>
      <c r="T987" s="231">
        <f>S987*H987</f>
        <v>0</v>
      </c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R987" s="232" t="s">
        <v>197</v>
      </c>
      <c r="AT987" s="232" t="s">
        <v>162</v>
      </c>
      <c r="AU987" s="232" t="s">
        <v>82</v>
      </c>
      <c r="AY987" s="18" t="s">
        <v>160</v>
      </c>
      <c r="BE987" s="233">
        <f>IF(N987="základní",J987,0)</f>
        <v>0</v>
      </c>
      <c r="BF987" s="233">
        <f>IF(N987="snížená",J987,0)</f>
        <v>0</v>
      </c>
      <c r="BG987" s="233">
        <f>IF(N987="zákl. přenesená",J987,0)</f>
        <v>0</v>
      </c>
      <c r="BH987" s="233">
        <f>IF(N987="sníž. přenesená",J987,0)</f>
        <v>0</v>
      </c>
      <c r="BI987" s="233">
        <f>IF(N987="nulová",J987,0)</f>
        <v>0</v>
      </c>
      <c r="BJ987" s="18" t="s">
        <v>80</v>
      </c>
      <c r="BK987" s="233">
        <f>ROUND(I987*H987,2)</f>
        <v>0</v>
      </c>
      <c r="BL987" s="18" t="s">
        <v>197</v>
      </c>
      <c r="BM987" s="232" t="s">
        <v>1306</v>
      </c>
    </row>
    <row r="988" spans="1:65" s="2" customFormat="1" ht="49.05" customHeight="1">
      <c r="A988" s="39"/>
      <c r="B988" s="40"/>
      <c r="C988" s="220" t="s">
        <v>1307</v>
      </c>
      <c r="D988" s="220" t="s">
        <v>162</v>
      </c>
      <c r="E988" s="221" t="s">
        <v>1308</v>
      </c>
      <c r="F988" s="222" t="s">
        <v>1309</v>
      </c>
      <c r="G988" s="223" t="s">
        <v>1310</v>
      </c>
      <c r="H988" s="224">
        <v>1194</v>
      </c>
      <c r="I988" s="225"/>
      <c r="J988" s="226">
        <f>ROUND(I988*H988,2)</f>
        <v>0</v>
      </c>
      <c r="K988" s="227"/>
      <c r="L988" s="45"/>
      <c r="M988" s="228" t="s">
        <v>1</v>
      </c>
      <c r="N988" s="229" t="s">
        <v>38</v>
      </c>
      <c r="O988" s="92"/>
      <c r="P988" s="230">
        <f>O988*H988</f>
        <v>0</v>
      </c>
      <c r="Q988" s="230">
        <v>0</v>
      </c>
      <c r="R988" s="230">
        <f>Q988*H988</f>
        <v>0</v>
      </c>
      <c r="S988" s="230">
        <v>0</v>
      </c>
      <c r="T988" s="231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32" t="s">
        <v>197</v>
      </c>
      <c r="AT988" s="232" t="s">
        <v>162</v>
      </c>
      <c r="AU988" s="232" t="s">
        <v>82</v>
      </c>
      <c r="AY988" s="18" t="s">
        <v>160</v>
      </c>
      <c r="BE988" s="233">
        <f>IF(N988="základní",J988,0)</f>
        <v>0</v>
      </c>
      <c r="BF988" s="233">
        <f>IF(N988="snížená",J988,0)</f>
        <v>0</v>
      </c>
      <c r="BG988" s="233">
        <f>IF(N988="zákl. přenesená",J988,0)</f>
        <v>0</v>
      </c>
      <c r="BH988" s="233">
        <f>IF(N988="sníž. přenesená",J988,0)</f>
        <v>0</v>
      </c>
      <c r="BI988" s="233">
        <f>IF(N988="nulová",J988,0)</f>
        <v>0</v>
      </c>
      <c r="BJ988" s="18" t="s">
        <v>80</v>
      </c>
      <c r="BK988" s="233">
        <f>ROUND(I988*H988,2)</f>
        <v>0</v>
      </c>
      <c r="BL988" s="18" t="s">
        <v>197</v>
      </c>
      <c r="BM988" s="232" t="s">
        <v>1311</v>
      </c>
    </row>
    <row r="989" spans="1:51" s="14" customFormat="1" ht="12">
      <c r="A989" s="14"/>
      <c r="B989" s="249"/>
      <c r="C989" s="250"/>
      <c r="D989" s="234" t="s">
        <v>169</v>
      </c>
      <c r="E989" s="251" t="s">
        <v>1</v>
      </c>
      <c r="F989" s="252" t="s">
        <v>1312</v>
      </c>
      <c r="G989" s="250"/>
      <c r="H989" s="253">
        <v>1194</v>
      </c>
      <c r="I989" s="254"/>
      <c r="J989" s="250"/>
      <c r="K989" s="250"/>
      <c r="L989" s="255"/>
      <c r="M989" s="256"/>
      <c r="N989" s="257"/>
      <c r="O989" s="257"/>
      <c r="P989" s="257"/>
      <c r="Q989" s="257"/>
      <c r="R989" s="257"/>
      <c r="S989" s="257"/>
      <c r="T989" s="258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9" t="s">
        <v>169</v>
      </c>
      <c r="AU989" s="259" t="s">
        <v>82</v>
      </c>
      <c r="AV989" s="14" t="s">
        <v>82</v>
      </c>
      <c r="AW989" s="14" t="s">
        <v>30</v>
      </c>
      <c r="AX989" s="14" t="s">
        <v>73</v>
      </c>
      <c r="AY989" s="259" t="s">
        <v>160</v>
      </c>
    </row>
    <row r="990" spans="1:51" s="15" customFormat="1" ht="12">
      <c r="A990" s="15"/>
      <c r="B990" s="260"/>
      <c r="C990" s="261"/>
      <c r="D990" s="234" t="s">
        <v>169</v>
      </c>
      <c r="E990" s="262" t="s">
        <v>1</v>
      </c>
      <c r="F990" s="263" t="s">
        <v>172</v>
      </c>
      <c r="G990" s="261"/>
      <c r="H990" s="264">
        <v>1194</v>
      </c>
      <c r="I990" s="265"/>
      <c r="J990" s="261"/>
      <c r="K990" s="261"/>
      <c r="L990" s="266"/>
      <c r="M990" s="267"/>
      <c r="N990" s="268"/>
      <c r="O990" s="268"/>
      <c r="P990" s="268"/>
      <c r="Q990" s="268"/>
      <c r="R990" s="268"/>
      <c r="S990" s="268"/>
      <c r="T990" s="269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T990" s="270" t="s">
        <v>169</v>
      </c>
      <c r="AU990" s="270" t="s">
        <v>82</v>
      </c>
      <c r="AV990" s="15" t="s">
        <v>166</v>
      </c>
      <c r="AW990" s="15" t="s">
        <v>30</v>
      </c>
      <c r="AX990" s="15" t="s">
        <v>80</v>
      </c>
      <c r="AY990" s="270" t="s">
        <v>160</v>
      </c>
    </row>
    <row r="991" spans="1:65" s="2" customFormat="1" ht="62.7" customHeight="1">
      <c r="A991" s="39"/>
      <c r="B991" s="40"/>
      <c r="C991" s="220" t="s">
        <v>766</v>
      </c>
      <c r="D991" s="220" t="s">
        <v>162</v>
      </c>
      <c r="E991" s="221" t="s">
        <v>1313</v>
      </c>
      <c r="F991" s="222" t="s">
        <v>1314</v>
      </c>
      <c r="G991" s="223" t="s">
        <v>737</v>
      </c>
      <c r="H991" s="224">
        <v>10</v>
      </c>
      <c r="I991" s="225"/>
      <c r="J991" s="226">
        <f>ROUND(I991*H991,2)</f>
        <v>0</v>
      </c>
      <c r="K991" s="227"/>
      <c r="L991" s="45"/>
      <c r="M991" s="228" t="s">
        <v>1</v>
      </c>
      <c r="N991" s="229" t="s">
        <v>38</v>
      </c>
      <c r="O991" s="92"/>
      <c r="P991" s="230">
        <f>O991*H991</f>
        <v>0</v>
      </c>
      <c r="Q991" s="230">
        <v>0</v>
      </c>
      <c r="R991" s="230">
        <f>Q991*H991</f>
        <v>0</v>
      </c>
      <c r="S991" s="230">
        <v>0</v>
      </c>
      <c r="T991" s="231">
        <f>S991*H991</f>
        <v>0</v>
      </c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R991" s="232" t="s">
        <v>197</v>
      </c>
      <c r="AT991" s="232" t="s">
        <v>162</v>
      </c>
      <c r="AU991" s="232" t="s">
        <v>82</v>
      </c>
      <c r="AY991" s="18" t="s">
        <v>160</v>
      </c>
      <c r="BE991" s="233">
        <f>IF(N991="základní",J991,0)</f>
        <v>0</v>
      </c>
      <c r="BF991" s="233">
        <f>IF(N991="snížená",J991,0)</f>
        <v>0</v>
      </c>
      <c r="BG991" s="233">
        <f>IF(N991="zákl. přenesená",J991,0)</f>
        <v>0</v>
      </c>
      <c r="BH991" s="233">
        <f>IF(N991="sníž. přenesená",J991,0)</f>
        <v>0</v>
      </c>
      <c r="BI991" s="233">
        <f>IF(N991="nulová",J991,0)</f>
        <v>0</v>
      </c>
      <c r="BJ991" s="18" t="s">
        <v>80</v>
      </c>
      <c r="BK991" s="233">
        <f>ROUND(I991*H991,2)</f>
        <v>0</v>
      </c>
      <c r="BL991" s="18" t="s">
        <v>197</v>
      </c>
      <c r="BM991" s="232" t="s">
        <v>1315</v>
      </c>
    </row>
    <row r="992" spans="1:65" s="2" customFormat="1" ht="55.5" customHeight="1">
      <c r="A992" s="39"/>
      <c r="B992" s="40"/>
      <c r="C992" s="220" t="s">
        <v>1316</v>
      </c>
      <c r="D992" s="220" t="s">
        <v>162</v>
      </c>
      <c r="E992" s="221" t="s">
        <v>1317</v>
      </c>
      <c r="F992" s="222" t="s">
        <v>1318</v>
      </c>
      <c r="G992" s="223" t="s">
        <v>737</v>
      </c>
      <c r="H992" s="224">
        <v>2</v>
      </c>
      <c r="I992" s="225"/>
      <c r="J992" s="226">
        <f>ROUND(I992*H992,2)</f>
        <v>0</v>
      </c>
      <c r="K992" s="227"/>
      <c r="L992" s="45"/>
      <c r="M992" s="228" t="s">
        <v>1</v>
      </c>
      <c r="N992" s="229" t="s">
        <v>38</v>
      </c>
      <c r="O992" s="92"/>
      <c r="P992" s="230">
        <f>O992*H992</f>
        <v>0</v>
      </c>
      <c r="Q992" s="230">
        <v>0</v>
      </c>
      <c r="R992" s="230">
        <f>Q992*H992</f>
        <v>0</v>
      </c>
      <c r="S992" s="230">
        <v>0</v>
      </c>
      <c r="T992" s="231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32" t="s">
        <v>197</v>
      </c>
      <c r="AT992" s="232" t="s">
        <v>162</v>
      </c>
      <c r="AU992" s="232" t="s">
        <v>82</v>
      </c>
      <c r="AY992" s="18" t="s">
        <v>160</v>
      </c>
      <c r="BE992" s="233">
        <f>IF(N992="základní",J992,0)</f>
        <v>0</v>
      </c>
      <c r="BF992" s="233">
        <f>IF(N992="snížená",J992,0)</f>
        <v>0</v>
      </c>
      <c r="BG992" s="233">
        <f>IF(N992="zákl. přenesená",J992,0)</f>
        <v>0</v>
      </c>
      <c r="BH992" s="233">
        <f>IF(N992="sníž. přenesená",J992,0)</f>
        <v>0</v>
      </c>
      <c r="BI992" s="233">
        <f>IF(N992="nulová",J992,0)</f>
        <v>0</v>
      </c>
      <c r="BJ992" s="18" t="s">
        <v>80</v>
      </c>
      <c r="BK992" s="233">
        <f>ROUND(I992*H992,2)</f>
        <v>0</v>
      </c>
      <c r="BL992" s="18" t="s">
        <v>197</v>
      </c>
      <c r="BM992" s="232" t="s">
        <v>1319</v>
      </c>
    </row>
    <row r="993" spans="1:65" s="2" customFormat="1" ht="55.5" customHeight="1">
      <c r="A993" s="39"/>
      <c r="B993" s="40"/>
      <c r="C993" s="220" t="s">
        <v>770</v>
      </c>
      <c r="D993" s="220" t="s">
        <v>162</v>
      </c>
      <c r="E993" s="221" t="s">
        <v>1320</v>
      </c>
      <c r="F993" s="222" t="s">
        <v>1321</v>
      </c>
      <c r="G993" s="223" t="s">
        <v>737</v>
      </c>
      <c r="H993" s="224">
        <v>1</v>
      </c>
      <c r="I993" s="225"/>
      <c r="J993" s="226">
        <f>ROUND(I993*H993,2)</f>
        <v>0</v>
      </c>
      <c r="K993" s="227"/>
      <c r="L993" s="45"/>
      <c r="M993" s="228" t="s">
        <v>1</v>
      </c>
      <c r="N993" s="229" t="s">
        <v>38</v>
      </c>
      <c r="O993" s="92"/>
      <c r="P993" s="230">
        <f>O993*H993</f>
        <v>0</v>
      </c>
      <c r="Q993" s="230">
        <v>0</v>
      </c>
      <c r="R993" s="230">
        <f>Q993*H993</f>
        <v>0</v>
      </c>
      <c r="S993" s="230">
        <v>0</v>
      </c>
      <c r="T993" s="231">
        <f>S993*H993</f>
        <v>0</v>
      </c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R993" s="232" t="s">
        <v>197</v>
      </c>
      <c r="AT993" s="232" t="s">
        <v>162</v>
      </c>
      <c r="AU993" s="232" t="s">
        <v>82</v>
      </c>
      <c r="AY993" s="18" t="s">
        <v>160</v>
      </c>
      <c r="BE993" s="233">
        <f>IF(N993="základní",J993,0)</f>
        <v>0</v>
      </c>
      <c r="BF993" s="233">
        <f>IF(N993="snížená",J993,0)</f>
        <v>0</v>
      </c>
      <c r="BG993" s="233">
        <f>IF(N993="zákl. přenesená",J993,0)</f>
        <v>0</v>
      </c>
      <c r="BH993" s="233">
        <f>IF(N993="sníž. přenesená",J993,0)</f>
        <v>0</v>
      </c>
      <c r="BI993" s="233">
        <f>IF(N993="nulová",J993,0)</f>
        <v>0</v>
      </c>
      <c r="BJ993" s="18" t="s">
        <v>80</v>
      </c>
      <c r="BK993" s="233">
        <f>ROUND(I993*H993,2)</f>
        <v>0</v>
      </c>
      <c r="BL993" s="18" t="s">
        <v>197</v>
      </c>
      <c r="BM993" s="232" t="s">
        <v>1322</v>
      </c>
    </row>
    <row r="994" spans="1:65" s="2" customFormat="1" ht="55.5" customHeight="1">
      <c r="A994" s="39"/>
      <c r="B994" s="40"/>
      <c r="C994" s="220" t="s">
        <v>1323</v>
      </c>
      <c r="D994" s="220" t="s">
        <v>162</v>
      </c>
      <c r="E994" s="221" t="s">
        <v>1324</v>
      </c>
      <c r="F994" s="222" t="s">
        <v>1325</v>
      </c>
      <c r="G994" s="223" t="s">
        <v>737</v>
      </c>
      <c r="H994" s="224">
        <v>1</v>
      </c>
      <c r="I994" s="225"/>
      <c r="J994" s="226">
        <f>ROUND(I994*H994,2)</f>
        <v>0</v>
      </c>
      <c r="K994" s="227"/>
      <c r="L994" s="45"/>
      <c r="M994" s="228" t="s">
        <v>1</v>
      </c>
      <c r="N994" s="229" t="s">
        <v>38</v>
      </c>
      <c r="O994" s="92"/>
      <c r="P994" s="230">
        <f>O994*H994</f>
        <v>0</v>
      </c>
      <c r="Q994" s="230">
        <v>0</v>
      </c>
      <c r="R994" s="230">
        <f>Q994*H994</f>
        <v>0</v>
      </c>
      <c r="S994" s="230">
        <v>0</v>
      </c>
      <c r="T994" s="231">
        <f>S994*H994</f>
        <v>0</v>
      </c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R994" s="232" t="s">
        <v>197</v>
      </c>
      <c r="AT994" s="232" t="s">
        <v>162</v>
      </c>
      <c r="AU994" s="232" t="s">
        <v>82</v>
      </c>
      <c r="AY994" s="18" t="s">
        <v>160</v>
      </c>
      <c r="BE994" s="233">
        <f>IF(N994="základní",J994,0)</f>
        <v>0</v>
      </c>
      <c r="BF994" s="233">
        <f>IF(N994="snížená",J994,0)</f>
        <v>0</v>
      </c>
      <c r="BG994" s="233">
        <f>IF(N994="zákl. přenesená",J994,0)</f>
        <v>0</v>
      </c>
      <c r="BH994" s="233">
        <f>IF(N994="sníž. přenesená",J994,0)</f>
        <v>0</v>
      </c>
      <c r="BI994" s="233">
        <f>IF(N994="nulová",J994,0)</f>
        <v>0</v>
      </c>
      <c r="BJ994" s="18" t="s">
        <v>80</v>
      </c>
      <c r="BK994" s="233">
        <f>ROUND(I994*H994,2)</f>
        <v>0</v>
      </c>
      <c r="BL994" s="18" t="s">
        <v>197</v>
      </c>
      <c r="BM994" s="232" t="s">
        <v>1326</v>
      </c>
    </row>
    <row r="995" spans="1:65" s="2" customFormat="1" ht="62.7" customHeight="1">
      <c r="A995" s="39"/>
      <c r="B995" s="40"/>
      <c r="C995" s="220" t="s">
        <v>775</v>
      </c>
      <c r="D995" s="220" t="s">
        <v>162</v>
      </c>
      <c r="E995" s="221" t="s">
        <v>1327</v>
      </c>
      <c r="F995" s="222" t="s">
        <v>1328</v>
      </c>
      <c r="G995" s="223" t="s">
        <v>737</v>
      </c>
      <c r="H995" s="224">
        <v>1</v>
      </c>
      <c r="I995" s="225"/>
      <c r="J995" s="226">
        <f>ROUND(I995*H995,2)</f>
        <v>0</v>
      </c>
      <c r="K995" s="227"/>
      <c r="L995" s="45"/>
      <c r="M995" s="228" t="s">
        <v>1</v>
      </c>
      <c r="N995" s="229" t="s">
        <v>38</v>
      </c>
      <c r="O995" s="92"/>
      <c r="P995" s="230">
        <f>O995*H995</f>
        <v>0</v>
      </c>
      <c r="Q995" s="230">
        <v>0</v>
      </c>
      <c r="R995" s="230">
        <f>Q995*H995</f>
        <v>0</v>
      </c>
      <c r="S995" s="230">
        <v>0</v>
      </c>
      <c r="T995" s="231">
        <f>S995*H995</f>
        <v>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R995" s="232" t="s">
        <v>197</v>
      </c>
      <c r="AT995" s="232" t="s">
        <v>162</v>
      </c>
      <c r="AU995" s="232" t="s">
        <v>82</v>
      </c>
      <c r="AY995" s="18" t="s">
        <v>160</v>
      </c>
      <c r="BE995" s="233">
        <f>IF(N995="základní",J995,0)</f>
        <v>0</v>
      </c>
      <c r="BF995" s="233">
        <f>IF(N995="snížená",J995,0)</f>
        <v>0</v>
      </c>
      <c r="BG995" s="233">
        <f>IF(N995="zákl. přenesená",J995,0)</f>
        <v>0</v>
      </c>
      <c r="BH995" s="233">
        <f>IF(N995="sníž. přenesená",J995,0)</f>
        <v>0</v>
      </c>
      <c r="BI995" s="233">
        <f>IF(N995="nulová",J995,0)</f>
        <v>0</v>
      </c>
      <c r="BJ995" s="18" t="s">
        <v>80</v>
      </c>
      <c r="BK995" s="233">
        <f>ROUND(I995*H995,2)</f>
        <v>0</v>
      </c>
      <c r="BL995" s="18" t="s">
        <v>197</v>
      </c>
      <c r="BM995" s="232" t="s">
        <v>1329</v>
      </c>
    </row>
    <row r="996" spans="1:65" s="2" customFormat="1" ht="62.7" customHeight="1">
      <c r="A996" s="39"/>
      <c r="B996" s="40"/>
      <c r="C996" s="220" t="s">
        <v>1330</v>
      </c>
      <c r="D996" s="220" t="s">
        <v>162</v>
      </c>
      <c r="E996" s="221" t="s">
        <v>1331</v>
      </c>
      <c r="F996" s="222" t="s">
        <v>1332</v>
      </c>
      <c r="G996" s="223" t="s">
        <v>737</v>
      </c>
      <c r="H996" s="224">
        <v>1</v>
      </c>
      <c r="I996" s="225"/>
      <c r="J996" s="226">
        <f>ROUND(I996*H996,2)</f>
        <v>0</v>
      </c>
      <c r="K996" s="227"/>
      <c r="L996" s="45"/>
      <c r="M996" s="228" t="s">
        <v>1</v>
      </c>
      <c r="N996" s="229" t="s">
        <v>38</v>
      </c>
      <c r="O996" s="92"/>
      <c r="P996" s="230">
        <f>O996*H996</f>
        <v>0</v>
      </c>
      <c r="Q996" s="230">
        <v>0</v>
      </c>
      <c r="R996" s="230">
        <f>Q996*H996</f>
        <v>0</v>
      </c>
      <c r="S996" s="230">
        <v>0</v>
      </c>
      <c r="T996" s="231">
        <f>S996*H996</f>
        <v>0</v>
      </c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R996" s="232" t="s">
        <v>197</v>
      </c>
      <c r="AT996" s="232" t="s">
        <v>162</v>
      </c>
      <c r="AU996" s="232" t="s">
        <v>82</v>
      </c>
      <c r="AY996" s="18" t="s">
        <v>160</v>
      </c>
      <c r="BE996" s="233">
        <f>IF(N996="základní",J996,0)</f>
        <v>0</v>
      </c>
      <c r="BF996" s="233">
        <f>IF(N996="snížená",J996,0)</f>
        <v>0</v>
      </c>
      <c r="BG996" s="233">
        <f>IF(N996="zákl. přenesená",J996,0)</f>
        <v>0</v>
      </c>
      <c r="BH996" s="233">
        <f>IF(N996="sníž. přenesená",J996,0)</f>
        <v>0</v>
      </c>
      <c r="BI996" s="233">
        <f>IF(N996="nulová",J996,0)</f>
        <v>0</v>
      </c>
      <c r="BJ996" s="18" t="s">
        <v>80</v>
      </c>
      <c r="BK996" s="233">
        <f>ROUND(I996*H996,2)</f>
        <v>0</v>
      </c>
      <c r="BL996" s="18" t="s">
        <v>197</v>
      </c>
      <c r="BM996" s="232" t="s">
        <v>1333</v>
      </c>
    </row>
    <row r="997" spans="1:65" s="2" customFormat="1" ht="24.15" customHeight="1">
      <c r="A997" s="39"/>
      <c r="B997" s="40"/>
      <c r="C997" s="220" t="s">
        <v>779</v>
      </c>
      <c r="D997" s="220" t="s">
        <v>162</v>
      </c>
      <c r="E997" s="221" t="s">
        <v>1334</v>
      </c>
      <c r="F997" s="222" t="s">
        <v>1335</v>
      </c>
      <c r="G997" s="223" t="s">
        <v>893</v>
      </c>
      <c r="H997" s="282"/>
      <c r="I997" s="225"/>
      <c r="J997" s="226">
        <f>ROUND(I997*H997,2)</f>
        <v>0</v>
      </c>
      <c r="K997" s="227"/>
      <c r="L997" s="45"/>
      <c r="M997" s="228" t="s">
        <v>1</v>
      </c>
      <c r="N997" s="229" t="s">
        <v>38</v>
      </c>
      <c r="O997" s="92"/>
      <c r="P997" s="230">
        <f>O997*H997</f>
        <v>0</v>
      </c>
      <c r="Q997" s="230">
        <v>0</v>
      </c>
      <c r="R997" s="230">
        <f>Q997*H997</f>
        <v>0</v>
      </c>
      <c r="S997" s="230">
        <v>0</v>
      </c>
      <c r="T997" s="231">
        <f>S997*H997</f>
        <v>0</v>
      </c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R997" s="232" t="s">
        <v>197</v>
      </c>
      <c r="AT997" s="232" t="s">
        <v>162</v>
      </c>
      <c r="AU997" s="232" t="s">
        <v>82</v>
      </c>
      <c r="AY997" s="18" t="s">
        <v>160</v>
      </c>
      <c r="BE997" s="233">
        <f>IF(N997="základní",J997,0)</f>
        <v>0</v>
      </c>
      <c r="BF997" s="233">
        <f>IF(N997="snížená",J997,0)</f>
        <v>0</v>
      </c>
      <c r="BG997" s="233">
        <f>IF(N997="zákl. přenesená",J997,0)</f>
        <v>0</v>
      </c>
      <c r="BH997" s="233">
        <f>IF(N997="sníž. přenesená",J997,0)</f>
        <v>0</v>
      </c>
      <c r="BI997" s="233">
        <f>IF(N997="nulová",J997,0)</f>
        <v>0</v>
      </c>
      <c r="BJ997" s="18" t="s">
        <v>80</v>
      </c>
      <c r="BK997" s="233">
        <f>ROUND(I997*H997,2)</f>
        <v>0</v>
      </c>
      <c r="BL997" s="18" t="s">
        <v>197</v>
      </c>
      <c r="BM997" s="232" t="s">
        <v>1336</v>
      </c>
    </row>
    <row r="998" spans="1:63" s="12" customFormat="1" ht="22.8" customHeight="1">
      <c r="A998" s="12"/>
      <c r="B998" s="204"/>
      <c r="C998" s="205"/>
      <c r="D998" s="206" t="s">
        <v>72</v>
      </c>
      <c r="E998" s="218" t="s">
        <v>1337</v>
      </c>
      <c r="F998" s="218" t="s">
        <v>1338</v>
      </c>
      <c r="G998" s="205"/>
      <c r="H998" s="205"/>
      <c r="I998" s="208"/>
      <c r="J998" s="219">
        <f>BK998</f>
        <v>0</v>
      </c>
      <c r="K998" s="205"/>
      <c r="L998" s="210"/>
      <c r="M998" s="211"/>
      <c r="N998" s="212"/>
      <c r="O998" s="212"/>
      <c r="P998" s="213">
        <f>SUM(P999:P1026)</f>
        <v>0</v>
      </c>
      <c r="Q998" s="212"/>
      <c r="R998" s="213">
        <f>SUM(R999:R1026)</f>
        <v>0</v>
      </c>
      <c r="S998" s="212"/>
      <c r="T998" s="214">
        <f>SUM(T999:T1026)</f>
        <v>0</v>
      </c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R998" s="215" t="s">
        <v>82</v>
      </c>
      <c r="AT998" s="216" t="s">
        <v>72</v>
      </c>
      <c r="AU998" s="216" t="s">
        <v>80</v>
      </c>
      <c r="AY998" s="215" t="s">
        <v>160</v>
      </c>
      <c r="BK998" s="217">
        <f>SUM(BK999:BK1026)</f>
        <v>0</v>
      </c>
    </row>
    <row r="999" spans="1:65" s="2" customFormat="1" ht="16.5" customHeight="1">
      <c r="A999" s="39"/>
      <c r="B999" s="40"/>
      <c r="C999" s="220" t="s">
        <v>1339</v>
      </c>
      <c r="D999" s="220" t="s">
        <v>162</v>
      </c>
      <c r="E999" s="221" t="s">
        <v>1340</v>
      </c>
      <c r="F999" s="222" t="s">
        <v>1341</v>
      </c>
      <c r="G999" s="223" t="s">
        <v>165</v>
      </c>
      <c r="H999" s="224">
        <v>157.67</v>
      </c>
      <c r="I999" s="225"/>
      <c r="J999" s="226">
        <f>ROUND(I999*H999,2)</f>
        <v>0</v>
      </c>
      <c r="K999" s="227"/>
      <c r="L999" s="45"/>
      <c r="M999" s="228" t="s">
        <v>1</v>
      </c>
      <c r="N999" s="229" t="s">
        <v>38</v>
      </c>
      <c r="O999" s="92"/>
      <c r="P999" s="230">
        <f>O999*H999</f>
        <v>0</v>
      </c>
      <c r="Q999" s="230">
        <v>0</v>
      </c>
      <c r="R999" s="230">
        <f>Q999*H999</f>
        <v>0</v>
      </c>
      <c r="S999" s="230">
        <v>0</v>
      </c>
      <c r="T999" s="231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32" t="s">
        <v>197</v>
      </c>
      <c r="AT999" s="232" t="s">
        <v>162</v>
      </c>
      <c r="AU999" s="232" t="s">
        <v>82</v>
      </c>
      <c r="AY999" s="18" t="s">
        <v>160</v>
      </c>
      <c r="BE999" s="233">
        <f>IF(N999="základní",J999,0)</f>
        <v>0</v>
      </c>
      <c r="BF999" s="233">
        <f>IF(N999="snížená",J999,0)</f>
        <v>0</v>
      </c>
      <c r="BG999" s="233">
        <f>IF(N999="zákl. přenesená",J999,0)</f>
        <v>0</v>
      </c>
      <c r="BH999" s="233">
        <f>IF(N999="sníž. přenesená",J999,0)</f>
        <v>0</v>
      </c>
      <c r="BI999" s="233">
        <f>IF(N999="nulová",J999,0)</f>
        <v>0</v>
      </c>
      <c r="BJ999" s="18" t="s">
        <v>80</v>
      </c>
      <c r="BK999" s="233">
        <f>ROUND(I999*H999,2)</f>
        <v>0</v>
      </c>
      <c r="BL999" s="18" t="s">
        <v>197</v>
      </c>
      <c r="BM999" s="232" t="s">
        <v>1342</v>
      </c>
    </row>
    <row r="1000" spans="1:65" s="2" customFormat="1" ht="16.5" customHeight="1">
      <c r="A1000" s="39"/>
      <c r="B1000" s="40"/>
      <c r="C1000" s="220" t="s">
        <v>785</v>
      </c>
      <c r="D1000" s="220" t="s">
        <v>162</v>
      </c>
      <c r="E1000" s="221" t="s">
        <v>1343</v>
      </c>
      <c r="F1000" s="222" t="s">
        <v>1344</v>
      </c>
      <c r="G1000" s="223" t="s">
        <v>165</v>
      </c>
      <c r="H1000" s="224">
        <v>157.67</v>
      </c>
      <c r="I1000" s="225"/>
      <c r="J1000" s="226">
        <f>ROUND(I1000*H1000,2)</f>
        <v>0</v>
      </c>
      <c r="K1000" s="227"/>
      <c r="L1000" s="45"/>
      <c r="M1000" s="228" t="s">
        <v>1</v>
      </c>
      <c r="N1000" s="229" t="s">
        <v>38</v>
      </c>
      <c r="O1000" s="92"/>
      <c r="P1000" s="230">
        <f>O1000*H1000</f>
        <v>0</v>
      </c>
      <c r="Q1000" s="230">
        <v>0</v>
      </c>
      <c r="R1000" s="230">
        <f>Q1000*H1000</f>
        <v>0</v>
      </c>
      <c r="S1000" s="230">
        <v>0</v>
      </c>
      <c r="T1000" s="231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32" t="s">
        <v>197</v>
      </c>
      <c r="AT1000" s="232" t="s">
        <v>162</v>
      </c>
      <c r="AU1000" s="232" t="s">
        <v>82</v>
      </c>
      <c r="AY1000" s="18" t="s">
        <v>160</v>
      </c>
      <c r="BE1000" s="233">
        <f>IF(N1000="základní",J1000,0)</f>
        <v>0</v>
      </c>
      <c r="BF1000" s="233">
        <f>IF(N1000="snížená",J1000,0)</f>
        <v>0</v>
      </c>
      <c r="BG1000" s="233">
        <f>IF(N1000="zákl. přenesená",J1000,0)</f>
        <v>0</v>
      </c>
      <c r="BH1000" s="233">
        <f>IF(N1000="sníž. přenesená",J1000,0)</f>
        <v>0</v>
      </c>
      <c r="BI1000" s="233">
        <f>IF(N1000="nulová",J1000,0)</f>
        <v>0</v>
      </c>
      <c r="BJ1000" s="18" t="s">
        <v>80</v>
      </c>
      <c r="BK1000" s="233">
        <f>ROUND(I1000*H1000,2)</f>
        <v>0</v>
      </c>
      <c r="BL1000" s="18" t="s">
        <v>197</v>
      </c>
      <c r="BM1000" s="232" t="s">
        <v>1345</v>
      </c>
    </row>
    <row r="1001" spans="1:65" s="2" customFormat="1" ht="21.75" customHeight="1">
      <c r="A1001" s="39"/>
      <c r="B1001" s="40"/>
      <c r="C1001" s="220" t="s">
        <v>1346</v>
      </c>
      <c r="D1001" s="220" t="s">
        <v>162</v>
      </c>
      <c r="E1001" s="221" t="s">
        <v>1347</v>
      </c>
      <c r="F1001" s="222" t="s">
        <v>1348</v>
      </c>
      <c r="G1001" s="223" t="s">
        <v>165</v>
      </c>
      <c r="H1001" s="224">
        <v>81.15</v>
      </c>
      <c r="I1001" s="225"/>
      <c r="J1001" s="226">
        <f>ROUND(I1001*H1001,2)</f>
        <v>0</v>
      </c>
      <c r="K1001" s="227"/>
      <c r="L1001" s="45"/>
      <c r="M1001" s="228" t="s">
        <v>1</v>
      </c>
      <c r="N1001" s="229" t="s">
        <v>38</v>
      </c>
      <c r="O1001" s="92"/>
      <c r="P1001" s="230">
        <f>O1001*H1001</f>
        <v>0</v>
      </c>
      <c r="Q1001" s="230">
        <v>0</v>
      </c>
      <c r="R1001" s="230">
        <f>Q1001*H1001</f>
        <v>0</v>
      </c>
      <c r="S1001" s="230">
        <v>0</v>
      </c>
      <c r="T1001" s="231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32" t="s">
        <v>197</v>
      </c>
      <c r="AT1001" s="232" t="s">
        <v>162</v>
      </c>
      <c r="AU1001" s="232" t="s">
        <v>82</v>
      </c>
      <c r="AY1001" s="18" t="s">
        <v>160</v>
      </c>
      <c r="BE1001" s="233">
        <f>IF(N1001="základní",J1001,0)</f>
        <v>0</v>
      </c>
      <c r="BF1001" s="233">
        <f>IF(N1001="snížená",J1001,0)</f>
        <v>0</v>
      </c>
      <c r="BG1001" s="233">
        <f>IF(N1001="zákl. přenesená",J1001,0)</f>
        <v>0</v>
      </c>
      <c r="BH1001" s="233">
        <f>IF(N1001="sníž. přenesená",J1001,0)</f>
        <v>0</v>
      </c>
      <c r="BI1001" s="233">
        <f>IF(N1001="nulová",J1001,0)</f>
        <v>0</v>
      </c>
      <c r="BJ1001" s="18" t="s">
        <v>80</v>
      </c>
      <c r="BK1001" s="233">
        <f>ROUND(I1001*H1001,2)</f>
        <v>0</v>
      </c>
      <c r="BL1001" s="18" t="s">
        <v>197</v>
      </c>
      <c r="BM1001" s="232" t="s">
        <v>1349</v>
      </c>
    </row>
    <row r="1002" spans="1:65" s="2" customFormat="1" ht="24.15" customHeight="1">
      <c r="A1002" s="39"/>
      <c r="B1002" s="40"/>
      <c r="C1002" s="220" t="s">
        <v>789</v>
      </c>
      <c r="D1002" s="220" t="s">
        <v>162</v>
      </c>
      <c r="E1002" s="221" t="s">
        <v>1350</v>
      </c>
      <c r="F1002" s="222" t="s">
        <v>1351</v>
      </c>
      <c r="G1002" s="223" t="s">
        <v>307</v>
      </c>
      <c r="H1002" s="224">
        <v>9.5</v>
      </c>
      <c r="I1002" s="225"/>
      <c r="J1002" s="226">
        <f>ROUND(I1002*H1002,2)</f>
        <v>0</v>
      </c>
      <c r="K1002" s="227"/>
      <c r="L1002" s="45"/>
      <c r="M1002" s="228" t="s">
        <v>1</v>
      </c>
      <c r="N1002" s="229" t="s">
        <v>38</v>
      </c>
      <c r="O1002" s="92"/>
      <c r="P1002" s="230">
        <f>O1002*H1002</f>
        <v>0</v>
      </c>
      <c r="Q1002" s="230">
        <v>0</v>
      </c>
      <c r="R1002" s="230">
        <f>Q1002*H1002</f>
        <v>0</v>
      </c>
      <c r="S1002" s="230">
        <v>0</v>
      </c>
      <c r="T1002" s="231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2" t="s">
        <v>197</v>
      </c>
      <c r="AT1002" s="232" t="s">
        <v>162</v>
      </c>
      <c r="AU1002" s="232" t="s">
        <v>82</v>
      </c>
      <c r="AY1002" s="18" t="s">
        <v>160</v>
      </c>
      <c r="BE1002" s="233">
        <f>IF(N1002="základní",J1002,0)</f>
        <v>0</v>
      </c>
      <c r="BF1002" s="233">
        <f>IF(N1002="snížená",J1002,0)</f>
        <v>0</v>
      </c>
      <c r="BG1002" s="233">
        <f>IF(N1002="zákl. přenesená",J1002,0)</f>
        <v>0</v>
      </c>
      <c r="BH1002" s="233">
        <f>IF(N1002="sníž. přenesená",J1002,0)</f>
        <v>0</v>
      </c>
      <c r="BI1002" s="233">
        <f>IF(N1002="nulová",J1002,0)</f>
        <v>0</v>
      </c>
      <c r="BJ1002" s="18" t="s">
        <v>80</v>
      </c>
      <c r="BK1002" s="233">
        <f>ROUND(I1002*H1002,2)</f>
        <v>0</v>
      </c>
      <c r="BL1002" s="18" t="s">
        <v>197</v>
      </c>
      <c r="BM1002" s="232" t="s">
        <v>1352</v>
      </c>
    </row>
    <row r="1003" spans="1:51" s="13" customFormat="1" ht="12">
      <c r="A1003" s="13"/>
      <c r="B1003" s="239"/>
      <c r="C1003" s="240"/>
      <c r="D1003" s="234" t="s">
        <v>169</v>
      </c>
      <c r="E1003" s="241" t="s">
        <v>1</v>
      </c>
      <c r="F1003" s="242" t="s">
        <v>1353</v>
      </c>
      <c r="G1003" s="240"/>
      <c r="H1003" s="241" t="s">
        <v>1</v>
      </c>
      <c r="I1003" s="243"/>
      <c r="J1003" s="240"/>
      <c r="K1003" s="240"/>
      <c r="L1003" s="244"/>
      <c r="M1003" s="245"/>
      <c r="N1003" s="246"/>
      <c r="O1003" s="246"/>
      <c r="P1003" s="246"/>
      <c r="Q1003" s="246"/>
      <c r="R1003" s="246"/>
      <c r="S1003" s="246"/>
      <c r="T1003" s="247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8" t="s">
        <v>169</v>
      </c>
      <c r="AU1003" s="248" t="s">
        <v>82</v>
      </c>
      <c r="AV1003" s="13" t="s">
        <v>80</v>
      </c>
      <c r="AW1003" s="13" t="s">
        <v>30</v>
      </c>
      <c r="AX1003" s="13" t="s">
        <v>73</v>
      </c>
      <c r="AY1003" s="248" t="s">
        <v>160</v>
      </c>
    </row>
    <row r="1004" spans="1:51" s="14" customFormat="1" ht="12">
      <c r="A1004" s="14"/>
      <c r="B1004" s="249"/>
      <c r="C1004" s="250"/>
      <c r="D1004" s="234" t="s">
        <v>169</v>
      </c>
      <c r="E1004" s="251" t="s">
        <v>1</v>
      </c>
      <c r="F1004" s="252" t="s">
        <v>1354</v>
      </c>
      <c r="G1004" s="250"/>
      <c r="H1004" s="253">
        <v>9.5</v>
      </c>
      <c r="I1004" s="254"/>
      <c r="J1004" s="250"/>
      <c r="K1004" s="250"/>
      <c r="L1004" s="255"/>
      <c r="M1004" s="256"/>
      <c r="N1004" s="257"/>
      <c r="O1004" s="257"/>
      <c r="P1004" s="257"/>
      <c r="Q1004" s="257"/>
      <c r="R1004" s="257"/>
      <c r="S1004" s="257"/>
      <c r="T1004" s="258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9" t="s">
        <v>169</v>
      </c>
      <c r="AU1004" s="259" t="s">
        <v>82</v>
      </c>
      <c r="AV1004" s="14" t="s">
        <v>82</v>
      </c>
      <c r="AW1004" s="14" t="s">
        <v>30</v>
      </c>
      <c r="AX1004" s="14" t="s">
        <v>73</v>
      </c>
      <c r="AY1004" s="259" t="s">
        <v>160</v>
      </c>
    </row>
    <row r="1005" spans="1:51" s="15" customFormat="1" ht="12">
      <c r="A1005" s="15"/>
      <c r="B1005" s="260"/>
      <c r="C1005" s="261"/>
      <c r="D1005" s="234" t="s">
        <v>169</v>
      </c>
      <c r="E1005" s="262" t="s">
        <v>1</v>
      </c>
      <c r="F1005" s="263" t="s">
        <v>172</v>
      </c>
      <c r="G1005" s="261"/>
      <c r="H1005" s="264">
        <v>9.5</v>
      </c>
      <c r="I1005" s="265"/>
      <c r="J1005" s="261"/>
      <c r="K1005" s="261"/>
      <c r="L1005" s="266"/>
      <c r="M1005" s="267"/>
      <c r="N1005" s="268"/>
      <c r="O1005" s="268"/>
      <c r="P1005" s="268"/>
      <c r="Q1005" s="268"/>
      <c r="R1005" s="268"/>
      <c r="S1005" s="268"/>
      <c r="T1005" s="269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T1005" s="270" t="s">
        <v>169</v>
      </c>
      <c r="AU1005" s="270" t="s">
        <v>82</v>
      </c>
      <c r="AV1005" s="15" t="s">
        <v>166</v>
      </c>
      <c r="AW1005" s="15" t="s">
        <v>30</v>
      </c>
      <c r="AX1005" s="15" t="s">
        <v>80</v>
      </c>
      <c r="AY1005" s="270" t="s">
        <v>160</v>
      </c>
    </row>
    <row r="1006" spans="1:65" s="2" customFormat="1" ht="24.15" customHeight="1">
      <c r="A1006" s="39"/>
      <c r="B1006" s="40"/>
      <c r="C1006" s="220" t="s">
        <v>1355</v>
      </c>
      <c r="D1006" s="220" t="s">
        <v>162</v>
      </c>
      <c r="E1006" s="221" t="s">
        <v>1356</v>
      </c>
      <c r="F1006" s="222" t="s">
        <v>1357</v>
      </c>
      <c r="G1006" s="223" t="s">
        <v>307</v>
      </c>
      <c r="H1006" s="224">
        <v>49.7</v>
      </c>
      <c r="I1006" s="225"/>
      <c r="J1006" s="226">
        <f>ROUND(I1006*H1006,2)</f>
        <v>0</v>
      </c>
      <c r="K1006" s="227"/>
      <c r="L1006" s="45"/>
      <c r="M1006" s="228" t="s">
        <v>1</v>
      </c>
      <c r="N1006" s="229" t="s">
        <v>38</v>
      </c>
      <c r="O1006" s="92"/>
      <c r="P1006" s="230">
        <f>O1006*H1006</f>
        <v>0</v>
      </c>
      <c r="Q1006" s="230">
        <v>0</v>
      </c>
      <c r="R1006" s="230">
        <f>Q1006*H1006</f>
        <v>0</v>
      </c>
      <c r="S1006" s="230">
        <v>0</v>
      </c>
      <c r="T1006" s="231">
        <f>S1006*H1006</f>
        <v>0</v>
      </c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R1006" s="232" t="s">
        <v>197</v>
      </c>
      <c r="AT1006" s="232" t="s">
        <v>162</v>
      </c>
      <c r="AU1006" s="232" t="s">
        <v>82</v>
      </c>
      <c r="AY1006" s="18" t="s">
        <v>160</v>
      </c>
      <c r="BE1006" s="233">
        <f>IF(N1006="základní",J1006,0)</f>
        <v>0</v>
      </c>
      <c r="BF1006" s="233">
        <f>IF(N1006="snížená",J1006,0)</f>
        <v>0</v>
      </c>
      <c r="BG1006" s="233">
        <f>IF(N1006="zákl. přenesená",J1006,0)</f>
        <v>0</v>
      </c>
      <c r="BH1006" s="233">
        <f>IF(N1006="sníž. přenesená",J1006,0)</f>
        <v>0</v>
      </c>
      <c r="BI1006" s="233">
        <f>IF(N1006="nulová",J1006,0)</f>
        <v>0</v>
      </c>
      <c r="BJ1006" s="18" t="s">
        <v>80</v>
      </c>
      <c r="BK1006" s="233">
        <f>ROUND(I1006*H1006,2)</f>
        <v>0</v>
      </c>
      <c r="BL1006" s="18" t="s">
        <v>197</v>
      </c>
      <c r="BM1006" s="232" t="s">
        <v>1358</v>
      </c>
    </row>
    <row r="1007" spans="1:65" s="2" customFormat="1" ht="16.5" customHeight="1">
      <c r="A1007" s="39"/>
      <c r="B1007" s="40"/>
      <c r="C1007" s="220" t="s">
        <v>794</v>
      </c>
      <c r="D1007" s="220" t="s">
        <v>162</v>
      </c>
      <c r="E1007" s="221" t="s">
        <v>1359</v>
      </c>
      <c r="F1007" s="222" t="s">
        <v>1360</v>
      </c>
      <c r="G1007" s="223" t="s">
        <v>165</v>
      </c>
      <c r="H1007" s="224">
        <v>4.55</v>
      </c>
      <c r="I1007" s="225"/>
      <c r="J1007" s="226">
        <f>ROUND(I1007*H1007,2)</f>
        <v>0</v>
      </c>
      <c r="K1007" s="227"/>
      <c r="L1007" s="45"/>
      <c r="M1007" s="228" t="s">
        <v>1</v>
      </c>
      <c r="N1007" s="229" t="s">
        <v>38</v>
      </c>
      <c r="O1007" s="92"/>
      <c r="P1007" s="230">
        <f>O1007*H1007</f>
        <v>0</v>
      </c>
      <c r="Q1007" s="230">
        <v>0</v>
      </c>
      <c r="R1007" s="230">
        <f>Q1007*H1007</f>
        <v>0</v>
      </c>
      <c r="S1007" s="230">
        <v>0</v>
      </c>
      <c r="T1007" s="231">
        <f>S1007*H1007</f>
        <v>0</v>
      </c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R1007" s="232" t="s">
        <v>197</v>
      </c>
      <c r="AT1007" s="232" t="s">
        <v>162</v>
      </c>
      <c r="AU1007" s="232" t="s">
        <v>82</v>
      </c>
      <c r="AY1007" s="18" t="s">
        <v>160</v>
      </c>
      <c r="BE1007" s="233">
        <f>IF(N1007="základní",J1007,0)</f>
        <v>0</v>
      </c>
      <c r="BF1007" s="233">
        <f>IF(N1007="snížená",J1007,0)</f>
        <v>0</v>
      </c>
      <c r="BG1007" s="233">
        <f>IF(N1007="zákl. přenesená",J1007,0)</f>
        <v>0</v>
      </c>
      <c r="BH1007" s="233">
        <f>IF(N1007="sníž. přenesená",J1007,0)</f>
        <v>0</v>
      </c>
      <c r="BI1007" s="233">
        <f>IF(N1007="nulová",J1007,0)</f>
        <v>0</v>
      </c>
      <c r="BJ1007" s="18" t="s">
        <v>80</v>
      </c>
      <c r="BK1007" s="233">
        <f>ROUND(I1007*H1007,2)</f>
        <v>0</v>
      </c>
      <c r="BL1007" s="18" t="s">
        <v>197</v>
      </c>
      <c r="BM1007" s="232" t="s">
        <v>1361</v>
      </c>
    </row>
    <row r="1008" spans="1:51" s="13" customFormat="1" ht="12">
      <c r="A1008" s="13"/>
      <c r="B1008" s="239"/>
      <c r="C1008" s="240"/>
      <c r="D1008" s="234" t="s">
        <v>169</v>
      </c>
      <c r="E1008" s="241" t="s">
        <v>1</v>
      </c>
      <c r="F1008" s="242" t="s">
        <v>1353</v>
      </c>
      <c r="G1008" s="240"/>
      <c r="H1008" s="241" t="s">
        <v>1</v>
      </c>
      <c r="I1008" s="243"/>
      <c r="J1008" s="240"/>
      <c r="K1008" s="240"/>
      <c r="L1008" s="244"/>
      <c r="M1008" s="245"/>
      <c r="N1008" s="246"/>
      <c r="O1008" s="246"/>
      <c r="P1008" s="246"/>
      <c r="Q1008" s="246"/>
      <c r="R1008" s="246"/>
      <c r="S1008" s="246"/>
      <c r="T1008" s="247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8" t="s">
        <v>169</v>
      </c>
      <c r="AU1008" s="248" t="s">
        <v>82</v>
      </c>
      <c r="AV1008" s="13" t="s">
        <v>80</v>
      </c>
      <c r="AW1008" s="13" t="s">
        <v>30</v>
      </c>
      <c r="AX1008" s="13" t="s">
        <v>73</v>
      </c>
      <c r="AY1008" s="248" t="s">
        <v>160</v>
      </c>
    </row>
    <row r="1009" spans="1:51" s="14" customFormat="1" ht="12">
      <c r="A1009" s="14"/>
      <c r="B1009" s="249"/>
      <c r="C1009" s="250"/>
      <c r="D1009" s="234" t="s">
        <v>169</v>
      </c>
      <c r="E1009" s="251" t="s">
        <v>1</v>
      </c>
      <c r="F1009" s="252" t="s">
        <v>1362</v>
      </c>
      <c r="G1009" s="250"/>
      <c r="H1009" s="253">
        <v>4.55</v>
      </c>
      <c r="I1009" s="254"/>
      <c r="J1009" s="250"/>
      <c r="K1009" s="250"/>
      <c r="L1009" s="255"/>
      <c r="M1009" s="256"/>
      <c r="N1009" s="257"/>
      <c r="O1009" s="257"/>
      <c r="P1009" s="257"/>
      <c r="Q1009" s="257"/>
      <c r="R1009" s="257"/>
      <c r="S1009" s="257"/>
      <c r="T1009" s="258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9" t="s">
        <v>169</v>
      </c>
      <c r="AU1009" s="259" t="s">
        <v>82</v>
      </c>
      <c r="AV1009" s="14" t="s">
        <v>82</v>
      </c>
      <c r="AW1009" s="14" t="s">
        <v>30</v>
      </c>
      <c r="AX1009" s="14" t="s">
        <v>73</v>
      </c>
      <c r="AY1009" s="259" t="s">
        <v>160</v>
      </c>
    </row>
    <row r="1010" spans="1:51" s="15" customFormat="1" ht="12">
      <c r="A1010" s="15"/>
      <c r="B1010" s="260"/>
      <c r="C1010" s="261"/>
      <c r="D1010" s="234" t="s">
        <v>169</v>
      </c>
      <c r="E1010" s="262" t="s">
        <v>1</v>
      </c>
      <c r="F1010" s="263" t="s">
        <v>172</v>
      </c>
      <c r="G1010" s="261"/>
      <c r="H1010" s="264">
        <v>4.55</v>
      </c>
      <c r="I1010" s="265"/>
      <c r="J1010" s="261"/>
      <c r="K1010" s="261"/>
      <c r="L1010" s="266"/>
      <c r="M1010" s="267"/>
      <c r="N1010" s="268"/>
      <c r="O1010" s="268"/>
      <c r="P1010" s="268"/>
      <c r="Q1010" s="268"/>
      <c r="R1010" s="268"/>
      <c r="S1010" s="268"/>
      <c r="T1010" s="269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70" t="s">
        <v>169</v>
      </c>
      <c r="AU1010" s="270" t="s">
        <v>82</v>
      </c>
      <c r="AV1010" s="15" t="s">
        <v>166</v>
      </c>
      <c r="AW1010" s="15" t="s">
        <v>30</v>
      </c>
      <c r="AX1010" s="15" t="s">
        <v>80</v>
      </c>
      <c r="AY1010" s="270" t="s">
        <v>160</v>
      </c>
    </row>
    <row r="1011" spans="1:65" s="2" customFormat="1" ht="33" customHeight="1">
      <c r="A1011" s="39"/>
      <c r="B1011" s="40"/>
      <c r="C1011" s="220" t="s">
        <v>1363</v>
      </c>
      <c r="D1011" s="220" t="s">
        <v>162</v>
      </c>
      <c r="E1011" s="221" t="s">
        <v>1364</v>
      </c>
      <c r="F1011" s="222" t="s">
        <v>1365</v>
      </c>
      <c r="G1011" s="223" t="s">
        <v>165</v>
      </c>
      <c r="H1011" s="224">
        <v>76.52</v>
      </c>
      <c r="I1011" s="225"/>
      <c r="J1011" s="226">
        <f>ROUND(I1011*H1011,2)</f>
        <v>0</v>
      </c>
      <c r="K1011" s="227"/>
      <c r="L1011" s="45"/>
      <c r="M1011" s="228" t="s">
        <v>1</v>
      </c>
      <c r="N1011" s="229" t="s">
        <v>38</v>
      </c>
      <c r="O1011" s="92"/>
      <c r="P1011" s="230">
        <f>O1011*H1011</f>
        <v>0</v>
      </c>
      <c r="Q1011" s="230">
        <v>0</v>
      </c>
      <c r="R1011" s="230">
        <f>Q1011*H1011</f>
        <v>0</v>
      </c>
      <c r="S1011" s="230">
        <v>0</v>
      </c>
      <c r="T1011" s="231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32" t="s">
        <v>197</v>
      </c>
      <c r="AT1011" s="232" t="s">
        <v>162</v>
      </c>
      <c r="AU1011" s="232" t="s">
        <v>82</v>
      </c>
      <c r="AY1011" s="18" t="s">
        <v>160</v>
      </c>
      <c r="BE1011" s="233">
        <f>IF(N1011="základní",J1011,0)</f>
        <v>0</v>
      </c>
      <c r="BF1011" s="233">
        <f>IF(N1011="snížená",J1011,0)</f>
        <v>0</v>
      </c>
      <c r="BG1011" s="233">
        <f>IF(N1011="zákl. přenesená",J1011,0)</f>
        <v>0</v>
      </c>
      <c r="BH1011" s="233">
        <f>IF(N1011="sníž. přenesená",J1011,0)</f>
        <v>0</v>
      </c>
      <c r="BI1011" s="233">
        <f>IF(N1011="nulová",J1011,0)</f>
        <v>0</v>
      </c>
      <c r="BJ1011" s="18" t="s">
        <v>80</v>
      </c>
      <c r="BK1011" s="233">
        <f>ROUND(I1011*H1011,2)</f>
        <v>0</v>
      </c>
      <c r="BL1011" s="18" t="s">
        <v>197</v>
      </c>
      <c r="BM1011" s="232" t="s">
        <v>1366</v>
      </c>
    </row>
    <row r="1012" spans="1:65" s="2" customFormat="1" ht="24.15" customHeight="1">
      <c r="A1012" s="39"/>
      <c r="B1012" s="40"/>
      <c r="C1012" s="271" t="s">
        <v>798</v>
      </c>
      <c r="D1012" s="271" t="s">
        <v>226</v>
      </c>
      <c r="E1012" s="272" t="s">
        <v>1367</v>
      </c>
      <c r="F1012" s="273" t="s">
        <v>1368</v>
      </c>
      <c r="G1012" s="274" t="s">
        <v>165</v>
      </c>
      <c r="H1012" s="275">
        <v>119.886</v>
      </c>
      <c r="I1012" s="276"/>
      <c r="J1012" s="277">
        <f>ROUND(I1012*H1012,2)</f>
        <v>0</v>
      </c>
      <c r="K1012" s="278"/>
      <c r="L1012" s="279"/>
      <c r="M1012" s="280" t="s">
        <v>1</v>
      </c>
      <c r="N1012" s="281" t="s">
        <v>38</v>
      </c>
      <c r="O1012" s="92"/>
      <c r="P1012" s="230">
        <f>O1012*H1012</f>
        <v>0</v>
      </c>
      <c r="Q1012" s="230">
        <v>0</v>
      </c>
      <c r="R1012" s="230">
        <f>Q1012*H1012</f>
        <v>0</v>
      </c>
      <c r="S1012" s="230">
        <v>0</v>
      </c>
      <c r="T1012" s="231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32" t="s">
        <v>234</v>
      </c>
      <c r="AT1012" s="232" t="s">
        <v>226</v>
      </c>
      <c r="AU1012" s="232" t="s">
        <v>82</v>
      </c>
      <c r="AY1012" s="18" t="s">
        <v>160</v>
      </c>
      <c r="BE1012" s="233">
        <f>IF(N1012="základní",J1012,0)</f>
        <v>0</v>
      </c>
      <c r="BF1012" s="233">
        <f>IF(N1012="snížená",J1012,0)</f>
        <v>0</v>
      </c>
      <c r="BG1012" s="233">
        <f>IF(N1012="zákl. přenesená",J1012,0)</f>
        <v>0</v>
      </c>
      <c r="BH1012" s="233">
        <f>IF(N1012="sníž. přenesená",J1012,0)</f>
        <v>0</v>
      </c>
      <c r="BI1012" s="233">
        <f>IF(N1012="nulová",J1012,0)</f>
        <v>0</v>
      </c>
      <c r="BJ1012" s="18" t="s">
        <v>80</v>
      </c>
      <c r="BK1012" s="233">
        <f>ROUND(I1012*H1012,2)</f>
        <v>0</v>
      </c>
      <c r="BL1012" s="18" t="s">
        <v>197</v>
      </c>
      <c r="BM1012" s="232" t="s">
        <v>1369</v>
      </c>
    </row>
    <row r="1013" spans="1:51" s="13" customFormat="1" ht="12">
      <c r="A1013" s="13"/>
      <c r="B1013" s="239"/>
      <c r="C1013" s="240"/>
      <c r="D1013" s="234" t="s">
        <v>169</v>
      </c>
      <c r="E1013" s="241" t="s">
        <v>1</v>
      </c>
      <c r="F1013" s="242" t="s">
        <v>1370</v>
      </c>
      <c r="G1013" s="240"/>
      <c r="H1013" s="241" t="s">
        <v>1</v>
      </c>
      <c r="I1013" s="243"/>
      <c r="J1013" s="240"/>
      <c r="K1013" s="240"/>
      <c r="L1013" s="244"/>
      <c r="M1013" s="245"/>
      <c r="N1013" s="246"/>
      <c r="O1013" s="246"/>
      <c r="P1013" s="246"/>
      <c r="Q1013" s="246"/>
      <c r="R1013" s="246"/>
      <c r="S1013" s="246"/>
      <c r="T1013" s="247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48" t="s">
        <v>169</v>
      </c>
      <c r="AU1013" s="248" t="s">
        <v>82</v>
      </c>
      <c r="AV1013" s="13" t="s">
        <v>80</v>
      </c>
      <c r="AW1013" s="13" t="s">
        <v>30</v>
      </c>
      <c r="AX1013" s="13" t="s">
        <v>73</v>
      </c>
      <c r="AY1013" s="248" t="s">
        <v>160</v>
      </c>
    </row>
    <row r="1014" spans="1:51" s="13" customFormat="1" ht="12">
      <c r="A1014" s="13"/>
      <c r="B1014" s="239"/>
      <c r="C1014" s="240"/>
      <c r="D1014" s="234" t="s">
        <v>169</v>
      </c>
      <c r="E1014" s="241" t="s">
        <v>1</v>
      </c>
      <c r="F1014" s="242" t="s">
        <v>1371</v>
      </c>
      <c r="G1014" s="240"/>
      <c r="H1014" s="241" t="s">
        <v>1</v>
      </c>
      <c r="I1014" s="243"/>
      <c r="J1014" s="240"/>
      <c r="K1014" s="240"/>
      <c r="L1014" s="244"/>
      <c r="M1014" s="245"/>
      <c r="N1014" s="246"/>
      <c r="O1014" s="246"/>
      <c r="P1014" s="246"/>
      <c r="Q1014" s="246"/>
      <c r="R1014" s="246"/>
      <c r="S1014" s="246"/>
      <c r="T1014" s="247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48" t="s">
        <v>169</v>
      </c>
      <c r="AU1014" s="248" t="s">
        <v>82</v>
      </c>
      <c r="AV1014" s="13" t="s">
        <v>80</v>
      </c>
      <c r="AW1014" s="13" t="s">
        <v>30</v>
      </c>
      <c r="AX1014" s="13" t="s">
        <v>73</v>
      </c>
      <c r="AY1014" s="248" t="s">
        <v>160</v>
      </c>
    </row>
    <row r="1015" spans="1:51" s="15" customFormat="1" ht="12">
      <c r="A1015" s="15"/>
      <c r="B1015" s="260"/>
      <c r="C1015" s="261"/>
      <c r="D1015" s="234" t="s">
        <v>169</v>
      </c>
      <c r="E1015" s="262" t="s">
        <v>1</v>
      </c>
      <c r="F1015" s="263" t="s">
        <v>172</v>
      </c>
      <c r="G1015" s="261"/>
      <c r="H1015" s="264">
        <v>0</v>
      </c>
      <c r="I1015" s="265"/>
      <c r="J1015" s="261"/>
      <c r="K1015" s="261"/>
      <c r="L1015" s="266"/>
      <c r="M1015" s="267"/>
      <c r="N1015" s="268"/>
      <c r="O1015" s="268"/>
      <c r="P1015" s="268"/>
      <c r="Q1015" s="268"/>
      <c r="R1015" s="268"/>
      <c r="S1015" s="268"/>
      <c r="T1015" s="269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70" t="s">
        <v>169</v>
      </c>
      <c r="AU1015" s="270" t="s">
        <v>82</v>
      </c>
      <c r="AV1015" s="15" t="s">
        <v>166</v>
      </c>
      <c r="AW1015" s="15" t="s">
        <v>30</v>
      </c>
      <c r="AX1015" s="15" t="s">
        <v>73</v>
      </c>
      <c r="AY1015" s="270" t="s">
        <v>160</v>
      </c>
    </row>
    <row r="1016" spans="1:51" s="14" customFormat="1" ht="12">
      <c r="A1016" s="14"/>
      <c r="B1016" s="249"/>
      <c r="C1016" s="250"/>
      <c r="D1016" s="234" t="s">
        <v>169</v>
      </c>
      <c r="E1016" s="251" t="s">
        <v>1</v>
      </c>
      <c r="F1016" s="252" t="s">
        <v>1372</v>
      </c>
      <c r="G1016" s="250"/>
      <c r="H1016" s="253">
        <v>119.886</v>
      </c>
      <c r="I1016" s="254"/>
      <c r="J1016" s="250"/>
      <c r="K1016" s="250"/>
      <c r="L1016" s="255"/>
      <c r="M1016" s="256"/>
      <c r="N1016" s="257"/>
      <c r="O1016" s="257"/>
      <c r="P1016" s="257"/>
      <c r="Q1016" s="257"/>
      <c r="R1016" s="257"/>
      <c r="S1016" s="257"/>
      <c r="T1016" s="258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59" t="s">
        <v>169</v>
      </c>
      <c r="AU1016" s="259" t="s">
        <v>82</v>
      </c>
      <c r="AV1016" s="14" t="s">
        <v>82</v>
      </c>
      <c r="AW1016" s="14" t="s">
        <v>30</v>
      </c>
      <c r="AX1016" s="14" t="s">
        <v>73</v>
      </c>
      <c r="AY1016" s="259" t="s">
        <v>160</v>
      </c>
    </row>
    <row r="1017" spans="1:51" s="15" customFormat="1" ht="12">
      <c r="A1017" s="15"/>
      <c r="B1017" s="260"/>
      <c r="C1017" s="261"/>
      <c r="D1017" s="234" t="s">
        <v>169</v>
      </c>
      <c r="E1017" s="262" t="s">
        <v>1</v>
      </c>
      <c r="F1017" s="263" t="s">
        <v>172</v>
      </c>
      <c r="G1017" s="261"/>
      <c r="H1017" s="264">
        <v>119.886</v>
      </c>
      <c r="I1017" s="265"/>
      <c r="J1017" s="261"/>
      <c r="K1017" s="261"/>
      <c r="L1017" s="266"/>
      <c r="M1017" s="267"/>
      <c r="N1017" s="268"/>
      <c r="O1017" s="268"/>
      <c r="P1017" s="268"/>
      <c r="Q1017" s="268"/>
      <c r="R1017" s="268"/>
      <c r="S1017" s="268"/>
      <c r="T1017" s="269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T1017" s="270" t="s">
        <v>169</v>
      </c>
      <c r="AU1017" s="270" t="s">
        <v>82</v>
      </c>
      <c r="AV1017" s="15" t="s">
        <v>166</v>
      </c>
      <c r="AW1017" s="15" t="s">
        <v>30</v>
      </c>
      <c r="AX1017" s="15" t="s">
        <v>80</v>
      </c>
      <c r="AY1017" s="270" t="s">
        <v>160</v>
      </c>
    </row>
    <row r="1018" spans="1:65" s="2" customFormat="1" ht="24.15" customHeight="1">
      <c r="A1018" s="39"/>
      <c r="B1018" s="40"/>
      <c r="C1018" s="220" t="s">
        <v>1373</v>
      </c>
      <c r="D1018" s="220" t="s">
        <v>162</v>
      </c>
      <c r="E1018" s="221" t="s">
        <v>1374</v>
      </c>
      <c r="F1018" s="222" t="s">
        <v>1375</v>
      </c>
      <c r="G1018" s="223" t="s">
        <v>165</v>
      </c>
      <c r="H1018" s="224">
        <v>39.975</v>
      </c>
      <c r="I1018" s="225"/>
      <c r="J1018" s="226">
        <f>ROUND(I1018*H1018,2)</f>
        <v>0</v>
      </c>
      <c r="K1018" s="227"/>
      <c r="L1018" s="45"/>
      <c r="M1018" s="228" t="s">
        <v>1</v>
      </c>
      <c r="N1018" s="229" t="s">
        <v>38</v>
      </c>
      <c r="O1018" s="92"/>
      <c r="P1018" s="230">
        <f>O1018*H1018</f>
        <v>0</v>
      </c>
      <c r="Q1018" s="230">
        <v>0</v>
      </c>
      <c r="R1018" s="230">
        <f>Q1018*H1018</f>
        <v>0</v>
      </c>
      <c r="S1018" s="230">
        <v>0</v>
      </c>
      <c r="T1018" s="231">
        <f>S1018*H1018</f>
        <v>0</v>
      </c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R1018" s="232" t="s">
        <v>197</v>
      </c>
      <c r="AT1018" s="232" t="s">
        <v>162</v>
      </c>
      <c r="AU1018" s="232" t="s">
        <v>82</v>
      </c>
      <c r="AY1018" s="18" t="s">
        <v>160</v>
      </c>
      <c r="BE1018" s="233">
        <f>IF(N1018="základní",J1018,0)</f>
        <v>0</v>
      </c>
      <c r="BF1018" s="233">
        <f>IF(N1018="snížená",J1018,0)</f>
        <v>0</v>
      </c>
      <c r="BG1018" s="233">
        <f>IF(N1018="zákl. přenesená",J1018,0)</f>
        <v>0</v>
      </c>
      <c r="BH1018" s="233">
        <f>IF(N1018="sníž. přenesená",J1018,0)</f>
        <v>0</v>
      </c>
      <c r="BI1018" s="233">
        <f>IF(N1018="nulová",J1018,0)</f>
        <v>0</v>
      </c>
      <c r="BJ1018" s="18" t="s">
        <v>80</v>
      </c>
      <c r="BK1018" s="233">
        <f>ROUND(I1018*H1018,2)</f>
        <v>0</v>
      </c>
      <c r="BL1018" s="18" t="s">
        <v>197</v>
      </c>
      <c r="BM1018" s="232" t="s">
        <v>1376</v>
      </c>
    </row>
    <row r="1019" spans="1:51" s="14" customFormat="1" ht="12">
      <c r="A1019" s="14"/>
      <c r="B1019" s="249"/>
      <c r="C1019" s="250"/>
      <c r="D1019" s="234" t="s">
        <v>169</v>
      </c>
      <c r="E1019" s="251" t="s">
        <v>1</v>
      </c>
      <c r="F1019" s="252" t="s">
        <v>1377</v>
      </c>
      <c r="G1019" s="250"/>
      <c r="H1019" s="253">
        <v>5.525</v>
      </c>
      <c r="I1019" s="254"/>
      <c r="J1019" s="250"/>
      <c r="K1019" s="250"/>
      <c r="L1019" s="255"/>
      <c r="M1019" s="256"/>
      <c r="N1019" s="257"/>
      <c r="O1019" s="257"/>
      <c r="P1019" s="257"/>
      <c r="Q1019" s="257"/>
      <c r="R1019" s="257"/>
      <c r="S1019" s="257"/>
      <c r="T1019" s="258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9" t="s">
        <v>169</v>
      </c>
      <c r="AU1019" s="259" t="s">
        <v>82</v>
      </c>
      <c r="AV1019" s="14" t="s">
        <v>82</v>
      </c>
      <c r="AW1019" s="14" t="s">
        <v>30</v>
      </c>
      <c r="AX1019" s="14" t="s">
        <v>73</v>
      </c>
      <c r="AY1019" s="259" t="s">
        <v>160</v>
      </c>
    </row>
    <row r="1020" spans="1:51" s="14" customFormat="1" ht="12">
      <c r="A1020" s="14"/>
      <c r="B1020" s="249"/>
      <c r="C1020" s="250"/>
      <c r="D1020" s="234" t="s">
        <v>169</v>
      </c>
      <c r="E1020" s="251" t="s">
        <v>1</v>
      </c>
      <c r="F1020" s="252" t="s">
        <v>1378</v>
      </c>
      <c r="G1020" s="250"/>
      <c r="H1020" s="253">
        <v>7.3</v>
      </c>
      <c r="I1020" s="254"/>
      <c r="J1020" s="250"/>
      <c r="K1020" s="250"/>
      <c r="L1020" s="255"/>
      <c r="M1020" s="256"/>
      <c r="N1020" s="257"/>
      <c r="O1020" s="257"/>
      <c r="P1020" s="257"/>
      <c r="Q1020" s="257"/>
      <c r="R1020" s="257"/>
      <c r="S1020" s="257"/>
      <c r="T1020" s="258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9" t="s">
        <v>169</v>
      </c>
      <c r="AU1020" s="259" t="s">
        <v>82</v>
      </c>
      <c r="AV1020" s="14" t="s">
        <v>82</v>
      </c>
      <c r="AW1020" s="14" t="s">
        <v>30</v>
      </c>
      <c r="AX1020" s="14" t="s">
        <v>73</v>
      </c>
      <c r="AY1020" s="259" t="s">
        <v>160</v>
      </c>
    </row>
    <row r="1021" spans="1:51" s="14" customFormat="1" ht="12">
      <c r="A1021" s="14"/>
      <c r="B1021" s="249"/>
      <c r="C1021" s="250"/>
      <c r="D1021" s="234" t="s">
        <v>169</v>
      </c>
      <c r="E1021" s="251" t="s">
        <v>1</v>
      </c>
      <c r="F1021" s="252" t="s">
        <v>1379</v>
      </c>
      <c r="G1021" s="250"/>
      <c r="H1021" s="253">
        <v>7.75</v>
      </c>
      <c r="I1021" s="254"/>
      <c r="J1021" s="250"/>
      <c r="K1021" s="250"/>
      <c r="L1021" s="255"/>
      <c r="M1021" s="256"/>
      <c r="N1021" s="257"/>
      <c r="O1021" s="257"/>
      <c r="P1021" s="257"/>
      <c r="Q1021" s="257"/>
      <c r="R1021" s="257"/>
      <c r="S1021" s="257"/>
      <c r="T1021" s="258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59" t="s">
        <v>169</v>
      </c>
      <c r="AU1021" s="259" t="s">
        <v>82</v>
      </c>
      <c r="AV1021" s="14" t="s">
        <v>82</v>
      </c>
      <c r="AW1021" s="14" t="s">
        <v>30</v>
      </c>
      <c r="AX1021" s="14" t="s">
        <v>73</v>
      </c>
      <c r="AY1021" s="259" t="s">
        <v>160</v>
      </c>
    </row>
    <row r="1022" spans="1:51" s="14" customFormat="1" ht="12">
      <c r="A1022" s="14"/>
      <c r="B1022" s="249"/>
      <c r="C1022" s="250"/>
      <c r="D1022" s="234" t="s">
        <v>169</v>
      </c>
      <c r="E1022" s="251" t="s">
        <v>1</v>
      </c>
      <c r="F1022" s="252" t="s">
        <v>1380</v>
      </c>
      <c r="G1022" s="250"/>
      <c r="H1022" s="253">
        <v>6.15</v>
      </c>
      <c r="I1022" s="254"/>
      <c r="J1022" s="250"/>
      <c r="K1022" s="250"/>
      <c r="L1022" s="255"/>
      <c r="M1022" s="256"/>
      <c r="N1022" s="257"/>
      <c r="O1022" s="257"/>
      <c r="P1022" s="257"/>
      <c r="Q1022" s="257"/>
      <c r="R1022" s="257"/>
      <c r="S1022" s="257"/>
      <c r="T1022" s="258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59" t="s">
        <v>169</v>
      </c>
      <c r="AU1022" s="259" t="s">
        <v>82</v>
      </c>
      <c r="AV1022" s="14" t="s">
        <v>82</v>
      </c>
      <c r="AW1022" s="14" t="s">
        <v>30</v>
      </c>
      <c r="AX1022" s="14" t="s">
        <v>73</v>
      </c>
      <c r="AY1022" s="259" t="s">
        <v>160</v>
      </c>
    </row>
    <row r="1023" spans="1:51" s="14" customFormat="1" ht="12">
      <c r="A1023" s="14"/>
      <c r="B1023" s="249"/>
      <c r="C1023" s="250"/>
      <c r="D1023" s="234" t="s">
        <v>169</v>
      </c>
      <c r="E1023" s="251" t="s">
        <v>1</v>
      </c>
      <c r="F1023" s="252" t="s">
        <v>1381</v>
      </c>
      <c r="G1023" s="250"/>
      <c r="H1023" s="253">
        <v>6.625</v>
      </c>
      <c r="I1023" s="254"/>
      <c r="J1023" s="250"/>
      <c r="K1023" s="250"/>
      <c r="L1023" s="255"/>
      <c r="M1023" s="256"/>
      <c r="N1023" s="257"/>
      <c r="O1023" s="257"/>
      <c r="P1023" s="257"/>
      <c r="Q1023" s="257"/>
      <c r="R1023" s="257"/>
      <c r="S1023" s="257"/>
      <c r="T1023" s="258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59" t="s">
        <v>169</v>
      </c>
      <c r="AU1023" s="259" t="s">
        <v>82</v>
      </c>
      <c r="AV1023" s="14" t="s">
        <v>82</v>
      </c>
      <c r="AW1023" s="14" t="s">
        <v>30</v>
      </c>
      <c r="AX1023" s="14" t="s">
        <v>73</v>
      </c>
      <c r="AY1023" s="259" t="s">
        <v>160</v>
      </c>
    </row>
    <row r="1024" spans="1:51" s="14" customFormat="1" ht="12">
      <c r="A1024" s="14"/>
      <c r="B1024" s="249"/>
      <c r="C1024" s="250"/>
      <c r="D1024" s="234" t="s">
        <v>169</v>
      </c>
      <c r="E1024" s="251" t="s">
        <v>1</v>
      </c>
      <c r="F1024" s="252" t="s">
        <v>1382</v>
      </c>
      <c r="G1024" s="250"/>
      <c r="H1024" s="253">
        <v>6.625</v>
      </c>
      <c r="I1024" s="254"/>
      <c r="J1024" s="250"/>
      <c r="K1024" s="250"/>
      <c r="L1024" s="255"/>
      <c r="M1024" s="256"/>
      <c r="N1024" s="257"/>
      <c r="O1024" s="257"/>
      <c r="P1024" s="257"/>
      <c r="Q1024" s="257"/>
      <c r="R1024" s="257"/>
      <c r="S1024" s="257"/>
      <c r="T1024" s="258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9" t="s">
        <v>169</v>
      </c>
      <c r="AU1024" s="259" t="s">
        <v>82</v>
      </c>
      <c r="AV1024" s="14" t="s">
        <v>82</v>
      </c>
      <c r="AW1024" s="14" t="s">
        <v>30</v>
      </c>
      <c r="AX1024" s="14" t="s">
        <v>73</v>
      </c>
      <c r="AY1024" s="259" t="s">
        <v>160</v>
      </c>
    </row>
    <row r="1025" spans="1:51" s="15" customFormat="1" ht="12">
      <c r="A1025" s="15"/>
      <c r="B1025" s="260"/>
      <c r="C1025" s="261"/>
      <c r="D1025" s="234" t="s">
        <v>169</v>
      </c>
      <c r="E1025" s="262" t="s">
        <v>1</v>
      </c>
      <c r="F1025" s="263" t="s">
        <v>172</v>
      </c>
      <c r="G1025" s="261"/>
      <c r="H1025" s="264">
        <v>39.975</v>
      </c>
      <c r="I1025" s="265"/>
      <c r="J1025" s="261"/>
      <c r="K1025" s="261"/>
      <c r="L1025" s="266"/>
      <c r="M1025" s="267"/>
      <c r="N1025" s="268"/>
      <c r="O1025" s="268"/>
      <c r="P1025" s="268"/>
      <c r="Q1025" s="268"/>
      <c r="R1025" s="268"/>
      <c r="S1025" s="268"/>
      <c r="T1025" s="269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T1025" s="270" t="s">
        <v>169</v>
      </c>
      <c r="AU1025" s="270" t="s">
        <v>82</v>
      </c>
      <c r="AV1025" s="15" t="s">
        <v>166</v>
      </c>
      <c r="AW1025" s="15" t="s">
        <v>30</v>
      </c>
      <c r="AX1025" s="15" t="s">
        <v>80</v>
      </c>
      <c r="AY1025" s="270" t="s">
        <v>160</v>
      </c>
    </row>
    <row r="1026" spans="1:65" s="2" customFormat="1" ht="24.15" customHeight="1">
      <c r="A1026" s="39"/>
      <c r="B1026" s="40"/>
      <c r="C1026" s="220" t="s">
        <v>803</v>
      </c>
      <c r="D1026" s="220" t="s">
        <v>162</v>
      </c>
      <c r="E1026" s="221" t="s">
        <v>1383</v>
      </c>
      <c r="F1026" s="222" t="s">
        <v>1384</v>
      </c>
      <c r="G1026" s="223" t="s">
        <v>893</v>
      </c>
      <c r="H1026" s="282"/>
      <c r="I1026" s="225"/>
      <c r="J1026" s="226">
        <f>ROUND(I1026*H1026,2)</f>
        <v>0</v>
      </c>
      <c r="K1026" s="227"/>
      <c r="L1026" s="45"/>
      <c r="M1026" s="228" t="s">
        <v>1</v>
      </c>
      <c r="N1026" s="229" t="s">
        <v>38</v>
      </c>
      <c r="O1026" s="92"/>
      <c r="P1026" s="230">
        <f>O1026*H1026</f>
        <v>0</v>
      </c>
      <c r="Q1026" s="230">
        <v>0</v>
      </c>
      <c r="R1026" s="230">
        <f>Q1026*H1026</f>
        <v>0</v>
      </c>
      <c r="S1026" s="230">
        <v>0</v>
      </c>
      <c r="T1026" s="231">
        <f>S1026*H1026</f>
        <v>0</v>
      </c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R1026" s="232" t="s">
        <v>197</v>
      </c>
      <c r="AT1026" s="232" t="s">
        <v>162</v>
      </c>
      <c r="AU1026" s="232" t="s">
        <v>82</v>
      </c>
      <c r="AY1026" s="18" t="s">
        <v>160</v>
      </c>
      <c r="BE1026" s="233">
        <f>IF(N1026="základní",J1026,0)</f>
        <v>0</v>
      </c>
      <c r="BF1026" s="233">
        <f>IF(N1026="snížená",J1026,0)</f>
        <v>0</v>
      </c>
      <c r="BG1026" s="233">
        <f>IF(N1026="zákl. přenesená",J1026,0)</f>
        <v>0</v>
      </c>
      <c r="BH1026" s="233">
        <f>IF(N1026="sníž. přenesená",J1026,0)</f>
        <v>0</v>
      </c>
      <c r="BI1026" s="233">
        <f>IF(N1026="nulová",J1026,0)</f>
        <v>0</v>
      </c>
      <c r="BJ1026" s="18" t="s">
        <v>80</v>
      </c>
      <c r="BK1026" s="233">
        <f>ROUND(I1026*H1026,2)</f>
        <v>0</v>
      </c>
      <c r="BL1026" s="18" t="s">
        <v>197</v>
      </c>
      <c r="BM1026" s="232" t="s">
        <v>1385</v>
      </c>
    </row>
    <row r="1027" spans="1:63" s="12" customFormat="1" ht="22.8" customHeight="1">
      <c r="A1027" s="12"/>
      <c r="B1027" s="204"/>
      <c r="C1027" s="205"/>
      <c r="D1027" s="206" t="s">
        <v>72</v>
      </c>
      <c r="E1027" s="218" t="s">
        <v>1386</v>
      </c>
      <c r="F1027" s="218" t="s">
        <v>1387</v>
      </c>
      <c r="G1027" s="205"/>
      <c r="H1027" s="205"/>
      <c r="I1027" s="208"/>
      <c r="J1027" s="219">
        <f>BK1027</f>
        <v>0</v>
      </c>
      <c r="K1027" s="205"/>
      <c r="L1027" s="210"/>
      <c r="M1027" s="211"/>
      <c r="N1027" s="212"/>
      <c r="O1027" s="212"/>
      <c r="P1027" s="213">
        <f>SUM(P1028:P1062)</f>
        <v>0</v>
      </c>
      <c r="Q1027" s="212"/>
      <c r="R1027" s="213">
        <f>SUM(R1028:R1062)</f>
        <v>0</v>
      </c>
      <c r="S1027" s="212"/>
      <c r="T1027" s="214">
        <f>SUM(T1028:T1062)</f>
        <v>0</v>
      </c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R1027" s="215" t="s">
        <v>82</v>
      </c>
      <c r="AT1027" s="216" t="s">
        <v>72</v>
      </c>
      <c r="AU1027" s="216" t="s">
        <v>80</v>
      </c>
      <c r="AY1027" s="215" t="s">
        <v>160</v>
      </c>
      <c r="BK1027" s="217">
        <f>SUM(BK1028:BK1062)</f>
        <v>0</v>
      </c>
    </row>
    <row r="1028" spans="1:65" s="2" customFormat="1" ht="24.15" customHeight="1">
      <c r="A1028" s="39"/>
      <c r="B1028" s="40"/>
      <c r="C1028" s="220" t="s">
        <v>1388</v>
      </c>
      <c r="D1028" s="220" t="s">
        <v>162</v>
      </c>
      <c r="E1028" s="221" t="s">
        <v>1389</v>
      </c>
      <c r="F1028" s="222" t="s">
        <v>1390</v>
      </c>
      <c r="G1028" s="223" t="s">
        <v>165</v>
      </c>
      <c r="H1028" s="224">
        <v>75.32</v>
      </c>
      <c r="I1028" s="225"/>
      <c r="J1028" s="226">
        <f>ROUND(I1028*H1028,2)</f>
        <v>0</v>
      </c>
      <c r="K1028" s="227"/>
      <c r="L1028" s="45"/>
      <c r="M1028" s="228" t="s">
        <v>1</v>
      </c>
      <c r="N1028" s="229" t="s">
        <v>38</v>
      </c>
      <c r="O1028" s="92"/>
      <c r="P1028" s="230">
        <f>O1028*H1028</f>
        <v>0</v>
      </c>
      <c r="Q1028" s="230">
        <v>0</v>
      </c>
      <c r="R1028" s="230">
        <f>Q1028*H1028</f>
        <v>0</v>
      </c>
      <c r="S1028" s="230">
        <v>0</v>
      </c>
      <c r="T1028" s="231">
        <f>S1028*H1028</f>
        <v>0</v>
      </c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R1028" s="232" t="s">
        <v>197</v>
      </c>
      <c r="AT1028" s="232" t="s">
        <v>162</v>
      </c>
      <c r="AU1028" s="232" t="s">
        <v>82</v>
      </c>
      <c r="AY1028" s="18" t="s">
        <v>160</v>
      </c>
      <c r="BE1028" s="233">
        <f>IF(N1028="základní",J1028,0)</f>
        <v>0</v>
      </c>
      <c r="BF1028" s="233">
        <f>IF(N1028="snížená",J1028,0)</f>
        <v>0</v>
      </c>
      <c r="BG1028" s="233">
        <f>IF(N1028="zákl. přenesená",J1028,0)</f>
        <v>0</v>
      </c>
      <c r="BH1028" s="233">
        <f>IF(N1028="sníž. přenesená",J1028,0)</f>
        <v>0</v>
      </c>
      <c r="BI1028" s="233">
        <f>IF(N1028="nulová",J1028,0)</f>
        <v>0</v>
      </c>
      <c r="BJ1028" s="18" t="s">
        <v>80</v>
      </c>
      <c r="BK1028" s="233">
        <f>ROUND(I1028*H1028,2)</f>
        <v>0</v>
      </c>
      <c r="BL1028" s="18" t="s">
        <v>197</v>
      </c>
      <c r="BM1028" s="232" t="s">
        <v>1391</v>
      </c>
    </row>
    <row r="1029" spans="1:51" s="13" customFormat="1" ht="12">
      <c r="A1029" s="13"/>
      <c r="B1029" s="239"/>
      <c r="C1029" s="240"/>
      <c r="D1029" s="234" t="s">
        <v>169</v>
      </c>
      <c r="E1029" s="241" t="s">
        <v>1</v>
      </c>
      <c r="F1029" s="242" t="s">
        <v>1353</v>
      </c>
      <c r="G1029" s="240"/>
      <c r="H1029" s="241" t="s">
        <v>1</v>
      </c>
      <c r="I1029" s="243"/>
      <c r="J1029" s="240"/>
      <c r="K1029" s="240"/>
      <c r="L1029" s="244"/>
      <c r="M1029" s="245"/>
      <c r="N1029" s="246"/>
      <c r="O1029" s="246"/>
      <c r="P1029" s="246"/>
      <c r="Q1029" s="246"/>
      <c r="R1029" s="246"/>
      <c r="S1029" s="246"/>
      <c r="T1029" s="247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8" t="s">
        <v>169</v>
      </c>
      <c r="AU1029" s="248" t="s">
        <v>82</v>
      </c>
      <c r="AV1029" s="13" t="s">
        <v>80</v>
      </c>
      <c r="AW1029" s="13" t="s">
        <v>30</v>
      </c>
      <c r="AX1029" s="13" t="s">
        <v>73</v>
      </c>
      <c r="AY1029" s="248" t="s">
        <v>160</v>
      </c>
    </row>
    <row r="1030" spans="1:51" s="14" customFormat="1" ht="12">
      <c r="A1030" s="14"/>
      <c r="B1030" s="249"/>
      <c r="C1030" s="250"/>
      <c r="D1030" s="234" t="s">
        <v>169</v>
      </c>
      <c r="E1030" s="251" t="s">
        <v>1</v>
      </c>
      <c r="F1030" s="252" t="s">
        <v>1362</v>
      </c>
      <c r="G1030" s="250"/>
      <c r="H1030" s="253">
        <v>4.55</v>
      </c>
      <c r="I1030" s="254"/>
      <c r="J1030" s="250"/>
      <c r="K1030" s="250"/>
      <c r="L1030" s="255"/>
      <c r="M1030" s="256"/>
      <c r="N1030" s="257"/>
      <c r="O1030" s="257"/>
      <c r="P1030" s="257"/>
      <c r="Q1030" s="257"/>
      <c r="R1030" s="257"/>
      <c r="S1030" s="257"/>
      <c r="T1030" s="258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9" t="s">
        <v>169</v>
      </c>
      <c r="AU1030" s="259" t="s">
        <v>82</v>
      </c>
      <c r="AV1030" s="14" t="s">
        <v>82</v>
      </c>
      <c r="AW1030" s="14" t="s">
        <v>30</v>
      </c>
      <c r="AX1030" s="14" t="s">
        <v>73</v>
      </c>
      <c r="AY1030" s="259" t="s">
        <v>160</v>
      </c>
    </row>
    <row r="1031" spans="1:51" s="14" customFormat="1" ht="12">
      <c r="A1031" s="14"/>
      <c r="B1031" s="249"/>
      <c r="C1031" s="250"/>
      <c r="D1031" s="234" t="s">
        <v>169</v>
      </c>
      <c r="E1031" s="251" t="s">
        <v>1</v>
      </c>
      <c r="F1031" s="252" t="s">
        <v>1392</v>
      </c>
      <c r="G1031" s="250"/>
      <c r="H1031" s="253">
        <v>57.12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59" t="s">
        <v>169</v>
      </c>
      <c r="AU1031" s="259" t="s">
        <v>82</v>
      </c>
      <c r="AV1031" s="14" t="s">
        <v>82</v>
      </c>
      <c r="AW1031" s="14" t="s">
        <v>30</v>
      </c>
      <c r="AX1031" s="14" t="s">
        <v>73</v>
      </c>
      <c r="AY1031" s="259" t="s">
        <v>160</v>
      </c>
    </row>
    <row r="1032" spans="1:51" s="14" customFormat="1" ht="12">
      <c r="A1032" s="14"/>
      <c r="B1032" s="249"/>
      <c r="C1032" s="250"/>
      <c r="D1032" s="234" t="s">
        <v>169</v>
      </c>
      <c r="E1032" s="251" t="s">
        <v>1</v>
      </c>
      <c r="F1032" s="252" t="s">
        <v>1393</v>
      </c>
      <c r="G1032" s="250"/>
      <c r="H1032" s="253">
        <v>13.65</v>
      </c>
      <c r="I1032" s="254"/>
      <c r="J1032" s="250"/>
      <c r="K1032" s="250"/>
      <c r="L1032" s="255"/>
      <c r="M1032" s="256"/>
      <c r="N1032" s="257"/>
      <c r="O1032" s="257"/>
      <c r="P1032" s="257"/>
      <c r="Q1032" s="257"/>
      <c r="R1032" s="257"/>
      <c r="S1032" s="257"/>
      <c r="T1032" s="258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9" t="s">
        <v>169</v>
      </c>
      <c r="AU1032" s="259" t="s">
        <v>82</v>
      </c>
      <c r="AV1032" s="14" t="s">
        <v>82</v>
      </c>
      <c r="AW1032" s="14" t="s">
        <v>30</v>
      </c>
      <c r="AX1032" s="14" t="s">
        <v>73</v>
      </c>
      <c r="AY1032" s="259" t="s">
        <v>160</v>
      </c>
    </row>
    <row r="1033" spans="1:51" s="15" customFormat="1" ht="12">
      <c r="A1033" s="15"/>
      <c r="B1033" s="260"/>
      <c r="C1033" s="261"/>
      <c r="D1033" s="234" t="s">
        <v>169</v>
      </c>
      <c r="E1033" s="262" t="s">
        <v>1</v>
      </c>
      <c r="F1033" s="263" t="s">
        <v>172</v>
      </c>
      <c r="G1033" s="261"/>
      <c r="H1033" s="264">
        <v>75.32</v>
      </c>
      <c r="I1033" s="265"/>
      <c r="J1033" s="261"/>
      <c r="K1033" s="261"/>
      <c r="L1033" s="266"/>
      <c r="M1033" s="267"/>
      <c r="N1033" s="268"/>
      <c r="O1033" s="268"/>
      <c r="P1033" s="268"/>
      <c r="Q1033" s="268"/>
      <c r="R1033" s="268"/>
      <c r="S1033" s="268"/>
      <c r="T1033" s="269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T1033" s="270" t="s">
        <v>169</v>
      </c>
      <c r="AU1033" s="270" t="s">
        <v>82</v>
      </c>
      <c r="AV1033" s="15" t="s">
        <v>166</v>
      </c>
      <c r="AW1033" s="15" t="s">
        <v>30</v>
      </c>
      <c r="AX1033" s="15" t="s">
        <v>80</v>
      </c>
      <c r="AY1033" s="270" t="s">
        <v>160</v>
      </c>
    </row>
    <row r="1034" spans="1:65" s="2" customFormat="1" ht="16.5" customHeight="1">
      <c r="A1034" s="39"/>
      <c r="B1034" s="40"/>
      <c r="C1034" s="220" t="s">
        <v>809</v>
      </c>
      <c r="D1034" s="220" t="s">
        <v>162</v>
      </c>
      <c r="E1034" s="221" t="s">
        <v>1394</v>
      </c>
      <c r="F1034" s="222" t="s">
        <v>1395</v>
      </c>
      <c r="G1034" s="223" t="s">
        <v>165</v>
      </c>
      <c r="H1034" s="224">
        <v>266.62</v>
      </c>
      <c r="I1034" s="225"/>
      <c r="J1034" s="226">
        <f>ROUND(I1034*H1034,2)</f>
        <v>0</v>
      </c>
      <c r="K1034" s="227"/>
      <c r="L1034" s="45"/>
      <c r="M1034" s="228" t="s">
        <v>1</v>
      </c>
      <c r="N1034" s="229" t="s">
        <v>38</v>
      </c>
      <c r="O1034" s="92"/>
      <c r="P1034" s="230">
        <f>O1034*H1034</f>
        <v>0</v>
      </c>
      <c r="Q1034" s="230">
        <v>0</v>
      </c>
      <c r="R1034" s="230">
        <f>Q1034*H1034</f>
        <v>0</v>
      </c>
      <c r="S1034" s="230">
        <v>0</v>
      </c>
      <c r="T1034" s="231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32" t="s">
        <v>197</v>
      </c>
      <c r="AT1034" s="232" t="s">
        <v>162</v>
      </c>
      <c r="AU1034" s="232" t="s">
        <v>82</v>
      </c>
      <c r="AY1034" s="18" t="s">
        <v>160</v>
      </c>
      <c r="BE1034" s="233">
        <f>IF(N1034="základní",J1034,0)</f>
        <v>0</v>
      </c>
      <c r="BF1034" s="233">
        <f>IF(N1034="snížená",J1034,0)</f>
        <v>0</v>
      </c>
      <c r="BG1034" s="233">
        <f>IF(N1034="zákl. přenesená",J1034,0)</f>
        <v>0</v>
      </c>
      <c r="BH1034" s="233">
        <f>IF(N1034="sníž. přenesená",J1034,0)</f>
        <v>0</v>
      </c>
      <c r="BI1034" s="233">
        <f>IF(N1034="nulová",J1034,0)</f>
        <v>0</v>
      </c>
      <c r="BJ1034" s="18" t="s">
        <v>80</v>
      </c>
      <c r="BK1034" s="233">
        <f>ROUND(I1034*H1034,2)</f>
        <v>0</v>
      </c>
      <c r="BL1034" s="18" t="s">
        <v>197</v>
      </c>
      <c r="BM1034" s="232" t="s">
        <v>1396</v>
      </c>
    </row>
    <row r="1035" spans="1:65" s="2" customFormat="1" ht="24.15" customHeight="1">
      <c r="A1035" s="39"/>
      <c r="B1035" s="40"/>
      <c r="C1035" s="220" t="s">
        <v>1397</v>
      </c>
      <c r="D1035" s="220" t="s">
        <v>162</v>
      </c>
      <c r="E1035" s="221" t="s">
        <v>1398</v>
      </c>
      <c r="F1035" s="222" t="s">
        <v>1399</v>
      </c>
      <c r="G1035" s="223" t="s">
        <v>165</v>
      </c>
      <c r="H1035" s="224">
        <v>266.62</v>
      </c>
      <c r="I1035" s="225"/>
      <c r="J1035" s="226">
        <f>ROUND(I1035*H1035,2)</f>
        <v>0</v>
      </c>
      <c r="K1035" s="227"/>
      <c r="L1035" s="45"/>
      <c r="M1035" s="228" t="s">
        <v>1</v>
      </c>
      <c r="N1035" s="229" t="s">
        <v>38</v>
      </c>
      <c r="O1035" s="92"/>
      <c r="P1035" s="230">
        <f>O1035*H1035</f>
        <v>0</v>
      </c>
      <c r="Q1035" s="230">
        <v>0</v>
      </c>
      <c r="R1035" s="230">
        <f>Q1035*H1035</f>
        <v>0</v>
      </c>
      <c r="S1035" s="230">
        <v>0</v>
      </c>
      <c r="T1035" s="231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32" t="s">
        <v>197</v>
      </c>
      <c r="AT1035" s="232" t="s">
        <v>162</v>
      </c>
      <c r="AU1035" s="232" t="s">
        <v>82</v>
      </c>
      <c r="AY1035" s="18" t="s">
        <v>160</v>
      </c>
      <c r="BE1035" s="233">
        <f>IF(N1035="základní",J1035,0)</f>
        <v>0</v>
      </c>
      <c r="BF1035" s="233">
        <f>IF(N1035="snížená",J1035,0)</f>
        <v>0</v>
      </c>
      <c r="BG1035" s="233">
        <f>IF(N1035="zákl. přenesená",J1035,0)</f>
        <v>0</v>
      </c>
      <c r="BH1035" s="233">
        <f>IF(N1035="sníž. přenesená",J1035,0)</f>
        <v>0</v>
      </c>
      <c r="BI1035" s="233">
        <f>IF(N1035="nulová",J1035,0)</f>
        <v>0</v>
      </c>
      <c r="BJ1035" s="18" t="s">
        <v>80</v>
      </c>
      <c r="BK1035" s="233">
        <f>ROUND(I1035*H1035,2)</f>
        <v>0</v>
      </c>
      <c r="BL1035" s="18" t="s">
        <v>197</v>
      </c>
      <c r="BM1035" s="232" t="s">
        <v>1400</v>
      </c>
    </row>
    <row r="1036" spans="1:65" s="2" customFormat="1" ht="33" customHeight="1">
      <c r="A1036" s="39"/>
      <c r="B1036" s="40"/>
      <c r="C1036" s="220" t="s">
        <v>813</v>
      </c>
      <c r="D1036" s="220" t="s">
        <v>162</v>
      </c>
      <c r="E1036" s="221" t="s">
        <v>1401</v>
      </c>
      <c r="F1036" s="222" t="s">
        <v>1402</v>
      </c>
      <c r="G1036" s="223" t="s">
        <v>165</v>
      </c>
      <c r="H1036" s="224">
        <v>133.31</v>
      </c>
      <c r="I1036" s="225"/>
      <c r="J1036" s="226">
        <f>ROUND(I1036*H1036,2)</f>
        <v>0</v>
      </c>
      <c r="K1036" s="227"/>
      <c r="L1036" s="45"/>
      <c r="M1036" s="228" t="s">
        <v>1</v>
      </c>
      <c r="N1036" s="229" t="s">
        <v>38</v>
      </c>
      <c r="O1036" s="92"/>
      <c r="P1036" s="230">
        <f>O1036*H1036</f>
        <v>0</v>
      </c>
      <c r="Q1036" s="230">
        <v>0</v>
      </c>
      <c r="R1036" s="230">
        <f>Q1036*H1036</f>
        <v>0</v>
      </c>
      <c r="S1036" s="230">
        <v>0</v>
      </c>
      <c r="T1036" s="231">
        <f>S1036*H1036</f>
        <v>0</v>
      </c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R1036" s="232" t="s">
        <v>197</v>
      </c>
      <c r="AT1036" s="232" t="s">
        <v>162</v>
      </c>
      <c r="AU1036" s="232" t="s">
        <v>82</v>
      </c>
      <c r="AY1036" s="18" t="s">
        <v>160</v>
      </c>
      <c r="BE1036" s="233">
        <f>IF(N1036="základní",J1036,0)</f>
        <v>0</v>
      </c>
      <c r="BF1036" s="233">
        <f>IF(N1036="snížená",J1036,0)</f>
        <v>0</v>
      </c>
      <c r="BG1036" s="233">
        <f>IF(N1036="zákl. přenesená",J1036,0)</f>
        <v>0</v>
      </c>
      <c r="BH1036" s="233">
        <f>IF(N1036="sníž. přenesená",J1036,0)</f>
        <v>0</v>
      </c>
      <c r="BI1036" s="233">
        <f>IF(N1036="nulová",J1036,0)</f>
        <v>0</v>
      </c>
      <c r="BJ1036" s="18" t="s">
        <v>80</v>
      </c>
      <c r="BK1036" s="233">
        <f>ROUND(I1036*H1036,2)</f>
        <v>0</v>
      </c>
      <c r="BL1036" s="18" t="s">
        <v>197</v>
      </c>
      <c r="BM1036" s="232" t="s">
        <v>1403</v>
      </c>
    </row>
    <row r="1037" spans="1:65" s="2" customFormat="1" ht="24.15" customHeight="1">
      <c r="A1037" s="39"/>
      <c r="B1037" s="40"/>
      <c r="C1037" s="220" t="s">
        <v>1404</v>
      </c>
      <c r="D1037" s="220" t="s">
        <v>162</v>
      </c>
      <c r="E1037" s="221" t="s">
        <v>1405</v>
      </c>
      <c r="F1037" s="222" t="s">
        <v>1406</v>
      </c>
      <c r="G1037" s="223" t="s">
        <v>165</v>
      </c>
      <c r="H1037" s="224">
        <v>70.77</v>
      </c>
      <c r="I1037" s="225"/>
      <c r="J1037" s="226">
        <f>ROUND(I1037*H1037,2)</f>
        <v>0</v>
      </c>
      <c r="K1037" s="227"/>
      <c r="L1037" s="45"/>
      <c r="M1037" s="228" t="s">
        <v>1</v>
      </c>
      <c r="N1037" s="229" t="s">
        <v>38</v>
      </c>
      <c r="O1037" s="92"/>
      <c r="P1037" s="230">
        <f>O1037*H1037</f>
        <v>0</v>
      </c>
      <c r="Q1037" s="230">
        <v>0</v>
      </c>
      <c r="R1037" s="230">
        <f>Q1037*H1037</f>
        <v>0</v>
      </c>
      <c r="S1037" s="230">
        <v>0</v>
      </c>
      <c r="T1037" s="231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32" t="s">
        <v>197</v>
      </c>
      <c r="AT1037" s="232" t="s">
        <v>162</v>
      </c>
      <c r="AU1037" s="232" t="s">
        <v>82</v>
      </c>
      <c r="AY1037" s="18" t="s">
        <v>160</v>
      </c>
      <c r="BE1037" s="233">
        <f>IF(N1037="základní",J1037,0)</f>
        <v>0</v>
      </c>
      <c r="BF1037" s="233">
        <f>IF(N1037="snížená",J1037,0)</f>
        <v>0</v>
      </c>
      <c r="BG1037" s="233">
        <f>IF(N1037="zákl. přenesená",J1037,0)</f>
        <v>0</v>
      </c>
      <c r="BH1037" s="233">
        <f>IF(N1037="sníž. přenesená",J1037,0)</f>
        <v>0</v>
      </c>
      <c r="BI1037" s="233">
        <f>IF(N1037="nulová",J1037,0)</f>
        <v>0</v>
      </c>
      <c r="BJ1037" s="18" t="s">
        <v>80</v>
      </c>
      <c r="BK1037" s="233">
        <f>ROUND(I1037*H1037,2)</f>
        <v>0</v>
      </c>
      <c r="BL1037" s="18" t="s">
        <v>197</v>
      </c>
      <c r="BM1037" s="232" t="s">
        <v>1407</v>
      </c>
    </row>
    <row r="1038" spans="1:51" s="13" customFormat="1" ht="12">
      <c r="A1038" s="13"/>
      <c r="B1038" s="239"/>
      <c r="C1038" s="240"/>
      <c r="D1038" s="234" t="s">
        <v>169</v>
      </c>
      <c r="E1038" s="241" t="s">
        <v>1</v>
      </c>
      <c r="F1038" s="242" t="s">
        <v>1353</v>
      </c>
      <c r="G1038" s="240"/>
      <c r="H1038" s="241" t="s">
        <v>1</v>
      </c>
      <c r="I1038" s="243"/>
      <c r="J1038" s="240"/>
      <c r="K1038" s="240"/>
      <c r="L1038" s="244"/>
      <c r="M1038" s="245"/>
      <c r="N1038" s="246"/>
      <c r="O1038" s="246"/>
      <c r="P1038" s="246"/>
      <c r="Q1038" s="246"/>
      <c r="R1038" s="246"/>
      <c r="S1038" s="246"/>
      <c r="T1038" s="247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8" t="s">
        <v>169</v>
      </c>
      <c r="AU1038" s="248" t="s">
        <v>82</v>
      </c>
      <c r="AV1038" s="13" t="s">
        <v>80</v>
      </c>
      <c r="AW1038" s="13" t="s">
        <v>30</v>
      </c>
      <c r="AX1038" s="13" t="s">
        <v>73</v>
      </c>
      <c r="AY1038" s="248" t="s">
        <v>160</v>
      </c>
    </row>
    <row r="1039" spans="1:51" s="14" customFormat="1" ht="12">
      <c r="A1039" s="14"/>
      <c r="B1039" s="249"/>
      <c r="C1039" s="250"/>
      <c r="D1039" s="234" t="s">
        <v>169</v>
      </c>
      <c r="E1039" s="251" t="s">
        <v>1</v>
      </c>
      <c r="F1039" s="252" t="s">
        <v>1392</v>
      </c>
      <c r="G1039" s="250"/>
      <c r="H1039" s="253">
        <v>57.12</v>
      </c>
      <c r="I1039" s="254"/>
      <c r="J1039" s="250"/>
      <c r="K1039" s="250"/>
      <c r="L1039" s="255"/>
      <c r="M1039" s="256"/>
      <c r="N1039" s="257"/>
      <c r="O1039" s="257"/>
      <c r="P1039" s="257"/>
      <c r="Q1039" s="257"/>
      <c r="R1039" s="257"/>
      <c r="S1039" s="257"/>
      <c r="T1039" s="258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9" t="s">
        <v>169</v>
      </c>
      <c r="AU1039" s="259" t="s">
        <v>82</v>
      </c>
      <c r="AV1039" s="14" t="s">
        <v>82</v>
      </c>
      <c r="AW1039" s="14" t="s">
        <v>30</v>
      </c>
      <c r="AX1039" s="14" t="s">
        <v>73</v>
      </c>
      <c r="AY1039" s="259" t="s">
        <v>160</v>
      </c>
    </row>
    <row r="1040" spans="1:51" s="14" customFormat="1" ht="12">
      <c r="A1040" s="14"/>
      <c r="B1040" s="249"/>
      <c r="C1040" s="250"/>
      <c r="D1040" s="234" t="s">
        <v>169</v>
      </c>
      <c r="E1040" s="251" t="s">
        <v>1</v>
      </c>
      <c r="F1040" s="252" t="s">
        <v>1393</v>
      </c>
      <c r="G1040" s="250"/>
      <c r="H1040" s="253">
        <v>13.65</v>
      </c>
      <c r="I1040" s="254"/>
      <c r="J1040" s="250"/>
      <c r="K1040" s="250"/>
      <c r="L1040" s="255"/>
      <c r="M1040" s="256"/>
      <c r="N1040" s="257"/>
      <c r="O1040" s="257"/>
      <c r="P1040" s="257"/>
      <c r="Q1040" s="257"/>
      <c r="R1040" s="257"/>
      <c r="S1040" s="257"/>
      <c r="T1040" s="258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9" t="s">
        <v>169</v>
      </c>
      <c r="AU1040" s="259" t="s">
        <v>82</v>
      </c>
      <c r="AV1040" s="14" t="s">
        <v>82</v>
      </c>
      <c r="AW1040" s="14" t="s">
        <v>30</v>
      </c>
      <c r="AX1040" s="14" t="s">
        <v>73</v>
      </c>
      <c r="AY1040" s="259" t="s">
        <v>160</v>
      </c>
    </row>
    <row r="1041" spans="1:51" s="15" customFormat="1" ht="12">
      <c r="A1041" s="15"/>
      <c r="B1041" s="260"/>
      <c r="C1041" s="261"/>
      <c r="D1041" s="234" t="s">
        <v>169</v>
      </c>
      <c r="E1041" s="262" t="s">
        <v>1</v>
      </c>
      <c r="F1041" s="263" t="s">
        <v>172</v>
      </c>
      <c r="G1041" s="261"/>
      <c r="H1041" s="264">
        <v>70.77</v>
      </c>
      <c r="I1041" s="265"/>
      <c r="J1041" s="261"/>
      <c r="K1041" s="261"/>
      <c r="L1041" s="266"/>
      <c r="M1041" s="267"/>
      <c r="N1041" s="268"/>
      <c r="O1041" s="268"/>
      <c r="P1041" s="268"/>
      <c r="Q1041" s="268"/>
      <c r="R1041" s="268"/>
      <c r="S1041" s="268"/>
      <c r="T1041" s="269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T1041" s="270" t="s">
        <v>169</v>
      </c>
      <c r="AU1041" s="270" t="s">
        <v>82</v>
      </c>
      <c r="AV1041" s="15" t="s">
        <v>166</v>
      </c>
      <c r="AW1041" s="15" t="s">
        <v>30</v>
      </c>
      <c r="AX1041" s="15" t="s">
        <v>80</v>
      </c>
      <c r="AY1041" s="270" t="s">
        <v>160</v>
      </c>
    </row>
    <row r="1042" spans="1:65" s="2" customFormat="1" ht="21.75" customHeight="1">
      <c r="A1042" s="39"/>
      <c r="B1042" s="40"/>
      <c r="C1042" s="220" t="s">
        <v>816</v>
      </c>
      <c r="D1042" s="220" t="s">
        <v>162</v>
      </c>
      <c r="E1042" s="221" t="s">
        <v>1408</v>
      </c>
      <c r="F1042" s="222" t="s">
        <v>1409</v>
      </c>
      <c r="G1042" s="223" t="s">
        <v>165</v>
      </c>
      <c r="H1042" s="224">
        <v>133.31</v>
      </c>
      <c r="I1042" s="225"/>
      <c r="J1042" s="226">
        <f>ROUND(I1042*H1042,2)</f>
        <v>0</v>
      </c>
      <c r="K1042" s="227"/>
      <c r="L1042" s="45"/>
      <c r="M1042" s="228" t="s">
        <v>1</v>
      </c>
      <c r="N1042" s="229" t="s">
        <v>38</v>
      </c>
      <c r="O1042" s="92"/>
      <c r="P1042" s="230">
        <f>O1042*H1042</f>
        <v>0</v>
      </c>
      <c r="Q1042" s="230">
        <v>0</v>
      </c>
      <c r="R1042" s="230">
        <f>Q1042*H1042</f>
        <v>0</v>
      </c>
      <c r="S1042" s="230">
        <v>0</v>
      </c>
      <c r="T1042" s="231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32" t="s">
        <v>197</v>
      </c>
      <c r="AT1042" s="232" t="s">
        <v>162</v>
      </c>
      <c r="AU1042" s="232" t="s">
        <v>82</v>
      </c>
      <c r="AY1042" s="18" t="s">
        <v>160</v>
      </c>
      <c r="BE1042" s="233">
        <f>IF(N1042="základní",J1042,0)</f>
        <v>0</v>
      </c>
      <c r="BF1042" s="233">
        <f>IF(N1042="snížená",J1042,0)</f>
        <v>0</v>
      </c>
      <c r="BG1042" s="233">
        <f>IF(N1042="zákl. přenesená",J1042,0)</f>
        <v>0</v>
      </c>
      <c r="BH1042" s="233">
        <f>IF(N1042="sníž. přenesená",J1042,0)</f>
        <v>0</v>
      </c>
      <c r="BI1042" s="233">
        <f>IF(N1042="nulová",J1042,0)</f>
        <v>0</v>
      </c>
      <c r="BJ1042" s="18" t="s">
        <v>80</v>
      </c>
      <c r="BK1042" s="233">
        <f>ROUND(I1042*H1042,2)</f>
        <v>0</v>
      </c>
      <c r="BL1042" s="18" t="s">
        <v>197</v>
      </c>
      <c r="BM1042" s="232" t="s">
        <v>1410</v>
      </c>
    </row>
    <row r="1043" spans="1:65" s="2" customFormat="1" ht="44.25" customHeight="1">
      <c r="A1043" s="39"/>
      <c r="B1043" s="40"/>
      <c r="C1043" s="271" t="s">
        <v>1411</v>
      </c>
      <c r="D1043" s="271" t="s">
        <v>226</v>
      </c>
      <c r="E1043" s="272" t="s">
        <v>1412</v>
      </c>
      <c r="F1043" s="273" t="s">
        <v>1413</v>
      </c>
      <c r="G1043" s="274" t="s">
        <v>165</v>
      </c>
      <c r="H1043" s="275">
        <v>159.972</v>
      </c>
      <c r="I1043" s="276"/>
      <c r="J1043" s="277">
        <f>ROUND(I1043*H1043,2)</f>
        <v>0</v>
      </c>
      <c r="K1043" s="278"/>
      <c r="L1043" s="279"/>
      <c r="M1043" s="280" t="s">
        <v>1</v>
      </c>
      <c r="N1043" s="281" t="s">
        <v>38</v>
      </c>
      <c r="O1043" s="92"/>
      <c r="P1043" s="230">
        <f>O1043*H1043</f>
        <v>0</v>
      </c>
      <c r="Q1043" s="230">
        <v>0</v>
      </c>
      <c r="R1043" s="230">
        <f>Q1043*H1043</f>
        <v>0</v>
      </c>
      <c r="S1043" s="230">
        <v>0</v>
      </c>
      <c r="T1043" s="231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32" t="s">
        <v>234</v>
      </c>
      <c r="AT1043" s="232" t="s">
        <v>226</v>
      </c>
      <c r="AU1043" s="232" t="s">
        <v>82</v>
      </c>
      <c r="AY1043" s="18" t="s">
        <v>160</v>
      </c>
      <c r="BE1043" s="233">
        <f>IF(N1043="základní",J1043,0)</f>
        <v>0</v>
      </c>
      <c r="BF1043" s="233">
        <f>IF(N1043="snížená",J1043,0)</f>
        <v>0</v>
      </c>
      <c r="BG1043" s="233">
        <f>IF(N1043="zákl. přenesená",J1043,0)</f>
        <v>0</v>
      </c>
      <c r="BH1043" s="233">
        <f>IF(N1043="sníž. přenesená",J1043,0)</f>
        <v>0</v>
      </c>
      <c r="BI1043" s="233">
        <f>IF(N1043="nulová",J1043,0)</f>
        <v>0</v>
      </c>
      <c r="BJ1043" s="18" t="s">
        <v>80</v>
      </c>
      <c r="BK1043" s="233">
        <f>ROUND(I1043*H1043,2)</f>
        <v>0</v>
      </c>
      <c r="BL1043" s="18" t="s">
        <v>197</v>
      </c>
      <c r="BM1043" s="232" t="s">
        <v>1414</v>
      </c>
    </row>
    <row r="1044" spans="1:51" s="13" customFormat="1" ht="12">
      <c r="A1044" s="13"/>
      <c r="B1044" s="239"/>
      <c r="C1044" s="240"/>
      <c r="D1044" s="234" t="s">
        <v>169</v>
      </c>
      <c r="E1044" s="241" t="s">
        <v>1</v>
      </c>
      <c r="F1044" s="242" t="s">
        <v>1415</v>
      </c>
      <c r="G1044" s="240"/>
      <c r="H1044" s="241" t="s">
        <v>1</v>
      </c>
      <c r="I1044" s="243"/>
      <c r="J1044" s="240"/>
      <c r="K1044" s="240"/>
      <c r="L1044" s="244"/>
      <c r="M1044" s="245"/>
      <c r="N1044" s="246"/>
      <c r="O1044" s="246"/>
      <c r="P1044" s="246"/>
      <c r="Q1044" s="246"/>
      <c r="R1044" s="246"/>
      <c r="S1044" s="246"/>
      <c r="T1044" s="247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8" t="s">
        <v>169</v>
      </c>
      <c r="AU1044" s="248" t="s">
        <v>82</v>
      </c>
      <c r="AV1044" s="13" t="s">
        <v>80</v>
      </c>
      <c r="AW1044" s="13" t="s">
        <v>30</v>
      </c>
      <c r="AX1044" s="13" t="s">
        <v>73</v>
      </c>
      <c r="AY1044" s="248" t="s">
        <v>160</v>
      </c>
    </row>
    <row r="1045" spans="1:51" s="13" customFormat="1" ht="12">
      <c r="A1045" s="13"/>
      <c r="B1045" s="239"/>
      <c r="C1045" s="240"/>
      <c r="D1045" s="234" t="s">
        <v>169</v>
      </c>
      <c r="E1045" s="241" t="s">
        <v>1</v>
      </c>
      <c r="F1045" s="242" t="s">
        <v>1416</v>
      </c>
      <c r="G1045" s="240"/>
      <c r="H1045" s="241" t="s">
        <v>1</v>
      </c>
      <c r="I1045" s="243"/>
      <c r="J1045" s="240"/>
      <c r="K1045" s="240"/>
      <c r="L1045" s="244"/>
      <c r="M1045" s="245"/>
      <c r="N1045" s="246"/>
      <c r="O1045" s="246"/>
      <c r="P1045" s="246"/>
      <c r="Q1045" s="246"/>
      <c r="R1045" s="246"/>
      <c r="S1045" s="246"/>
      <c r="T1045" s="247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8" t="s">
        <v>169</v>
      </c>
      <c r="AU1045" s="248" t="s">
        <v>82</v>
      </c>
      <c r="AV1045" s="13" t="s">
        <v>80</v>
      </c>
      <c r="AW1045" s="13" t="s">
        <v>30</v>
      </c>
      <c r="AX1045" s="13" t="s">
        <v>73</v>
      </c>
      <c r="AY1045" s="248" t="s">
        <v>160</v>
      </c>
    </row>
    <row r="1046" spans="1:51" s="15" customFormat="1" ht="12">
      <c r="A1046" s="15"/>
      <c r="B1046" s="260"/>
      <c r="C1046" s="261"/>
      <c r="D1046" s="234" t="s">
        <v>169</v>
      </c>
      <c r="E1046" s="262" t="s">
        <v>1</v>
      </c>
      <c r="F1046" s="263" t="s">
        <v>172</v>
      </c>
      <c r="G1046" s="261"/>
      <c r="H1046" s="264">
        <v>0</v>
      </c>
      <c r="I1046" s="265"/>
      <c r="J1046" s="261"/>
      <c r="K1046" s="261"/>
      <c r="L1046" s="266"/>
      <c r="M1046" s="267"/>
      <c r="N1046" s="268"/>
      <c r="O1046" s="268"/>
      <c r="P1046" s="268"/>
      <c r="Q1046" s="268"/>
      <c r="R1046" s="268"/>
      <c r="S1046" s="268"/>
      <c r="T1046" s="269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T1046" s="270" t="s">
        <v>169</v>
      </c>
      <c r="AU1046" s="270" t="s">
        <v>82</v>
      </c>
      <c r="AV1046" s="15" t="s">
        <v>166</v>
      </c>
      <c r="AW1046" s="15" t="s">
        <v>30</v>
      </c>
      <c r="AX1046" s="15" t="s">
        <v>73</v>
      </c>
      <c r="AY1046" s="270" t="s">
        <v>160</v>
      </c>
    </row>
    <row r="1047" spans="1:51" s="14" customFormat="1" ht="12">
      <c r="A1047" s="14"/>
      <c r="B1047" s="249"/>
      <c r="C1047" s="250"/>
      <c r="D1047" s="234" t="s">
        <v>169</v>
      </c>
      <c r="E1047" s="251" t="s">
        <v>1</v>
      </c>
      <c r="F1047" s="252" t="s">
        <v>1417</v>
      </c>
      <c r="G1047" s="250"/>
      <c r="H1047" s="253">
        <v>159.972</v>
      </c>
      <c r="I1047" s="254"/>
      <c r="J1047" s="250"/>
      <c r="K1047" s="250"/>
      <c r="L1047" s="255"/>
      <c r="M1047" s="256"/>
      <c r="N1047" s="257"/>
      <c r="O1047" s="257"/>
      <c r="P1047" s="257"/>
      <c r="Q1047" s="257"/>
      <c r="R1047" s="257"/>
      <c r="S1047" s="257"/>
      <c r="T1047" s="258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9" t="s">
        <v>169</v>
      </c>
      <c r="AU1047" s="259" t="s">
        <v>82</v>
      </c>
      <c r="AV1047" s="14" t="s">
        <v>82</v>
      </c>
      <c r="AW1047" s="14" t="s">
        <v>30</v>
      </c>
      <c r="AX1047" s="14" t="s">
        <v>73</v>
      </c>
      <c r="AY1047" s="259" t="s">
        <v>160</v>
      </c>
    </row>
    <row r="1048" spans="1:51" s="15" customFormat="1" ht="12">
      <c r="A1048" s="15"/>
      <c r="B1048" s="260"/>
      <c r="C1048" s="261"/>
      <c r="D1048" s="234" t="s">
        <v>169</v>
      </c>
      <c r="E1048" s="262" t="s">
        <v>1</v>
      </c>
      <c r="F1048" s="263" t="s">
        <v>172</v>
      </c>
      <c r="G1048" s="261"/>
      <c r="H1048" s="264">
        <v>159.972</v>
      </c>
      <c r="I1048" s="265"/>
      <c r="J1048" s="261"/>
      <c r="K1048" s="261"/>
      <c r="L1048" s="266"/>
      <c r="M1048" s="267"/>
      <c r="N1048" s="268"/>
      <c r="O1048" s="268"/>
      <c r="P1048" s="268"/>
      <c r="Q1048" s="268"/>
      <c r="R1048" s="268"/>
      <c r="S1048" s="268"/>
      <c r="T1048" s="269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70" t="s">
        <v>169</v>
      </c>
      <c r="AU1048" s="270" t="s">
        <v>82</v>
      </c>
      <c r="AV1048" s="15" t="s">
        <v>166</v>
      </c>
      <c r="AW1048" s="15" t="s">
        <v>30</v>
      </c>
      <c r="AX1048" s="15" t="s">
        <v>80</v>
      </c>
      <c r="AY1048" s="270" t="s">
        <v>160</v>
      </c>
    </row>
    <row r="1049" spans="1:65" s="2" customFormat="1" ht="21.75" customHeight="1">
      <c r="A1049" s="39"/>
      <c r="B1049" s="40"/>
      <c r="C1049" s="220" t="s">
        <v>821</v>
      </c>
      <c r="D1049" s="220" t="s">
        <v>162</v>
      </c>
      <c r="E1049" s="221" t="s">
        <v>1418</v>
      </c>
      <c r="F1049" s="222" t="s">
        <v>1419</v>
      </c>
      <c r="G1049" s="223" t="s">
        <v>307</v>
      </c>
      <c r="H1049" s="224">
        <v>61</v>
      </c>
      <c r="I1049" s="225"/>
      <c r="J1049" s="226">
        <f>ROUND(I1049*H1049,2)</f>
        <v>0</v>
      </c>
      <c r="K1049" s="227"/>
      <c r="L1049" s="45"/>
      <c r="M1049" s="228" t="s">
        <v>1</v>
      </c>
      <c r="N1049" s="229" t="s">
        <v>38</v>
      </c>
      <c r="O1049" s="92"/>
      <c r="P1049" s="230">
        <f>O1049*H1049</f>
        <v>0</v>
      </c>
      <c r="Q1049" s="230">
        <v>0</v>
      </c>
      <c r="R1049" s="230">
        <f>Q1049*H1049</f>
        <v>0</v>
      </c>
      <c r="S1049" s="230">
        <v>0</v>
      </c>
      <c r="T1049" s="231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32" t="s">
        <v>197</v>
      </c>
      <c r="AT1049" s="232" t="s">
        <v>162</v>
      </c>
      <c r="AU1049" s="232" t="s">
        <v>82</v>
      </c>
      <c r="AY1049" s="18" t="s">
        <v>160</v>
      </c>
      <c r="BE1049" s="233">
        <f>IF(N1049="základní",J1049,0)</f>
        <v>0</v>
      </c>
      <c r="BF1049" s="233">
        <f>IF(N1049="snížená",J1049,0)</f>
        <v>0</v>
      </c>
      <c r="BG1049" s="233">
        <f>IF(N1049="zákl. přenesená",J1049,0)</f>
        <v>0</v>
      </c>
      <c r="BH1049" s="233">
        <f>IF(N1049="sníž. přenesená",J1049,0)</f>
        <v>0</v>
      </c>
      <c r="BI1049" s="233">
        <f>IF(N1049="nulová",J1049,0)</f>
        <v>0</v>
      </c>
      <c r="BJ1049" s="18" t="s">
        <v>80</v>
      </c>
      <c r="BK1049" s="233">
        <f>ROUND(I1049*H1049,2)</f>
        <v>0</v>
      </c>
      <c r="BL1049" s="18" t="s">
        <v>197</v>
      </c>
      <c r="BM1049" s="232" t="s">
        <v>1420</v>
      </c>
    </row>
    <row r="1050" spans="1:51" s="13" customFormat="1" ht="12">
      <c r="A1050" s="13"/>
      <c r="B1050" s="239"/>
      <c r="C1050" s="240"/>
      <c r="D1050" s="234" t="s">
        <v>169</v>
      </c>
      <c r="E1050" s="241" t="s">
        <v>1</v>
      </c>
      <c r="F1050" s="242" t="s">
        <v>1353</v>
      </c>
      <c r="G1050" s="240"/>
      <c r="H1050" s="241" t="s">
        <v>1</v>
      </c>
      <c r="I1050" s="243"/>
      <c r="J1050" s="240"/>
      <c r="K1050" s="240"/>
      <c r="L1050" s="244"/>
      <c r="M1050" s="245"/>
      <c r="N1050" s="246"/>
      <c r="O1050" s="246"/>
      <c r="P1050" s="246"/>
      <c r="Q1050" s="246"/>
      <c r="R1050" s="246"/>
      <c r="S1050" s="246"/>
      <c r="T1050" s="247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8" t="s">
        <v>169</v>
      </c>
      <c r="AU1050" s="248" t="s">
        <v>82</v>
      </c>
      <c r="AV1050" s="13" t="s">
        <v>80</v>
      </c>
      <c r="AW1050" s="13" t="s">
        <v>30</v>
      </c>
      <c r="AX1050" s="13" t="s">
        <v>73</v>
      </c>
      <c r="AY1050" s="248" t="s">
        <v>160</v>
      </c>
    </row>
    <row r="1051" spans="1:51" s="14" customFormat="1" ht="12">
      <c r="A1051" s="14"/>
      <c r="B1051" s="249"/>
      <c r="C1051" s="250"/>
      <c r="D1051" s="234" t="s">
        <v>169</v>
      </c>
      <c r="E1051" s="251" t="s">
        <v>1</v>
      </c>
      <c r="F1051" s="252" t="s">
        <v>1421</v>
      </c>
      <c r="G1051" s="250"/>
      <c r="H1051" s="253">
        <v>45.5</v>
      </c>
      <c r="I1051" s="254"/>
      <c r="J1051" s="250"/>
      <c r="K1051" s="250"/>
      <c r="L1051" s="255"/>
      <c r="M1051" s="256"/>
      <c r="N1051" s="257"/>
      <c r="O1051" s="257"/>
      <c r="P1051" s="257"/>
      <c r="Q1051" s="257"/>
      <c r="R1051" s="257"/>
      <c r="S1051" s="257"/>
      <c r="T1051" s="258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9" t="s">
        <v>169</v>
      </c>
      <c r="AU1051" s="259" t="s">
        <v>82</v>
      </c>
      <c r="AV1051" s="14" t="s">
        <v>82</v>
      </c>
      <c r="AW1051" s="14" t="s">
        <v>30</v>
      </c>
      <c r="AX1051" s="14" t="s">
        <v>73</v>
      </c>
      <c r="AY1051" s="259" t="s">
        <v>160</v>
      </c>
    </row>
    <row r="1052" spans="1:51" s="14" customFormat="1" ht="12">
      <c r="A1052" s="14"/>
      <c r="B1052" s="249"/>
      <c r="C1052" s="250"/>
      <c r="D1052" s="234" t="s">
        <v>169</v>
      </c>
      <c r="E1052" s="251" t="s">
        <v>1</v>
      </c>
      <c r="F1052" s="252" t="s">
        <v>1422</v>
      </c>
      <c r="G1052" s="250"/>
      <c r="H1052" s="253">
        <v>15.5</v>
      </c>
      <c r="I1052" s="254"/>
      <c r="J1052" s="250"/>
      <c r="K1052" s="250"/>
      <c r="L1052" s="255"/>
      <c r="M1052" s="256"/>
      <c r="N1052" s="257"/>
      <c r="O1052" s="257"/>
      <c r="P1052" s="257"/>
      <c r="Q1052" s="257"/>
      <c r="R1052" s="257"/>
      <c r="S1052" s="257"/>
      <c r="T1052" s="258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9" t="s">
        <v>169</v>
      </c>
      <c r="AU1052" s="259" t="s">
        <v>82</v>
      </c>
      <c r="AV1052" s="14" t="s">
        <v>82</v>
      </c>
      <c r="AW1052" s="14" t="s">
        <v>30</v>
      </c>
      <c r="AX1052" s="14" t="s">
        <v>73</v>
      </c>
      <c r="AY1052" s="259" t="s">
        <v>160</v>
      </c>
    </row>
    <row r="1053" spans="1:51" s="15" customFormat="1" ht="12">
      <c r="A1053" s="15"/>
      <c r="B1053" s="260"/>
      <c r="C1053" s="261"/>
      <c r="D1053" s="234" t="s">
        <v>169</v>
      </c>
      <c r="E1053" s="262" t="s">
        <v>1</v>
      </c>
      <c r="F1053" s="263" t="s">
        <v>172</v>
      </c>
      <c r="G1053" s="261"/>
      <c r="H1053" s="264">
        <v>61</v>
      </c>
      <c r="I1053" s="265"/>
      <c r="J1053" s="261"/>
      <c r="K1053" s="261"/>
      <c r="L1053" s="266"/>
      <c r="M1053" s="267"/>
      <c r="N1053" s="268"/>
      <c r="O1053" s="268"/>
      <c r="P1053" s="268"/>
      <c r="Q1053" s="268"/>
      <c r="R1053" s="268"/>
      <c r="S1053" s="268"/>
      <c r="T1053" s="269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T1053" s="270" t="s">
        <v>169</v>
      </c>
      <c r="AU1053" s="270" t="s">
        <v>82</v>
      </c>
      <c r="AV1053" s="15" t="s">
        <v>166</v>
      </c>
      <c r="AW1053" s="15" t="s">
        <v>30</v>
      </c>
      <c r="AX1053" s="15" t="s">
        <v>80</v>
      </c>
      <c r="AY1053" s="270" t="s">
        <v>160</v>
      </c>
    </row>
    <row r="1054" spans="1:65" s="2" customFormat="1" ht="24.15" customHeight="1">
      <c r="A1054" s="39"/>
      <c r="B1054" s="40"/>
      <c r="C1054" s="220" t="s">
        <v>1423</v>
      </c>
      <c r="D1054" s="220" t="s">
        <v>162</v>
      </c>
      <c r="E1054" s="221" t="s">
        <v>1424</v>
      </c>
      <c r="F1054" s="222" t="s">
        <v>1425</v>
      </c>
      <c r="G1054" s="223" t="s">
        <v>307</v>
      </c>
      <c r="H1054" s="224">
        <v>139.1</v>
      </c>
      <c r="I1054" s="225"/>
      <c r="J1054" s="226">
        <f>ROUND(I1054*H1054,2)</f>
        <v>0</v>
      </c>
      <c r="K1054" s="227"/>
      <c r="L1054" s="45"/>
      <c r="M1054" s="228" t="s">
        <v>1</v>
      </c>
      <c r="N1054" s="229" t="s">
        <v>38</v>
      </c>
      <c r="O1054" s="92"/>
      <c r="P1054" s="230">
        <f>O1054*H1054</f>
        <v>0</v>
      </c>
      <c r="Q1054" s="230">
        <v>0</v>
      </c>
      <c r="R1054" s="230">
        <f>Q1054*H1054</f>
        <v>0</v>
      </c>
      <c r="S1054" s="230">
        <v>0</v>
      </c>
      <c r="T1054" s="231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32" t="s">
        <v>197</v>
      </c>
      <c r="AT1054" s="232" t="s">
        <v>162</v>
      </c>
      <c r="AU1054" s="232" t="s">
        <v>82</v>
      </c>
      <c r="AY1054" s="18" t="s">
        <v>160</v>
      </c>
      <c r="BE1054" s="233">
        <f>IF(N1054="základní",J1054,0)</f>
        <v>0</v>
      </c>
      <c r="BF1054" s="233">
        <f>IF(N1054="snížená",J1054,0)</f>
        <v>0</v>
      </c>
      <c r="BG1054" s="233">
        <f>IF(N1054="zákl. přenesená",J1054,0)</f>
        <v>0</v>
      </c>
      <c r="BH1054" s="233">
        <f>IF(N1054="sníž. přenesená",J1054,0)</f>
        <v>0</v>
      </c>
      <c r="BI1054" s="233">
        <f>IF(N1054="nulová",J1054,0)</f>
        <v>0</v>
      </c>
      <c r="BJ1054" s="18" t="s">
        <v>80</v>
      </c>
      <c r="BK1054" s="233">
        <f>ROUND(I1054*H1054,2)</f>
        <v>0</v>
      </c>
      <c r="BL1054" s="18" t="s">
        <v>197</v>
      </c>
      <c r="BM1054" s="232" t="s">
        <v>1426</v>
      </c>
    </row>
    <row r="1055" spans="1:65" s="2" customFormat="1" ht="16.5" customHeight="1">
      <c r="A1055" s="39"/>
      <c r="B1055" s="40"/>
      <c r="C1055" s="220" t="s">
        <v>826</v>
      </c>
      <c r="D1055" s="220" t="s">
        <v>162</v>
      </c>
      <c r="E1055" s="221" t="s">
        <v>1427</v>
      </c>
      <c r="F1055" s="222" t="s">
        <v>1428</v>
      </c>
      <c r="G1055" s="223" t="s">
        <v>282</v>
      </c>
      <c r="H1055" s="224">
        <v>40</v>
      </c>
      <c r="I1055" s="225"/>
      <c r="J1055" s="226">
        <f>ROUND(I1055*H1055,2)</f>
        <v>0</v>
      </c>
      <c r="K1055" s="227"/>
      <c r="L1055" s="45"/>
      <c r="M1055" s="228" t="s">
        <v>1</v>
      </c>
      <c r="N1055" s="229" t="s">
        <v>38</v>
      </c>
      <c r="O1055" s="92"/>
      <c r="P1055" s="230">
        <f>O1055*H1055</f>
        <v>0</v>
      </c>
      <c r="Q1055" s="230">
        <v>0</v>
      </c>
      <c r="R1055" s="230">
        <f>Q1055*H1055</f>
        <v>0</v>
      </c>
      <c r="S1055" s="230">
        <v>0</v>
      </c>
      <c r="T1055" s="231">
        <f>S1055*H1055</f>
        <v>0</v>
      </c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R1055" s="232" t="s">
        <v>197</v>
      </c>
      <c r="AT1055" s="232" t="s">
        <v>162</v>
      </c>
      <c r="AU1055" s="232" t="s">
        <v>82</v>
      </c>
      <c r="AY1055" s="18" t="s">
        <v>160</v>
      </c>
      <c r="BE1055" s="233">
        <f>IF(N1055="základní",J1055,0)</f>
        <v>0</v>
      </c>
      <c r="BF1055" s="233">
        <f>IF(N1055="snížená",J1055,0)</f>
        <v>0</v>
      </c>
      <c r="BG1055" s="233">
        <f>IF(N1055="zákl. přenesená",J1055,0)</f>
        <v>0</v>
      </c>
      <c r="BH1055" s="233">
        <f>IF(N1055="sníž. přenesená",J1055,0)</f>
        <v>0</v>
      </c>
      <c r="BI1055" s="233">
        <f>IF(N1055="nulová",J1055,0)</f>
        <v>0</v>
      </c>
      <c r="BJ1055" s="18" t="s">
        <v>80</v>
      </c>
      <c r="BK1055" s="233">
        <f>ROUND(I1055*H1055,2)</f>
        <v>0</v>
      </c>
      <c r="BL1055" s="18" t="s">
        <v>197</v>
      </c>
      <c r="BM1055" s="232" t="s">
        <v>1429</v>
      </c>
    </row>
    <row r="1056" spans="1:65" s="2" customFormat="1" ht="16.5" customHeight="1">
      <c r="A1056" s="39"/>
      <c r="B1056" s="40"/>
      <c r="C1056" s="220" t="s">
        <v>1430</v>
      </c>
      <c r="D1056" s="220" t="s">
        <v>162</v>
      </c>
      <c r="E1056" s="221" t="s">
        <v>1431</v>
      </c>
      <c r="F1056" s="222" t="s">
        <v>1432</v>
      </c>
      <c r="G1056" s="223" t="s">
        <v>282</v>
      </c>
      <c r="H1056" s="224">
        <v>8</v>
      </c>
      <c r="I1056" s="225"/>
      <c r="J1056" s="226">
        <f>ROUND(I1056*H1056,2)</f>
        <v>0</v>
      </c>
      <c r="K1056" s="227"/>
      <c r="L1056" s="45"/>
      <c r="M1056" s="228" t="s">
        <v>1</v>
      </c>
      <c r="N1056" s="229" t="s">
        <v>38</v>
      </c>
      <c r="O1056" s="92"/>
      <c r="P1056" s="230">
        <f>O1056*H1056</f>
        <v>0</v>
      </c>
      <c r="Q1056" s="230">
        <v>0</v>
      </c>
      <c r="R1056" s="230">
        <f>Q1056*H1056</f>
        <v>0</v>
      </c>
      <c r="S1056" s="230">
        <v>0</v>
      </c>
      <c r="T1056" s="231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32" t="s">
        <v>197</v>
      </c>
      <c r="AT1056" s="232" t="s">
        <v>162</v>
      </c>
      <c r="AU1056" s="232" t="s">
        <v>82</v>
      </c>
      <c r="AY1056" s="18" t="s">
        <v>160</v>
      </c>
      <c r="BE1056" s="233">
        <f>IF(N1056="základní",J1056,0)</f>
        <v>0</v>
      </c>
      <c r="BF1056" s="233">
        <f>IF(N1056="snížená",J1056,0)</f>
        <v>0</v>
      </c>
      <c r="BG1056" s="233">
        <f>IF(N1056="zákl. přenesená",J1056,0)</f>
        <v>0</v>
      </c>
      <c r="BH1056" s="233">
        <f>IF(N1056="sníž. přenesená",J1056,0)</f>
        <v>0</v>
      </c>
      <c r="BI1056" s="233">
        <f>IF(N1056="nulová",J1056,0)</f>
        <v>0</v>
      </c>
      <c r="BJ1056" s="18" t="s">
        <v>80</v>
      </c>
      <c r="BK1056" s="233">
        <f>ROUND(I1056*H1056,2)</f>
        <v>0</v>
      </c>
      <c r="BL1056" s="18" t="s">
        <v>197</v>
      </c>
      <c r="BM1056" s="232" t="s">
        <v>1433</v>
      </c>
    </row>
    <row r="1057" spans="1:65" s="2" customFormat="1" ht="16.5" customHeight="1">
      <c r="A1057" s="39"/>
      <c r="B1057" s="40"/>
      <c r="C1057" s="220" t="s">
        <v>834</v>
      </c>
      <c r="D1057" s="220" t="s">
        <v>162</v>
      </c>
      <c r="E1057" s="221" t="s">
        <v>1434</v>
      </c>
      <c r="F1057" s="222" t="s">
        <v>1435</v>
      </c>
      <c r="G1057" s="223" t="s">
        <v>165</v>
      </c>
      <c r="H1057" s="224">
        <v>70.77</v>
      </c>
      <c r="I1057" s="225"/>
      <c r="J1057" s="226">
        <f>ROUND(I1057*H1057,2)</f>
        <v>0</v>
      </c>
      <c r="K1057" s="227"/>
      <c r="L1057" s="45"/>
      <c r="M1057" s="228" t="s">
        <v>1</v>
      </c>
      <c r="N1057" s="229" t="s">
        <v>38</v>
      </c>
      <c r="O1057" s="92"/>
      <c r="P1057" s="230">
        <f>O1057*H1057</f>
        <v>0</v>
      </c>
      <c r="Q1057" s="230">
        <v>0</v>
      </c>
      <c r="R1057" s="230">
        <f>Q1057*H1057</f>
        <v>0</v>
      </c>
      <c r="S1057" s="230">
        <v>0</v>
      </c>
      <c r="T1057" s="231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232" t="s">
        <v>197</v>
      </c>
      <c r="AT1057" s="232" t="s">
        <v>162</v>
      </c>
      <c r="AU1057" s="232" t="s">
        <v>82</v>
      </c>
      <c r="AY1057" s="18" t="s">
        <v>160</v>
      </c>
      <c r="BE1057" s="233">
        <f>IF(N1057="základní",J1057,0)</f>
        <v>0</v>
      </c>
      <c r="BF1057" s="233">
        <f>IF(N1057="snížená",J1057,0)</f>
        <v>0</v>
      </c>
      <c r="BG1057" s="233">
        <f>IF(N1057="zákl. přenesená",J1057,0)</f>
        <v>0</v>
      </c>
      <c r="BH1057" s="233">
        <f>IF(N1057="sníž. přenesená",J1057,0)</f>
        <v>0</v>
      </c>
      <c r="BI1057" s="233">
        <f>IF(N1057="nulová",J1057,0)</f>
        <v>0</v>
      </c>
      <c r="BJ1057" s="18" t="s">
        <v>80</v>
      </c>
      <c r="BK1057" s="233">
        <f>ROUND(I1057*H1057,2)</f>
        <v>0</v>
      </c>
      <c r="BL1057" s="18" t="s">
        <v>197</v>
      </c>
      <c r="BM1057" s="232" t="s">
        <v>1436</v>
      </c>
    </row>
    <row r="1058" spans="1:51" s="13" customFormat="1" ht="12">
      <c r="A1058" s="13"/>
      <c r="B1058" s="239"/>
      <c r="C1058" s="240"/>
      <c r="D1058" s="234" t="s">
        <v>169</v>
      </c>
      <c r="E1058" s="241" t="s">
        <v>1</v>
      </c>
      <c r="F1058" s="242" t="s">
        <v>1353</v>
      </c>
      <c r="G1058" s="240"/>
      <c r="H1058" s="241" t="s">
        <v>1</v>
      </c>
      <c r="I1058" s="243"/>
      <c r="J1058" s="240"/>
      <c r="K1058" s="240"/>
      <c r="L1058" s="244"/>
      <c r="M1058" s="245"/>
      <c r="N1058" s="246"/>
      <c r="O1058" s="246"/>
      <c r="P1058" s="246"/>
      <c r="Q1058" s="246"/>
      <c r="R1058" s="246"/>
      <c r="S1058" s="246"/>
      <c r="T1058" s="247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8" t="s">
        <v>169</v>
      </c>
      <c r="AU1058" s="248" t="s">
        <v>82</v>
      </c>
      <c r="AV1058" s="13" t="s">
        <v>80</v>
      </c>
      <c r="AW1058" s="13" t="s">
        <v>30</v>
      </c>
      <c r="AX1058" s="13" t="s">
        <v>73</v>
      </c>
      <c r="AY1058" s="248" t="s">
        <v>160</v>
      </c>
    </row>
    <row r="1059" spans="1:51" s="14" customFormat="1" ht="12">
      <c r="A1059" s="14"/>
      <c r="B1059" s="249"/>
      <c r="C1059" s="250"/>
      <c r="D1059" s="234" t="s">
        <v>169</v>
      </c>
      <c r="E1059" s="251" t="s">
        <v>1</v>
      </c>
      <c r="F1059" s="252" t="s">
        <v>1392</v>
      </c>
      <c r="G1059" s="250"/>
      <c r="H1059" s="253">
        <v>57.12</v>
      </c>
      <c r="I1059" s="254"/>
      <c r="J1059" s="250"/>
      <c r="K1059" s="250"/>
      <c r="L1059" s="255"/>
      <c r="M1059" s="256"/>
      <c r="N1059" s="257"/>
      <c r="O1059" s="257"/>
      <c r="P1059" s="257"/>
      <c r="Q1059" s="257"/>
      <c r="R1059" s="257"/>
      <c r="S1059" s="257"/>
      <c r="T1059" s="258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9" t="s">
        <v>169</v>
      </c>
      <c r="AU1059" s="259" t="s">
        <v>82</v>
      </c>
      <c r="AV1059" s="14" t="s">
        <v>82</v>
      </c>
      <c r="AW1059" s="14" t="s">
        <v>30</v>
      </c>
      <c r="AX1059" s="14" t="s">
        <v>73</v>
      </c>
      <c r="AY1059" s="259" t="s">
        <v>160</v>
      </c>
    </row>
    <row r="1060" spans="1:51" s="14" customFormat="1" ht="12">
      <c r="A1060" s="14"/>
      <c r="B1060" s="249"/>
      <c r="C1060" s="250"/>
      <c r="D1060" s="234" t="s">
        <v>169</v>
      </c>
      <c r="E1060" s="251" t="s">
        <v>1</v>
      </c>
      <c r="F1060" s="252" t="s">
        <v>1393</v>
      </c>
      <c r="G1060" s="250"/>
      <c r="H1060" s="253">
        <v>13.65</v>
      </c>
      <c r="I1060" s="254"/>
      <c r="J1060" s="250"/>
      <c r="K1060" s="250"/>
      <c r="L1060" s="255"/>
      <c r="M1060" s="256"/>
      <c r="N1060" s="257"/>
      <c r="O1060" s="257"/>
      <c r="P1060" s="257"/>
      <c r="Q1060" s="257"/>
      <c r="R1060" s="257"/>
      <c r="S1060" s="257"/>
      <c r="T1060" s="258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59" t="s">
        <v>169</v>
      </c>
      <c r="AU1060" s="259" t="s">
        <v>82</v>
      </c>
      <c r="AV1060" s="14" t="s">
        <v>82</v>
      </c>
      <c r="AW1060" s="14" t="s">
        <v>30</v>
      </c>
      <c r="AX1060" s="14" t="s">
        <v>73</v>
      </c>
      <c r="AY1060" s="259" t="s">
        <v>160</v>
      </c>
    </row>
    <row r="1061" spans="1:51" s="15" customFormat="1" ht="12">
      <c r="A1061" s="15"/>
      <c r="B1061" s="260"/>
      <c r="C1061" s="261"/>
      <c r="D1061" s="234" t="s">
        <v>169</v>
      </c>
      <c r="E1061" s="262" t="s">
        <v>1</v>
      </c>
      <c r="F1061" s="263" t="s">
        <v>172</v>
      </c>
      <c r="G1061" s="261"/>
      <c r="H1061" s="264">
        <v>70.77</v>
      </c>
      <c r="I1061" s="265"/>
      <c r="J1061" s="261"/>
      <c r="K1061" s="261"/>
      <c r="L1061" s="266"/>
      <c r="M1061" s="267"/>
      <c r="N1061" s="268"/>
      <c r="O1061" s="268"/>
      <c r="P1061" s="268"/>
      <c r="Q1061" s="268"/>
      <c r="R1061" s="268"/>
      <c r="S1061" s="268"/>
      <c r="T1061" s="269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70" t="s">
        <v>169</v>
      </c>
      <c r="AU1061" s="270" t="s">
        <v>82</v>
      </c>
      <c r="AV1061" s="15" t="s">
        <v>166</v>
      </c>
      <c r="AW1061" s="15" t="s">
        <v>30</v>
      </c>
      <c r="AX1061" s="15" t="s">
        <v>80</v>
      </c>
      <c r="AY1061" s="270" t="s">
        <v>160</v>
      </c>
    </row>
    <row r="1062" spans="1:65" s="2" customFormat="1" ht="24.15" customHeight="1">
      <c r="A1062" s="39"/>
      <c r="B1062" s="40"/>
      <c r="C1062" s="220" t="s">
        <v>1437</v>
      </c>
      <c r="D1062" s="220" t="s">
        <v>162</v>
      </c>
      <c r="E1062" s="221" t="s">
        <v>1438</v>
      </c>
      <c r="F1062" s="222" t="s">
        <v>1439</v>
      </c>
      <c r="G1062" s="223" t="s">
        <v>893</v>
      </c>
      <c r="H1062" s="282"/>
      <c r="I1062" s="225"/>
      <c r="J1062" s="226">
        <f>ROUND(I1062*H1062,2)</f>
        <v>0</v>
      </c>
      <c r="K1062" s="227"/>
      <c r="L1062" s="45"/>
      <c r="M1062" s="228" t="s">
        <v>1</v>
      </c>
      <c r="N1062" s="229" t="s">
        <v>38</v>
      </c>
      <c r="O1062" s="92"/>
      <c r="P1062" s="230">
        <f>O1062*H1062</f>
        <v>0</v>
      </c>
      <c r="Q1062" s="230">
        <v>0</v>
      </c>
      <c r="R1062" s="230">
        <f>Q1062*H1062</f>
        <v>0</v>
      </c>
      <c r="S1062" s="230">
        <v>0</v>
      </c>
      <c r="T1062" s="231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32" t="s">
        <v>197</v>
      </c>
      <c r="AT1062" s="232" t="s">
        <v>162</v>
      </c>
      <c r="AU1062" s="232" t="s">
        <v>82</v>
      </c>
      <c r="AY1062" s="18" t="s">
        <v>160</v>
      </c>
      <c r="BE1062" s="233">
        <f>IF(N1062="základní",J1062,0)</f>
        <v>0</v>
      </c>
      <c r="BF1062" s="233">
        <f>IF(N1062="snížená",J1062,0)</f>
        <v>0</v>
      </c>
      <c r="BG1062" s="233">
        <f>IF(N1062="zákl. přenesená",J1062,0)</f>
        <v>0</v>
      </c>
      <c r="BH1062" s="233">
        <f>IF(N1062="sníž. přenesená",J1062,0)</f>
        <v>0</v>
      </c>
      <c r="BI1062" s="233">
        <f>IF(N1062="nulová",J1062,0)</f>
        <v>0</v>
      </c>
      <c r="BJ1062" s="18" t="s">
        <v>80</v>
      </c>
      <c r="BK1062" s="233">
        <f>ROUND(I1062*H1062,2)</f>
        <v>0</v>
      </c>
      <c r="BL1062" s="18" t="s">
        <v>197</v>
      </c>
      <c r="BM1062" s="232" t="s">
        <v>1440</v>
      </c>
    </row>
    <row r="1063" spans="1:63" s="12" customFormat="1" ht="22.8" customHeight="1">
      <c r="A1063" s="12"/>
      <c r="B1063" s="204"/>
      <c r="C1063" s="205"/>
      <c r="D1063" s="206" t="s">
        <v>72</v>
      </c>
      <c r="E1063" s="218" t="s">
        <v>1441</v>
      </c>
      <c r="F1063" s="218" t="s">
        <v>1442</v>
      </c>
      <c r="G1063" s="205"/>
      <c r="H1063" s="205"/>
      <c r="I1063" s="208"/>
      <c r="J1063" s="219">
        <f>BK1063</f>
        <v>0</v>
      </c>
      <c r="K1063" s="205"/>
      <c r="L1063" s="210"/>
      <c r="M1063" s="211"/>
      <c r="N1063" s="212"/>
      <c r="O1063" s="212"/>
      <c r="P1063" s="213">
        <f>SUM(P1064:P1066)</f>
        <v>0</v>
      </c>
      <c r="Q1063" s="212"/>
      <c r="R1063" s="213">
        <f>SUM(R1064:R1066)</f>
        <v>0</v>
      </c>
      <c r="S1063" s="212"/>
      <c r="T1063" s="214">
        <f>SUM(T1064:T1066)</f>
        <v>0</v>
      </c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R1063" s="215" t="s">
        <v>82</v>
      </c>
      <c r="AT1063" s="216" t="s">
        <v>72</v>
      </c>
      <c r="AU1063" s="216" t="s">
        <v>80</v>
      </c>
      <c r="AY1063" s="215" t="s">
        <v>160</v>
      </c>
      <c r="BK1063" s="217">
        <f>SUM(BK1064:BK1066)</f>
        <v>0</v>
      </c>
    </row>
    <row r="1064" spans="1:65" s="2" customFormat="1" ht="44.25" customHeight="1">
      <c r="A1064" s="39"/>
      <c r="B1064" s="40"/>
      <c r="C1064" s="220" t="s">
        <v>837</v>
      </c>
      <c r="D1064" s="220" t="s">
        <v>162</v>
      </c>
      <c r="E1064" s="221" t="s">
        <v>1443</v>
      </c>
      <c r="F1064" s="222" t="s">
        <v>1444</v>
      </c>
      <c r="G1064" s="223" t="s">
        <v>165</v>
      </c>
      <c r="H1064" s="224">
        <v>369.11</v>
      </c>
      <c r="I1064" s="225"/>
      <c r="J1064" s="226">
        <f>ROUND(I1064*H1064,2)</f>
        <v>0</v>
      </c>
      <c r="K1064" s="227"/>
      <c r="L1064" s="45"/>
      <c r="M1064" s="228" t="s">
        <v>1</v>
      </c>
      <c r="N1064" s="229" t="s">
        <v>38</v>
      </c>
      <c r="O1064" s="92"/>
      <c r="P1064" s="230">
        <f>O1064*H1064</f>
        <v>0</v>
      </c>
      <c r="Q1064" s="230">
        <v>0</v>
      </c>
      <c r="R1064" s="230">
        <f>Q1064*H1064</f>
        <v>0</v>
      </c>
      <c r="S1064" s="230">
        <v>0</v>
      </c>
      <c r="T1064" s="231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32" t="s">
        <v>197</v>
      </c>
      <c r="AT1064" s="232" t="s">
        <v>162</v>
      </c>
      <c r="AU1064" s="232" t="s">
        <v>82</v>
      </c>
      <c r="AY1064" s="18" t="s">
        <v>160</v>
      </c>
      <c r="BE1064" s="233">
        <f>IF(N1064="základní",J1064,0)</f>
        <v>0</v>
      </c>
      <c r="BF1064" s="233">
        <f>IF(N1064="snížená",J1064,0)</f>
        <v>0</v>
      </c>
      <c r="BG1064" s="233">
        <f>IF(N1064="zákl. přenesená",J1064,0)</f>
        <v>0</v>
      </c>
      <c r="BH1064" s="233">
        <f>IF(N1064="sníž. přenesená",J1064,0)</f>
        <v>0</v>
      </c>
      <c r="BI1064" s="233">
        <f>IF(N1064="nulová",J1064,0)</f>
        <v>0</v>
      </c>
      <c r="BJ1064" s="18" t="s">
        <v>80</v>
      </c>
      <c r="BK1064" s="233">
        <f>ROUND(I1064*H1064,2)</f>
        <v>0</v>
      </c>
      <c r="BL1064" s="18" t="s">
        <v>197</v>
      </c>
      <c r="BM1064" s="232" t="s">
        <v>1445</v>
      </c>
    </row>
    <row r="1065" spans="1:65" s="2" customFormat="1" ht="16.5" customHeight="1">
      <c r="A1065" s="39"/>
      <c r="B1065" s="40"/>
      <c r="C1065" s="220" t="s">
        <v>1446</v>
      </c>
      <c r="D1065" s="220" t="s">
        <v>162</v>
      </c>
      <c r="E1065" s="221" t="s">
        <v>1447</v>
      </c>
      <c r="F1065" s="222" t="s">
        <v>1448</v>
      </c>
      <c r="G1065" s="223" t="s">
        <v>307</v>
      </c>
      <c r="H1065" s="224">
        <v>96.4</v>
      </c>
      <c r="I1065" s="225"/>
      <c r="J1065" s="226">
        <f>ROUND(I1065*H1065,2)</f>
        <v>0</v>
      </c>
      <c r="K1065" s="227"/>
      <c r="L1065" s="45"/>
      <c r="M1065" s="228" t="s">
        <v>1</v>
      </c>
      <c r="N1065" s="229" t="s">
        <v>38</v>
      </c>
      <c r="O1065" s="92"/>
      <c r="P1065" s="230">
        <f>O1065*H1065</f>
        <v>0</v>
      </c>
      <c r="Q1065" s="230">
        <v>0</v>
      </c>
      <c r="R1065" s="230">
        <f>Q1065*H1065</f>
        <v>0</v>
      </c>
      <c r="S1065" s="230">
        <v>0</v>
      </c>
      <c r="T1065" s="231">
        <f>S1065*H1065</f>
        <v>0</v>
      </c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R1065" s="232" t="s">
        <v>197</v>
      </c>
      <c r="AT1065" s="232" t="s">
        <v>162</v>
      </c>
      <c r="AU1065" s="232" t="s">
        <v>82</v>
      </c>
      <c r="AY1065" s="18" t="s">
        <v>160</v>
      </c>
      <c r="BE1065" s="233">
        <f>IF(N1065="základní",J1065,0)</f>
        <v>0</v>
      </c>
      <c r="BF1065" s="233">
        <f>IF(N1065="snížená",J1065,0)</f>
        <v>0</v>
      </c>
      <c r="BG1065" s="233">
        <f>IF(N1065="zákl. přenesená",J1065,0)</f>
        <v>0</v>
      </c>
      <c r="BH1065" s="233">
        <f>IF(N1065="sníž. přenesená",J1065,0)</f>
        <v>0</v>
      </c>
      <c r="BI1065" s="233">
        <f>IF(N1065="nulová",J1065,0)</f>
        <v>0</v>
      </c>
      <c r="BJ1065" s="18" t="s">
        <v>80</v>
      </c>
      <c r="BK1065" s="233">
        <f>ROUND(I1065*H1065,2)</f>
        <v>0</v>
      </c>
      <c r="BL1065" s="18" t="s">
        <v>197</v>
      </c>
      <c r="BM1065" s="232" t="s">
        <v>1449</v>
      </c>
    </row>
    <row r="1066" spans="1:65" s="2" customFormat="1" ht="24.15" customHeight="1">
      <c r="A1066" s="39"/>
      <c r="B1066" s="40"/>
      <c r="C1066" s="220" t="s">
        <v>841</v>
      </c>
      <c r="D1066" s="220" t="s">
        <v>162</v>
      </c>
      <c r="E1066" s="221" t="s">
        <v>1450</v>
      </c>
      <c r="F1066" s="222" t="s">
        <v>1451</v>
      </c>
      <c r="G1066" s="223" t="s">
        <v>893</v>
      </c>
      <c r="H1066" s="282"/>
      <c r="I1066" s="225"/>
      <c r="J1066" s="226">
        <f>ROUND(I1066*H1066,2)</f>
        <v>0</v>
      </c>
      <c r="K1066" s="227"/>
      <c r="L1066" s="45"/>
      <c r="M1066" s="228" t="s">
        <v>1</v>
      </c>
      <c r="N1066" s="229" t="s">
        <v>38</v>
      </c>
      <c r="O1066" s="92"/>
      <c r="P1066" s="230">
        <f>O1066*H1066</f>
        <v>0</v>
      </c>
      <c r="Q1066" s="230">
        <v>0</v>
      </c>
      <c r="R1066" s="230">
        <f>Q1066*H1066</f>
        <v>0</v>
      </c>
      <c r="S1066" s="230">
        <v>0</v>
      </c>
      <c r="T1066" s="231">
        <f>S1066*H1066</f>
        <v>0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32" t="s">
        <v>197</v>
      </c>
      <c r="AT1066" s="232" t="s">
        <v>162</v>
      </c>
      <c r="AU1066" s="232" t="s">
        <v>82</v>
      </c>
      <c r="AY1066" s="18" t="s">
        <v>160</v>
      </c>
      <c r="BE1066" s="233">
        <f>IF(N1066="základní",J1066,0)</f>
        <v>0</v>
      </c>
      <c r="BF1066" s="233">
        <f>IF(N1066="snížená",J1066,0)</f>
        <v>0</v>
      </c>
      <c r="BG1066" s="233">
        <f>IF(N1066="zákl. přenesená",J1066,0)</f>
        <v>0</v>
      </c>
      <c r="BH1066" s="233">
        <f>IF(N1066="sníž. přenesená",J1066,0)</f>
        <v>0</v>
      </c>
      <c r="BI1066" s="233">
        <f>IF(N1066="nulová",J1066,0)</f>
        <v>0</v>
      </c>
      <c r="BJ1066" s="18" t="s">
        <v>80</v>
      </c>
      <c r="BK1066" s="233">
        <f>ROUND(I1066*H1066,2)</f>
        <v>0</v>
      </c>
      <c r="BL1066" s="18" t="s">
        <v>197</v>
      </c>
      <c r="BM1066" s="232" t="s">
        <v>1452</v>
      </c>
    </row>
    <row r="1067" spans="1:63" s="12" customFormat="1" ht="22.8" customHeight="1">
      <c r="A1067" s="12"/>
      <c r="B1067" s="204"/>
      <c r="C1067" s="205"/>
      <c r="D1067" s="206" t="s">
        <v>72</v>
      </c>
      <c r="E1067" s="218" t="s">
        <v>1453</v>
      </c>
      <c r="F1067" s="218" t="s">
        <v>1454</v>
      </c>
      <c r="G1067" s="205"/>
      <c r="H1067" s="205"/>
      <c r="I1067" s="208"/>
      <c r="J1067" s="219">
        <f>BK1067</f>
        <v>0</v>
      </c>
      <c r="K1067" s="205"/>
      <c r="L1067" s="210"/>
      <c r="M1067" s="211"/>
      <c r="N1067" s="212"/>
      <c r="O1067" s="212"/>
      <c r="P1067" s="213">
        <f>SUM(P1068:P1091)</f>
        <v>0</v>
      </c>
      <c r="Q1067" s="212"/>
      <c r="R1067" s="213">
        <f>SUM(R1068:R1091)</f>
        <v>0</v>
      </c>
      <c r="S1067" s="212"/>
      <c r="T1067" s="214">
        <f>SUM(T1068:T1091)</f>
        <v>0</v>
      </c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R1067" s="215" t="s">
        <v>82</v>
      </c>
      <c r="AT1067" s="216" t="s">
        <v>72</v>
      </c>
      <c r="AU1067" s="216" t="s">
        <v>80</v>
      </c>
      <c r="AY1067" s="215" t="s">
        <v>160</v>
      </c>
      <c r="BK1067" s="217">
        <f>SUM(BK1068:BK1091)</f>
        <v>0</v>
      </c>
    </row>
    <row r="1068" spans="1:65" s="2" customFormat="1" ht="16.5" customHeight="1">
      <c r="A1068" s="39"/>
      <c r="B1068" s="40"/>
      <c r="C1068" s="220" t="s">
        <v>1455</v>
      </c>
      <c r="D1068" s="220" t="s">
        <v>162</v>
      </c>
      <c r="E1068" s="221" t="s">
        <v>1456</v>
      </c>
      <c r="F1068" s="222" t="s">
        <v>1457</v>
      </c>
      <c r="G1068" s="223" t="s">
        <v>165</v>
      </c>
      <c r="H1068" s="224">
        <v>97.2</v>
      </c>
      <c r="I1068" s="225"/>
      <c r="J1068" s="226">
        <f>ROUND(I1068*H1068,2)</f>
        <v>0</v>
      </c>
      <c r="K1068" s="227"/>
      <c r="L1068" s="45"/>
      <c r="M1068" s="228" t="s">
        <v>1</v>
      </c>
      <c r="N1068" s="229" t="s">
        <v>38</v>
      </c>
      <c r="O1068" s="92"/>
      <c r="P1068" s="230">
        <f>O1068*H1068</f>
        <v>0</v>
      </c>
      <c r="Q1068" s="230">
        <v>0</v>
      </c>
      <c r="R1068" s="230">
        <f>Q1068*H1068</f>
        <v>0</v>
      </c>
      <c r="S1068" s="230">
        <v>0</v>
      </c>
      <c r="T1068" s="231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32" t="s">
        <v>197</v>
      </c>
      <c r="AT1068" s="232" t="s">
        <v>162</v>
      </c>
      <c r="AU1068" s="232" t="s">
        <v>82</v>
      </c>
      <c r="AY1068" s="18" t="s">
        <v>160</v>
      </c>
      <c r="BE1068" s="233">
        <f>IF(N1068="základní",J1068,0)</f>
        <v>0</v>
      </c>
      <c r="BF1068" s="233">
        <f>IF(N1068="snížená",J1068,0)</f>
        <v>0</v>
      </c>
      <c r="BG1068" s="233">
        <f>IF(N1068="zákl. přenesená",J1068,0)</f>
        <v>0</v>
      </c>
      <c r="BH1068" s="233">
        <f>IF(N1068="sníž. přenesená",J1068,0)</f>
        <v>0</v>
      </c>
      <c r="BI1068" s="233">
        <f>IF(N1068="nulová",J1068,0)</f>
        <v>0</v>
      </c>
      <c r="BJ1068" s="18" t="s">
        <v>80</v>
      </c>
      <c r="BK1068" s="233">
        <f>ROUND(I1068*H1068,2)</f>
        <v>0</v>
      </c>
      <c r="BL1068" s="18" t="s">
        <v>197</v>
      </c>
      <c r="BM1068" s="232" t="s">
        <v>1458</v>
      </c>
    </row>
    <row r="1069" spans="1:51" s="14" customFormat="1" ht="12">
      <c r="A1069" s="14"/>
      <c r="B1069" s="249"/>
      <c r="C1069" s="250"/>
      <c r="D1069" s="234" t="s">
        <v>169</v>
      </c>
      <c r="E1069" s="251" t="s">
        <v>1</v>
      </c>
      <c r="F1069" s="252" t="s">
        <v>1459</v>
      </c>
      <c r="G1069" s="250"/>
      <c r="H1069" s="253">
        <v>10.9</v>
      </c>
      <c r="I1069" s="254"/>
      <c r="J1069" s="250"/>
      <c r="K1069" s="250"/>
      <c r="L1069" s="255"/>
      <c r="M1069" s="256"/>
      <c r="N1069" s="257"/>
      <c r="O1069" s="257"/>
      <c r="P1069" s="257"/>
      <c r="Q1069" s="257"/>
      <c r="R1069" s="257"/>
      <c r="S1069" s="257"/>
      <c r="T1069" s="258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9" t="s">
        <v>169</v>
      </c>
      <c r="AU1069" s="259" t="s">
        <v>82</v>
      </c>
      <c r="AV1069" s="14" t="s">
        <v>82</v>
      </c>
      <c r="AW1069" s="14" t="s">
        <v>30</v>
      </c>
      <c r="AX1069" s="14" t="s">
        <v>73</v>
      </c>
      <c r="AY1069" s="259" t="s">
        <v>160</v>
      </c>
    </row>
    <row r="1070" spans="1:51" s="14" customFormat="1" ht="12">
      <c r="A1070" s="14"/>
      <c r="B1070" s="249"/>
      <c r="C1070" s="250"/>
      <c r="D1070" s="234" t="s">
        <v>169</v>
      </c>
      <c r="E1070" s="251" t="s">
        <v>1</v>
      </c>
      <c r="F1070" s="252" t="s">
        <v>1460</v>
      </c>
      <c r="G1070" s="250"/>
      <c r="H1070" s="253">
        <v>14.9</v>
      </c>
      <c r="I1070" s="254"/>
      <c r="J1070" s="250"/>
      <c r="K1070" s="250"/>
      <c r="L1070" s="255"/>
      <c r="M1070" s="256"/>
      <c r="N1070" s="257"/>
      <c r="O1070" s="257"/>
      <c r="P1070" s="257"/>
      <c r="Q1070" s="257"/>
      <c r="R1070" s="257"/>
      <c r="S1070" s="257"/>
      <c r="T1070" s="258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59" t="s">
        <v>169</v>
      </c>
      <c r="AU1070" s="259" t="s">
        <v>82</v>
      </c>
      <c r="AV1070" s="14" t="s">
        <v>82</v>
      </c>
      <c r="AW1070" s="14" t="s">
        <v>30</v>
      </c>
      <c r="AX1070" s="14" t="s">
        <v>73</v>
      </c>
      <c r="AY1070" s="259" t="s">
        <v>160</v>
      </c>
    </row>
    <row r="1071" spans="1:51" s="14" customFormat="1" ht="12">
      <c r="A1071" s="14"/>
      <c r="B1071" s="249"/>
      <c r="C1071" s="250"/>
      <c r="D1071" s="234" t="s">
        <v>169</v>
      </c>
      <c r="E1071" s="251" t="s">
        <v>1</v>
      </c>
      <c r="F1071" s="252" t="s">
        <v>1461</v>
      </c>
      <c r="G1071" s="250"/>
      <c r="H1071" s="253">
        <v>15.5</v>
      </c>
      <c r="I1071" s="254"/>
      <c r="J1071" s="250"/>
      <c r="K1071" s="250"/>
      <c r="L1071" s="255"/>
      <c r="M1071" s="256"/>
      <c r="N1071" s="257"/>
      <c r="O1071" s="257"/>
      <c r="P1071" s="257"/>
      <c r="Q1071" s="257"/>
      <c r="R1071" s="257"/>
      <c r="S1071" s="257"/>
      <c r="T1071" s="258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9" t="s">
        <v>169</v>
      </c>
      <c r="AU1071" s="259" t="s">
        <v>82</v>
      </c>
      <c r="AV1071" s="14" t="s">
        <v>82</v>
      </c>
      <c r="AW1071" s="14" t="s">
        <v>30</v>
      </c>
      <c r="AX1071" s="14" t="s">
        <v>73</v>
      </c>
      <c r="AY1071" s="259" t="s">
        <v>160</v>
      </c>
    </row>
    <row r="1072" spans="1:51" s="14" customFormat="1" ht="12">
      <c r="A1072" s="14"/>
      <c r="B1072" s="249"/>
      <c r="C1072" s="250"/>
      <c r="D1072" s="234" t="s">
        <v>169</v>
      </c>
      <c r="E1072" s="251" t="s">
        <v>1</v>
      </c>
      <c r="F1072" s="252" t="s">
        <v>1462</v>
      </c>
      <c r="G1072" s="250"/>
      <c r="H1072" s="253">
        <v>9.3</v>
      </c>
      <c r="I1072" s="254"/>
      <c r="J1072" s="250"/>
      <c r="K1072" s="250"/>
      <c r="L1072" s="255"/>
      <c r="M1072" s="256"/>
      <c r="N1072" s="257"/>
      <c r="O1072" s="257"/>
      <c r="P1072" s="257"/>
      <c r="Q1072" s="257"/>
      <c r="R1072" s="257"/>
      <c r="S1072" s="257"/>
      <c r="T1072" s="258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9" t="s">
        <v>169</v>
      </c>
      <c r="AU1072" s="259" t="s">
        <v>82</v>
      </c>
      <c r="AV1072" s="14" t="s">
        <v>82</v>
      </c>
      <c r="AW1072" s="14" t="s">
        <v>30</v>
      </c>
      <c r="AX1072" s="14" t="s">
        <v>73</v>
      </c>
      <c r="AY1072" s="259" t="s">
        <v>160</v>
      </c>
    </row>
    <row r="1073" spans="1:51" s="14" customFormat="1" ht="12">
      <c r="A1073" s="14"/>
      <c r="B1073" s="249"/>
      <c r="C1073" s="250"/>
      <c r="D1073" s="234" t="s">
        <v>169</v>
      </c>
      <c r="E1073" s="251" t="s">
        <v>1</v>
      </c>
      <c r="F1073" s="252" t="s">
        <v>1463</v>
      </c>
      <c r="G1073" s="250"/>
      <c r="H1073" s="253">
        <v>23.3</v>
      </c>
      <c r="I1073" s="254"/>
      <c r="J1073" s="250"/>
      <c r="K1073" s="250"/>
      <c r="L1073" s="255"/>
      <c r="M1073" s="256"/>
      <c r="N1073" s="257"/>
      <c r="O1073" s="257"/>
      <c r="P1073" s="257"/>
      <c r="Q1073" s="257"/>
      <c r="R1073" s="257"/>
      <c r="S1073" s="257"/>
      <c r="T1073" s="258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9" t="s">
        <v>169</v>
      </c>
      <c r="AU1073" s="259" t="s">
        <v>82</v>
      </c>
      <c r="AV1073" s="14" t="s">
        <v>82</v>
      </c>
      <c r="AW1073" s="14" t="s">
        <v>30</v>
      </c>
      <c r="AX1073" s="14" t="s">
        <v>73</v>
      </c>
      <c r="AY1073" s="259" t="s">
        <v>160</v>
      </c>
    </row>
    <row r="1074" spans="1:51" s="14" customFormat="1" ht="12">
      <c r="A1074" s="14"/>
      <c r="B1074" s="249"/>
      <c r="C1074" s="250"/>
      <c r="D1074" s="234" t="s">
        <v>169</v>
      </c>
      <c r="E1074" s="251" t="s">
        <v>1</v>
      </c>
      <c r="F1074" s="252" t="s">
        <v>1464</v>
      </c>
      <c r="G1074" s="250"/>
      <c r="H1074" s="253">
        <v>23.3</v>
      </c>
      <c r="I1074" s="254"/>
      <c r="J1074" s="250"/>
      <c r="K1074" s="250"/>
      <c r="L1074" s="255"/>
      <c r="M1074" s="256"/>
      <c r="N1074" s="257"/>
      <c r="O1074" s="257"/>
      <c r="P1074" s="257"/>
      <c r="Q1074" s="257"/>
      <c r="R1074" s="257"/>
      <c r="S1074" s="257"/>
      <c r="T1074" s="258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9" t="s">
        <v>169</v>
      </c>
      <c r="AU1074" s="259" t="s">
        <v>82</v>
      </c>
      <c r="AV1074" s="14" t="s">
        <v>82</v>
      </c>
      <c r="AW1074" s="14" t="s">
        <v>30</v>
      </c>
      <c r="AX1074" s="14" t="s">
        <v>73</v>
      </c>
      <c r="AY1074" s="259" t="s">
        <v>160</v>
      </c>
    </row>
    <row r="1075" spans="1:51" s="15" customFormat="1" ht="12">
      <c r="A1075" s="15"/>
      <c r="B1075" s="260"/>
      <c r="C1075" s="261"/>
      <c r="D1075" s="234" t="s">
        <v>169</v>
      </c>
      <c r="E1075" s="262" t="s">
        <v>1</v>
      </c>
      <c r="F1075" s="263" t="s">
        <v>172</v>
      </c>
      <c r="G1075" s="261"/>
      <c r="H1075" s="264">
        <v>97.19999999999999</v>
      </c>
      <c r="I1075" s="265"/>
      <c r="J1075" s="261"/>
      <c r="K1075" s="261"/>
      <c r="L1075" s="266"/>
      <c r="M1075" s="267"/>
      <c r="N1075" s="268"/>
      <c r="O1075" s="268"/>
      <c r="P1075" s="268"/>
      <c r="Q1075" s="268"/>
      <c r="R1075" s="268"/>
      <c r="S1075" s="268"/>
      <c r="T1075" s="269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70" t="s">
        <v>169</v>
      </c>
      <c r="AU1075" s="270" t="s">
        <v>82</v>
      </c>
      <c r="AV1075" s="15" t="s">
        <v>166</v>
      </c>
      <c r="AW1075" s="15" t="s">
        <v>30</v>
      </c>
      <c r="AX1075" s="15" t="s">
        <v>80</v>
      </c>
      <c r="AY1075" s="270" t="s">
        <v>160</v>
      </c>
    </row>
    <row r="1076" spans="1:65" s="2" customFormat="1" ht="24.15" customHeight="1">
      <c r="A1076" s="39"/>
      <c r="B1076" s="40"/>
      <c r="C1076" s="220" t="s">
        <v>846</v>
      </c>
      <c r="D1076" s="220" t="s">
        <v>162</v>
      </c>
      <c r="E1076" s="221" t="s">
        <v>1465</v>
      </c>
      <c r="F1076" s="222" t="s">
        <v>1466</v>
      </c>
      <c r="G1076" s="223" t="s">
        <v>165</v>
      </c>
      <c r="H1076" s="224">
        <v>38.766</v>
      </c>
      <c r="I1076" s="225"/>
      <c r="J1076" s="226">
        <f>ROUND(I1076*H1076,2)</f>
        <v>0</v>
      </c>
      <c r="K1076" s="227"/>
      <c r="L1076" s="45"/>
      <c r="M1076" s="228" t="s">
        <v>1</v>
      </c>
      <c r="N1076" s="229" t="s">
        <v>38</v>
      </c>
      <c r="O1076" s="92"/>
      <c r="P1076" s="230">
        <f>O1076*H1076</f>
        <v>0</v>
      </c>
      <c r="Q1076" s="230">
        <v>0</v>
      </c>
      <c r="R1076" s="230">
        <f>Q1076*H1076</f>
        <v>0</v>
      </c>
      <c r="S1076" s="230">
        <v>0</v>
      </c>
      <c r="T1076" s="231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32" t="s">
        <v>197</v>
      </c>
      <c r="AT1076" s="232" t="s">
        <v>162</v>
      </c>
      <c r="AU1076" s="232" t="s">
        <v>82</v>
      </c>
      <c r="AY1076" s="18" t="s">
        <v>160</v>
      </c>
      <c r="BE1076" s="233">
        <f>IF(N1076="základní",J1076,0)</f>
        <v>0</v>
      </c>
      <c r="BF1076" s="233">
        <f>IF(N1076="snížená",J1076,0)</f>
        <v>0</v>
      </c>
      <c r="BG1076" s="233">
        <f>IF(N1076="zákl. přenesená",J1076,0)</f>
        <v>0</v>
      </c>
      <c r="BH1076" s="233">
        <f>IF(N1076="sníž. přenesená",J1076,0)</f>
        <v>0</v>
      </c>
      <c r="BI1076" s="233">
        <f>IF(N1076="nulová",J1076,0)</f>
        <v>0</v>
      </c>
      <c r="BJ1076" s="18" t="s">
        <v>80</v>
      </c>
      <c r="BK1076" s="233">
        <f>ROUND(I1076*H1076,2)</f>
        <v>0</v>
      </c>
      <c r="BL1076" s="18" t="s">
        <v>197</v>
      </c>
      <c r="BM1076" s="232" t="s">
        <v>1467</v>
      </c>
    </row>
    <row r="1077" spans="1:51" s="14" customFormat="1" ht="12">
      <c r="A1077" s="14"/>
      <c r="B1077" s="249"/>
      <c r="C1077" s="250"/>
      <c r="D1077" s="234" t="s">
        <v>169</v>
      </c>
      <c r="E1077" s="251" t="s">
        <v>1</v>
      </c>
      <c r="F1077" s="252" t="s">
        <v>1468</v>
      </c>
      <c r="G1077" s="250"/>
      <c r="H1077" s="253">
        <v>19.383</v>
      </c>
      <c r="I1077" s="254"/>
      <c r="J1077" s="250"/>
      <c r="K1077" s="250"/>
      <c r="L1077" s="255"/>
      <c r="M1077" s="256"/>
      <c r="N1077" s="257"/>
      <c r="O1077" s="257"/>
      <c r="P1077" s="257"/>
      <c r="Q1077" s="257"/>
      <c r="R1077" s="257"/>
      <c r="S1077" s="257"/>
      <c r="T1077" s="258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59" t="s">
        <v>169</v>
      </c>
      <c r="AU1077" s="259" t="s">
        <v>82</v>
      </c>
      <c r="AV1077" s="14" t="s">
        <v>82</v>
      </c>
      <c r="AW1077" s="14" t="s">
        <v>30</v>
      </c>
      <c r="AX1077" s="14" t="s">
        <v>73</v>
      </c>
      <c r="AY1077" s="259" t="s">
        <v>160</v>
      </c>
    </row>
    <row r="1078" spans="1:51" s="14" customFormat="1" ht="12">
      <c r="A1078" s="14"/>
      <c r="B1078" s="249"/>
      <c r="C1078" s="250"/>
      <c r="D1078" s="234" t="s">
        <v>169</v>
      </c>
      <c r="E1078" s="251" t="s">
        <v>1</v>
      </c>
      <c r="F1078" s="252" t="s">
        <v>1469</v>
      </c>
      <c r="G1078" s="250"/>
      <c r="H1078" s="253">
        <v>19.383</v>
      </c>
      <c r="I1078" s="254"/>
      <c r="J1078" s="250"/>
      <c r="K1078" s="250"/>
      <c r="L1078" s="255"/>
      <c r="M1078" s="256"/>
      <c r="N1078" s="257"/>
      <c r="O1078" s="257"/>
      <c r="P1078" s="257"/>
      <c r="Q1078" s="257"/>
      <c r="R1078" s="257"/>
      <c r="S1078" s="257"/>
      <c r="T1078" s="258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9" t="s">
        <v>169</v>
      </c>
      <c r="AU1078" s="259" t="s">
        <v>82</v>
      </c>
      <c r="AV1078" s="14" t="s">
        <v>82</v>
      </c>
      <c r="AW1078" s="14" t="s">
        <v>30</v>
      </c>
      <c r="AX1078" s="14" t="s">
        <v>73</v>
      </c>
      <c r="AY1078" s="259" t="s">
        <v>160</v>
      </c>
    </row>
    <row r="1079" spans="1:51" s="15" customFormat="1" ht="12">
      <c r="A1079" s="15"/>
      <c r="B1079" s="260"/>
      <c r="C1079" s="261"/>
      <c r="D1079" s="234" t="s">
        <v>169</v>
      </c>
      <c r="E1079" s="262" t="s">
        <v>1</v>
      </c>
      <c r="F1079" s="263" t="s">
        <v>172</v>
      </c>
      <c r="G1079" s="261"/>
      <c r="H1079" s="264">
        <v>38.766</v>
      </c>
      <c r="I1079" s="265"/>
      <c r="J1079" s="261"/>
      <c r="K1079" s="261"/>
      <c r="L1079" s="266"/>
      <c r="M1079" s="267"/>
      <c r="N1079" s="268"/>
      <c r="O1079" s="268"/>
      <c r="P1079" s="268"/>
      <c r="Q1079" s="268"/>
      <c r="R1079" s="268"/>
      <c r="S1079" s="268"/>
      <c r="T1079" s="269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70" t="s">
        <v>169</v>
      </c>
      <c r="AU1079" s="270" t="s">
        <v>82</v>
      </c>
      <c r="AV1079" s="15" t="s">
        <v>166</v>
      </c>
      <c r="AW1079" s="15" t="s">
        <v>30</v>
      </c>
      <c r="AX1079" s="15" t="s">
        <v>80</v>
      </c>
      <c r="AY1079" s="270" t="s">
        <v>160</v>
      </c>
    </row>
    <row r="1080" spans="1:65" s="2" customFormat="1" ht="37.8" customHeight="1">
      <c r="A1080" s="39"/>
      <c r="B1080" s="40"/>
      <c r="C1080" s="220" t="s">
        <v>1470</v>
      </c>
      <c r="D1080" s="220" t="s">
        <v>162</v>
      </c>
      <c r="E1080" s="221" t="s">
        <v>1471</v>
      </c>
      <c r="F1080" s="222" t="s">
        <v>1472</v>
      </c>
      <c r="G1080" s="223" t="s">
        <v>165</v>
      </c>
      <c r="H1080" s="224">
        <v>97.2</v>
      </c>
      <c r="I1080" s="225"/>
      <c r="J1080" s="226">
        <f>ROUND(I1080*H1080,2)</f>
        <v>0</v>
      </c>
      <c r="K1080" s="227"/>
      <c r="L1080" s="45"/>
      <c r="M1080" s="228" t="s">
        <v>1</v>
      </c>
      <c r="N1080" s="229" t="s">
        <v>38</v>
      </c>
      <c r="O1080" s="92"/>
      <c r="P1080" s="230">
        <f>O1080*H1080</f>
        <v>0</v>
      </c>
      <c r="Q1080" s="230">
        <v>0</v>
      </c>
      <c r="R1080" s="230">
        <f>Q1080*H1080</f>
        <v>0</v>
      </c>
      <c r="S1080" s="230">
        <v>0</v>
      </c>
      <c r="T1080" s="231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32" t="s">
        <v>197</v>
      </c>
      <c r="AT1080" s="232" t="s">
        <v>162</v>
      </c>
      <c r="AU1080" s="232" t="s">
        <v>82</v>
      </c>
      <c r="AY1080" s="18" t="s">
        <v>160</v>
      </c>
      <c r="BE1080" s="233">
        <f>IF(N1080="základní",J1080,0)</f>
        <v>0</v>
      </c>
      <c r="BF1080" s="233">
        <f>IF(N1080="snížená",J1080,0)</f>
        <v>0</v>
      </c>
      <c r="BG1080" s="233">
        <f>IF(N1080="zákl. přenesená",J1080,0)</f>
        <v>0</v>
      </c>
      <c r="BH1080" s="233">
        <f>IF(N1080="sníž. přenesená",J1080,0)</f>
        <v>0</v>
      </c>
      <c r="BI1080" s="233">
        <f>IF(N1080="nulová",J1080,0)</f>
        <v>0</v>
      </c>
      <c r="BJ1080" s="18" t="s">
        <v>80</v>
      </c>
      <c r="BK1080" s="233">
        <f>ROUND(I1080*H1080,2)</f>
        <v>0</v>
      </c>
      <c r="BL1080" s="18" t="s">
        <v>197</v>
      </c>
      <c r="BM1080" s="232" t="s">
        <v>1473</v>
      </c>
    </row>
    <row r="1081" spans="1:65" s="2" customFormat="1" ht="24.15" customHeight="1">
      <c r="A1081" s="39"/>
      <c r="B1081" s="40"/>
      <c r="C1081" s="271" t="s">
        <v>850</v>
      </c>
      <c r="D1081" s="271" t="s">
        <v>226</v>
      </c>
      <c r="E1081" s="272" t="s">
        <v>1474</v>
      </c>
      <c r="F1081" s="273" t="s">
        <v>1475</v>
      </c>
      <c r="G1081" s="274" t="s">
        <v>165</v>
      </c>
      <c r="H1081" s="275">
        <v>111.78</v>
      </c>
      <c r="I1081" s="276"/>
      <c r="J1081" s="277">
        <f>ROUND(I1081*H1081,2)</f>
        <v>0</v>
      </c>
      <c r="K1081" s="278"/>
      <c r="L1081" s="279"/>
      <c r="M1081" s="280" t="s">
        <v>1</v>
      </c>
      <c r="N1081" s="281" t="s">
        <v>38</v>
      </c>
      <c r="O1081" s="92"/>
      <c r="P1081" s="230">
        <f>O1081*H1081</f>
        <v>0</v>
      </c>
      <c r="Q1081" s="230">
        <v>0</v>
      </c>
      <c r="R1081" s="230">
        <f>Q1081*H1081</f>
        <v>0</v>
      </c>
      <c r="S1081" s="230">
        <v>0</v>
      </c>
      <c r="T1081" s="231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32" t="s">
        <v>234</v>
      </c>
      <c r="AT1081" s="232" t="s">
        <v>226</v>
      </c>
      <c r="AU1081" s="232" t="s">
        <v>82</v>
      </c>
      <c r="AY1081" s="18" t="s">
        <v>160</v>
      </c>
      <c r="BE1081" s="233">
        <f>IF(N1081="základní",J1081,0)</f>
        <v>0</v>
      </c>
      <c r="BF1081" s="233">
        <f>IF(N1081="snížená",J1081,0)</f>
        <v>0</v>
      </c>
      <c r="BG1081" s="233">
        <f>IF(N1081="zákl. přenesená",J1081,0)</f>
        <v>0</v>
      </c>
      <c r="BH1081" s="233">
        <f>IF(N1081="sníž. přenesená",J1081,0)</f>
        <v>0</v>
      </c>
      <c r="BI1081" s="233">
        <f>IF(N1081="nulová",J1081,0)</f>
        <v>0</v>
      </c>
      <c r="BJ1081" s="18" t="s">
        <v>80</v>
      </c>
      <c r="BK1081" s="233">
        <f>ROUND(I1081*H1081,2)</f>
        <v>0</v>
      </c>
      <c r="BL1081" s="18" t="s">
        <v>197</v>
      </c>
      <c r="BM1081" s="232" t="s">
        <v>1476</v>
      </c>
    </row>
    <row r="1082" spans="1:51" s="13" customFormat="1" ht="12">
      <c r="A1082" s="13"/>
      <c r="B1082" s="239"/>
      <c r="C1082" s="240"/>
      <c r="D1082" s="234" t="s">
        <v>169</v>
      </c>
      <c r="E1082" s="241" t="s">
        <v>1</v>
      </c>
      <c r="F1082" s="242" t="s">
        <v>1477</v>
      </c>
      <c r="G1082" s="240"/>
      <c r="H1082" s="241" t="s">
        <v>1</v>
      </c>
      <c r="I1082" s="243"/>
      <c r="J1082" s="240"/>
      <c r="K1082" s="240"/>
      <c r="L1082" s="244"/>
      <c r="M1082" s="245"/>
      <c r="N1082" s="246"/>
      <c r="O1082" s="246"/>
      <c r="P1082" s="246"/>
      <c r="Q1082" s="246"/>
      <c r="R1082" s="246"/>
      <c r="S1082" s="246"/>
      <c r="T1082" s="247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8" t="s">
        <v>169</v>
      </c>
      <c r="AU1082" s="248" t="s">
        <v>82</v>
      </c>
      <c r="AV1082" s="13" t="s">
        <v>80</v>
      </c>
      <c r="AW1082" s="13" t="s">
        <v>30</v>
      </c>
      <c r="AX1082" s="13" t="s">
        <v>73</v>
      </c>
      <c r="AY1082" s="248" t="s">
        <v>160</v>
      </c>
    </row>
    <row r="1083" spans="1:51" s="14" customFormat="1" ht="12">
      <c r="A1083" s="14"/>
      <c r="B1083" s="249"/>
      <c r="C1083" s="250"/>
      <c r="D1083" s="234" t="s">
        <v>169</v>
      </c>
      <c r="E1083" s="251" t="s">
        <v>1</v>
      </c>
      <c r="F1083" s="252" t="s">
        <v>1478</v>
      </c>
      <c r="G1083" s="250"/>
      <c r="H1083" s="253">
        <v>111.78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59" t="s">
        <v>169</v>
      </c>
      <c r="AU1083" s="259" t="s">
        <v>82</v>
      </c>
      <c r="AV1083" s="14" t="s">
        <v>82</v>
      </c>
      <c r="AW1083" s="14" t="s">
        <v>30</v>
      </c>
      <c r="AX1083" s="14" t="s">
        <v>73</v>
      </c>
      <c r="AY1083" s="259" t="s">
        <v>160</v>
      </c>
    </row>
    <row r="1084" spans="1:51" s="15" customFormat="1" ht="12">
      <c r="A1084" s="15"/>
      <c r="B1084" s="260"/>
      <c r="C1084" s="261"/>
      <c r="D1084" s="234" t="s">
        <v>169</v>
      </c>
      <c r="E1084" s="262" t="s">
        <v>1</v>
      </c>
      <c r="F1084" s="263" t="s">
        <v>172</v>
      </c>
      <c r="G1084" s="261"/>
      <c r="H1084" s="264">
        <v>111.78</v>
      </c>
      <c r="I1084" s="265"/>
      <c r="J1084" s="261"/>
      <c r="K1084" s="261"/>
      <c r="L1084" s="266"/>
      <c r="M1084" s="267"/>
      <c r="N1084" s="268"/>
      <c r="O1084" s="268"/>
      <c r="P1084" s="268"/>
      <c r="Q1084" s="268"/>
      <c r="R1084" s="268"/>
      <c r="S1084" s="268"/>
      <c r="T1084" s="269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T1084" s="270" t="s">
        <v>169</v>
      </c>
      <c r="AU1084" s="270" t="s">
        <v>82</v>
      </c>
      <c r="AV1084" s="15" t="s">
        <v>166</v>
      </c>
      <c r="AW1084" s="15" t="s">
        <v>30</v>
      </c>
      <c r="AX1084" s="15" t="s">
        <v>80</v>
      </c>
      <c r="AY1084" s="270" t="s">
        <v>160</v>
      </c>
    </row>
    <row r="1085" spans="1:65" s="2" customFormat="1" ht="21.75" customHeight="1">
      <c r="A1085" s="39"/>
      <c r="B1085" s="40"/>
      <c r="C1085" s="220" t="s">
        <v>1479</v>
      </c>
      <c r="D1085" s="220" t="s">
        <v>162</v>
      </c>
      <c r="E1085" s="221" t="s">
        <v>1480</v>
      </c>
      <c r="F1085" s="222" t="s">
        <v>1481</v>
      </c>
      <c r="G1085" s="223" t="s">
        <v>307</v>
      </c>
      <c r="H1085" s="224">
        <v>53.1</v>
      </c>
      <c r="I1085" s="225"/>
      <c r="J1085" s="226">
        <f>ROUND(I1085*H1085,2)</f>
        <v>0</v>
      </c>
      <c r="K1085" s="227"/>
      <c r="L1085" s="45"/>
      <c r="M1085" s="228" t="s">
        <v>1</v>
      </c>
      <c r="N1085" s="229" t="s">
        <v>38</v>
      </c>
      <c r="O1085" s="92"/>
      <c r="P1085" s="230">
        <f>O1085*H1085</f>
        <v>0</v>
      </c>
      <c r="Q1085" s="230">
        <v>0</v>
      </c>
      <c r="R1085" s="230">
        <f>Q1085*H1085</f>
        <v>0</v>
      </c>
      <c r="S1085" s="230">
        <v>0</v>
      </c>
      <c r="T1085" s="231">
        <f>S1085*H1085</f>
        <v>0</v>
      </c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R1085" s="232" t="s">
        <v>197</v>
      </c>
      <c r="AT1085" s="232" t="s">
        <v>162</v>
      </c>
      <c r="AU1085" s="232" t="s">
        <v>82</v>
      </c>
      <c r="AY1085" s="18" t="s">
        <v>160</v>
      </c>
      <c r="BE1085" s="233">
        <f>IF(N1085="základní",J1085,0)</f>
        <v>0</v>
      </c>
      <c r="BF1085" s="233">
        <f>IF(N1085="snížená",J1085,0)</f>
        <v>0</v>
      </c>
      <c r="BG1085" s="233">
        <f>IF(N1085="zákl. přenesená",J1085,0)</f>
        <v>0</v>
      </c>
      <c r="BH1085" s="233">
        <f>IF(N1085="sníž. přenesená",J1085,0)</f>
        <v>0</v>
      </c>
      <c r="BI1085" s="233">
        <f>IF(N1085="nulová",J1085,0)</f>
        <v>0</v>
      </c>
      <c r="BJ1085" s="18" t="s">
        <v>80</v>
      </c>
      <c r="BK1085" s="233">
        <f>ROUND(I1085*H1085,2)</f>
        <v>0</v>
      </c>
      <c r="BL1085" s="18" t="s">
        <v>197</v>
      </c>
      <c r="BM1085" s="232" t="s">
        <v>1482</v>
      </c>
    </row>
    <row r="1086" spans="1:51" s="14" customFormat="1" ht="12">
      <c r="A1086" s="14"/>
      <c r="B1086" s="249"/>
      <c r="C1086" s="250"/>
      <c r="D1086" s="234" t="s">
        <v>169</v>
      </c>
      <c r="E1086" s="251" t="s">
        <v>1</v>
      </c>
      <c r="F1086" s="252" t="s">
        <v>1483</v>
      </c>
      <c r="G1086" s="250"/>
      <c r="H1086" s="253">
        <v>11.5</v>
      </c>
      <c r="I1086" s="254"/>
      <c r="J1086" s="250"/>
      <c r="K1086" s="250"/>
      <c r="L1086" s="255"/>
      <c r="M1086" s="256"/>
      <c r="N1086" s="257"/>
      <c r="O1086" s="257"/>
      <c r="P1086" s="257"/>
      <c r="Q1086" s="257"/>
      <c r="R1086" s="257"/>
      <c r="S1086" s="257"/>
      <c r="T1086" s="258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9" t="s">
        <v>169</v>
      </c>
      <c r="AU1086" s="259" t="s">
        <v>82</v>
      </c>
      <c r="AV1086" s="14" t="s">
        <v>82</v>
      </c>
      <c r="AW1086" s="14" t="s">
        <v>30</v>
      </c>
      <c r="AX1086" s="14" t="s">
        <v>73</v>
      </c>
      <c r="AY1086" s="259" t="s">
        <v>160</v>
      </c>
    </row>
    <row r="1087" spans="1:51" s="14" customFormat="1" ht="12">
      <c r="A1087" s="14"/>
      <c r="B1087" s="249"/>
      <c r="C1087" s="250"/>
      <c r="D1087" s="234" t="s">
        <v>169</v>
      </c>
      <c r="E1087" s="251" t="s">
        <v>1</v>
      </c>
      <c r="F1087" s="252" t="s">
        <v>1484</v>
      </c>
      <c r="G1087" s="250"/>
      <c r="H1087" s="253">
        <v>16</v>
      </c>
      <c r="I1087" s="254"/>
      <c r="J1087" s="250"/>
      <c r="K1087" s="250"/>
      <c r="L1087" s="255"/>
      <c r="M1087" s="256"/>
      <c r="N1087" s="257"/>
      <c r="O1087" s="257"/>
      <c r="P1087" s="257"/>
      <c r="Q1087" s="257"/>
      <c r="R1087" s="257"/>
      <c r="S1087" s="257"/>
      <c r="T1087" s="258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59" t="s">
        <v>169</v>
      </c>
      <c r="AU1087" s="259" t="s">
        <v>82</v>
      </c>
      <c r="AV1087" s="14" t="s">
        <v>82</v>
      </c>
      <c r="AW1087" s="14" t="s">
        <v>30</v>
      </c>
      <c r="AX1087" s="14" t="s">
        <v>73</v>
      </c>
      <c r="AY1087" s="259" t="s">
        <v>160</v>
      </c>
    </row>
    <row r="1088" spans="1:51" s="14" customFormat="1" ht="12">
      <c r="A1088" s="14"/>
      <c r="B1088" s="249"/>
      <c r="C1088" s="250"/>
      <c r="D1088" s="234" t="s">
        <v>169</v>
      </c>
      <c r="E1088" s="251" t="s">
        <v>1</v>
      </c>
      <c r="F1088" s="252" t="s">
        <v>1485</v>
      </c>
      <c r="G1088" s="250"/>
      <c r="H1088" s="253">
        <v>16.9</v>
      </c>
      <c r="I1088" s="254"/>
      <c r="J1088" s="250"/>
      <c r="K1088" s="250"/>
      <c r="L1088" s="255"/>
      <c r="M1088" s="256"/>
      <c r="N1088" s="257"/>
      <c r="O1088" s="257"/>
      <c r="P1088" s="257"/>
      <c r="Q1088" s="257"/>
      <c r="R1088" s="257"/>
      <c r="S1088" s="257"/>
      <c r="T1088" s="258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9" t="s">
        <v>169</v>
      </c>
      <c r="AU1088" s="259" t="s">
        <v>82</v>
      </c>
      <c r="AV1088" s="14" t="s">
        <v>82</v>
      </c>
      <c r="AW1088" s="14" t="s">
        <v>30</v>
      </c>
      <c r="AX1088" s="14" t="s">
        <v>73</v>
      </c>
      <c r="AY1088" s="259" t="s">
        <v>160</v>
      </c>
    </row>
    <row r="1089" spans="1:51" s="14" customFormat="1" ht="12">
      <c r="A1089" s="14"/>
      <c r="B1089" s="249"/>
      <c r="C1089" s="250"/>
      <c r="D1089" s="234" t="s">
        <v>169</v>
      </c>
      <c r="E1089" s="251" t="s">
        <v>1</v>
      </c>
      <c r="F1089" s="252" t="s">
        <v>1486</v>
      </c>
      <c r="G1089" s="250"/>
      <c r="H1089" s="253">
        <v>8.7</v>
      </c>
      <c r="I1089" s="254"/>
      <c r="J1089" s="250"/>
      <c r="K1089" s="250"/>
      <c r="L1089" s="255"/>
      <c r="M1089" s="256"/>
      <c r="N1089" s="257"/>
      <c r="O1089" s="257"/>
      <c r="P1089" s="257"/>
      <c r="Q1089" s="257"/>
      <c r="R1089" s="257"/>
      <c r="S1089" s="257"/>
      <c r="T1089" s="258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9" t="s">
        <v>169</v>
      </c>
      <c r="AU1089" s="259" t="s">
        <v>82</v>
      </c>
      <c r="AV1089" s="14" t="s">
        <v>82</v>
      </c>
      <c r="AW1089" s="14" t="s">
        <v>30</v>
      </c>
      <c r="AX1089" s="14" t="s">
        <v>73</v>
      </c>
      <c r="AY1089" s="259" t="s">
        <v>160</v>
      </c>
    </row>
    <row r="1090" spans="1:51" s="15" customFormat="1" ht="12">
      <c r="A1090" s="15"/>
      <c r="B1090" s="260"/>
      <c r="C1090" s="261"/>
      <c r="D1090" s="234" t="s">
        <v>169</v>
      </c>
      <c r="E1090" s="262" t="s">
        <v>1</v>
      </c>
      <c r="F1090" s="263" t="s">
        <v>172</v>
      </c>
      <c r="G1090" s="261"/>
      <c r="H1090" s="264">
        <v>53.099999999999994</v>
      </c>
      <c r="I1090" s="265"/>
      <c r="J1090" s="261"/>
      <c r="K1090" s="261"/>
      <c r="L1090" s="266"/>
      <c r="M1090" s="267"/>
      <c r="N1090" s="268"/>
      <c r="O1090" s="268"/>
      <c r="P1090" s="268"/>
      <c r="Q1090" s="268"/>
      <c r="R1090" s="268"/>
      <c r="S1090" s="268"/>
      <c r="T1090" s="269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70" t="s">
        <v>169</v>
      </c>
      <c r="AU1090" s="270" t="s">
        <v>82</v>
      </c>
      <c r="AV1090" s="15" t="s">
        <v>166</v>
      </c>
      <c r="AW1090" s="15" t="s">
        <v>30</v>
      </c>
      <c r="AX1090" s="15" t="s">
        <v>80</v>
      </c>
      <c r="AY1090" s="270" t="s">
        <v>160</v>
      </c>
    </row>
    <row r="1091" spans="1:65" s="2" customFormat="1" ht="24.15" customHeight="1">
      <c r="A1091" s="39"/>
      <c r="B1091" s="40"/>
      <c r="C1091" s="220" t="s">
        <v>855</v>
      </c>
      <c r="D1091" s="220" t="s">
        <v>162</v>
      </c>
      <c r="E1091" s="221" t="s">
        <v>1487</v>
      </c>
      <c r="F1091" s="222" t="s">
        <v>1488</v>
      </c>
      <c r="G1091" s="223" t="s">
        <v>893</v>
      </c>
      <c r="H1091" s="282"/>
      <c r="I1091" s="225"/>
      <c r="J1091" s="226">
        <f>ROUND(I1091*H1091,2)</f>
        <v>0</v>
      </c>
      <c r="K1091" s="227"/>
      <c r="L1091" s="45"/>
      <c r="M1091" s="228" t="s">
        <v>1</v>
      </c>
      <c r="N1091" s="229" t="s">
        <v>38</v>
      </c>
      <c r="O1091" s="92"/>
      <c r="P1091" s="230">
        <f>O1091*H1091</f>
        <v>0</v>
      </c>
      <c r="Q1091" s="230">
        <v>0</v>
      </c>
      <c r="R1091" s="230">
        <f>Q1091*H1091</f>
        <v>0</v>
      </c>
      <c r="S1091" s="230">
        <v>0</v>
      </c>
      <c r="T1091" s="231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2" t="s">
        <v>197</v>
      </c>
      <c r="AT1091" s="232" t="s">
        <v>162</v>
      </c>
      <c r="AU1091" s="232" t="s">
        <v>82</v>
      </c>
      <c r="AY1091" s="18" t="s">
        <v>160</v>
      </c>
      <c r="BE1091" s="233">
        <f>IF(N1091="základní",J1091,0)</f>
        <v>0</v>
      </c>
      <c r="BF1091" s="233">
        <f>IF(N1091="snížená",J1091,0)</f>
        <v>0</v>
      </c>
      <c r="BG1091" s="233">
        <f>IF(N1091="zákl. přenesená",J1091,0)</f>
        <v>0</v>
      </c>
      <c r="BH1091" s="233">
        <f>IF(N1091="sníž. přenesená",J1091,0)</f>
        <v>0</v>
      </c>
      <c r="BI1091" s="233">
        <f>IF(N1091="nulová",J1091,0)</f>
        <v>0</v>
      </c>
      <c r="BJ1091" s="18" t="s">
        <v>80</v>
      </c>
      <c r="BK1091" s="233">
        <f>ROUND(I1091*H1091,2)</f>
        <v>0</v>
      </c>
      <c r="BL1091" s="18" t="s">
        <v>197</v>
      </c>
      <c r="BM1091" s="232" t="s">
        <v>1489</v>
      </c>
    </row>
    <row r="1092" spans="1:63" s="12" customFormat="1" ht="22.8" customHeight="1">
      <c r="A1092" s="12"/>
      <c r="B1092" s="204"/>
      <c r="C1092" s="205"/>
      <c r="D1092" s="206" t="s">
        <v>72</v>
      </c>
      <c r="E1092" s="218" t="s">
        <v>1490</v>
      </c>
      <c r="F1092" s="218" t="s">
        <v>1491</v>
      </c>
      <c r="G1092" s="205"/>
      <c r="H1092" s="205"/>
      <c r="I1092" s="208"/>
      <c r="J1092" s="219">
        <f>BK1092</f>
        <v>0</v>
      </c>
      <c r="K1092" s="205"/>
      <c r="L1092" s="210"/>
      <c r="M1092" s="211"/>
      <c r="N1092" s="212"/>
      <c r="O1092" s="212"/>
      <c r="P1092" s="213">
        <f>SUM(P1093:P1096)</f>
        <v>0</v>
      </c>
      <c r="Q1092" s="212"/>
      <c r="R1092" s="213">
        <f>SUM(R1093:R1096)</f>
        <v>0</v>
      </c>
      <c r="S1092" s="212"/>
      <c r="T1092" s="214">
        <f>SUM(T1093:T1096)</f>
        <v>0</v>
      </c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R1092" s="215" t="s">
        <v>82</v>
      </c>
      <c r="AT1092" s="216" t="s">
        <v>72</v>
      </c>
      <c r="AU1092" s="216" t="s">
        <v>80</v>
      </c>
      <c r="AY1092" s="215" t="s">
        <v>160</v>
      </c>
      <c r="BK1092" s="217">
        <f>SUM(BK1093:BK1096)</f>
        <v>0</v>
      </c>
    </row>
    <row r="1093" spans="1:65" s="2" customFormat="1" ht="24.15" customHeight="1">
      <c r="A1093" s="39"/>
      <c r="B1093" s="40"/>
      <c r="C1093" s="220" t="s">
        <v>1492</v>
      </c>
      <c r="D1093" s="220" t="s">
        <v>162</v>
      </c>
      <c r="E1093" s="221" t="s">
        <v>1493</v>
      </c>
      <c r="F1093" s="222" t="s">
        <v>1494</v>
      </c>
      <c r="G1093" s="223" t="s">
        <v>165</v>
      </c>
      <c r="H1093" s="224">
        <v>149.84</v>
      </c>
      <c r="I1093" s="225"/>
      <c r="J1093" s="226">
        <f>ROUND(I1093*H1093,2)</f>
        <v>0</v>
      </c>
      <c r="K1093" s="227"/>
      <c r="L1093" s="45"/>
      <c r="M1093" s="228" t="s">
        <v>1</v>
      </c>
      <c r="N1093" s="229" t="s">
        <v>38</v>
      </c>
      <c r="O1093" s="92"/>
      <c r="P1093" s="230">
        <f>O1093*H1093</f>
        <v>0</v>
      </c>
      <c r="Q1093" s="230">
        <v>0</v>
      </c>
      <c r="R1093" s="230">
        <f>Q1093*H1093</f>
        <v>0</v>
      </c>
      <c r="S1093" s="230">
        <v>0</v>
      </c>
      <c r="T1093" s="231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32" t="s">
        <v>197</v>
      </c>
      <c r="AT1093" s="232" t="s">
        <v>162</v>
      </c>
      <c r="AU1093" s="232" t="s">
        <v>82</v>
      </c>
      <c r="AY1093" s="18" t="s">
        <v>160</v>
      </c>
      <c r="BE1093" s="233">
        <f>IF(N1093="základní",J1093,0)</f>
        <v>0</v>
      </c>
      <c r="BF1093" s="233">
        <f>IF(N1093="snížená",J1093,0)</f>
        <v>0</v>
      </c>
      <c r="BG1093" s="233">
        <f>IF(N1093="zákl. přenesená",J1093,0)</f>
        <v>0</v>
      </c>
      <c r="BH1093" s="233">
        <f>IF(N1093="sníž. přenesená",J1093,0)</f>
        <v>0</v>
      </c>
      <c r="BI1093" s="233">
        <f>IF(N1093="nulová",J1093,0)</f>
        <v>0</v>
      </c>
      <c r="BJ1093" s="18" t="s">
        <v>80</v>
      </c>
      <c r="BK1093" s="233">
        <f>ROUND(I1093*H1093,2)</f>
        <v>0</v>
      </c>
      <c r="BL1093" s="18" t="s">
        <v>197</v>
      </c>
      <c r="BM1093" s="232" t="s">
        <v>1495</v>
      </c>
    </row>
    <row r="1094" spans="1:51" s="13" customFormat="1" ht="12">
      <c r="A1094" s="13"/>
      <c r="B1094" s="239"/>
      <c r="C1094" s="240"/>
      <c r="D1094" s="234" t="s">
        <v>169</v>
      </c>
      <c r="E1094" s="241" t="s">
        <v>1</v>
      </c>
      <c r="F1094" s="242" t="s">
        <v>1496</v>
      </c>
      <c r="G1094" s="240"/>
      <c r="H1094" s="241" t="s">
        <v>1</v>
      </c>
      <c r="I1094" s="243"/>
      <c r="J1094" s="240"/>
      <c r="K1094" s="240"/>
      <c r="L1094" s="244"/>
      <c r="M1094" s="245"/>
      <c r="N1094" s="246"/>
      <c r="O1094" s="246"/>
      <c r="P1094" s="246"/>
      <c r="Q1094" s="246"/>
      <c r="R1094" s="246"/>
      <c r="S1094" s="246"/>
      <c r="T1094" s="247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8" t="s">
        <v>169</v>
      </c>
      <c r="AU1094" s="248" t="s">
        <v>82</v>
      </c>
      <c r="AV1094" s="13" t="s">
        <v>80</v>
      </c>
      <c r="AW1094" s="13" t="s">
        <v>30</v>
      </c>
      <c r="AX1094" s="13" t="s">
        <v>73</v>
      </c>
      <c r="AY1094" s="248" t="s">
        <v>160</v>
      </c>
    </row>
    <row r="1095" spans="1:51" s="14" customFormat="1" ht="12">
      <c r="A1095" s="14"/>
      <c r="B1095" s="249"/>
      <c r="C1095" s="250"/>
      <c r="D1095" s="234" t="s">
        <v>169</v>
      </c>
      <c r="E1095" s="251" t="s">
        <v>1</v>
      </c>
      <c r="F1095" s="252" t="s">
        <v>1497</v>
      </c>
      <c r="G1095" s="250"/>
      <c r="H1095" s="253">
        <v>149.84</v>
      </c>
      <c r="I1095" s="254"/>
      <c r="J1095" s="250"/>
      <c r="K1095" s="250"/>
      <c r="L1095" s="255"/>
      <c r="M1095" s="256"/>
      <c r="N1095" s="257"/>
      <c r="O1095" s="257"/>
      <c r="P1095" s="257"/>
      <c r="Q1095" s="257"/>
      <c r="R1095" s="257"/>
      <c r="S1095" s="257"/>
      <c r="T1095" s="258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9" t="s">
        <v>169</v>
      </c>
      <c r="AU1095" s="259" t="s">
        <v>82</v>
      </c>
      <c r="AV1095" s="14" t="s">
        <v>82</v>
      </c>
      <c r="AW1095" s="14" t="s">
        <v>30</v>
      </c>
      <c r="AX1095" s="14" t="s">
        <v>73</v>
      </c>
      <c r="AY1095" s="259" t="s">
        <v>160</v>
      </c>
    </row>
    <row r="1096" spans="1:51" s="15" customFormat="1" ht="12">
      <c r="A1096" s="15"/>
      <c r="B1096" s="260"/>
      <c r="C1096" s="261"/>
      <c r="D1096" s="234" t="s">
        <v>169</v>
      </c>
      <c r="E1096" s="262" t="s">
        <v>1</v>
      </c>
      <c r="F1096" s="263" t="s">
        <v>172</v>
      </c>
      <c r="G1096" s="261"/>
      <c r="H1096" s="264">
        <v>149.84</v>
      </c>
      <c r="I1096" s="265"/>
      <c r="J1096" s="261"/>
      <c r="K1096" s="261"/>
      <c r="L1096" s="266"/>
      <c r="M1096" s="267"/>
      <c r="N1096" s="268"/>
      <c r="O1096" s="268"/>
      <c r="P1096" s="268"/>
      <c r="Q1096" s="268"/>
      <c r="R1096" s="268"/>
      <c r="S1096" s="268"/>
      <c r="T1096" s="269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70" t="s">
        <v>169</v>
      </c>
      <c r="AU1096" s="270" t="s">
        <v>82</v>
      </c>
      <c r="AV1096" s="15" t="s">
        <v>166</v>
      </c>
      <c r="AW1096" s="15" t="s">
        <v>30</v>
      </c>
      <c r="AX1096" s="15" t="s">
        <v>80</v>
      </c>
      <c r="AY1096" s="270" t="s">
        <v>160</v>
      </c>
    </row>
    <row r="1097" spans="1:63" s="12" customFormat="1" ht="22.8" customHeight="1">
      <c r="A1097" s="12"/>
      <c r="B1097" s="204"/>
      <c r="C1097" s="205"/>
      <c r="D1097" s="206" t="s">
        <v>72</v>
      </c>
      <c r="E1097" s="218" t="s">
        <v>1498</v>
      </c>
      <c r="F1097" s="218" t="s">
        <v>1499</v>
      </c>
      <c r="G1097" s="205"/>
      <c r="H1097" s="205"/>
      <c r="I1097" s="208"/>
      <c r="J1097" s="219">
        <f>BK1097</f>
        <v>0</v>
      </c>
      <c r="K1097" s="205"/>
      <c r="L1097" s="210"/>
      <c r="M1097" s="211"/>
      <c r="N1097" s="212"/>
      <c r="O1097" s="212"/>
      <c r="P1097" s="213">
        <f>SUM(P1098:P1107)</f>
        <v>0</v>
      </c>
      <c r="Q1097" s="212"/>
      <c r="R1097" s="213">
        <f>SUM(R1098:R1107)</f>
        <v>0</v>
      </c>
      <c r="S1097" s="212"/>
      <c r="T1097" s="214">
        <f>SUM(T1098:T1107)</f>
        <v>0</v>
      </c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R1097" s="215" t="s">
        <v>82</v>
      </c>
      <c r="AT1097" s="216" t="s">
        <v>72</v>
      </c>
      <c r="AU1097" s="216" t="s">
        <v>80</v>
      </c>
      <c r="AY1097" s="215" t="s">
        <v>160</v>
      </c>
      <c r="BK1097" s="217">
        <f>SUM(BK1098:BK1107)</f>
        <v>0</v>
      </c>
    </row>
    <row r="1098" spans="1:65" s="2" customFormat="1" ht="24.15" customHeight="1">
      <c r="A1098" s="39"/>
      <c r="B1098" s="40"/>
      <c r="C1098" s="220" t="s">
        <v>860</v>
      </c>
      <c r="D1098" s="220" t="s">
        <v>162</v>
      </c>
      <c r="E1098" s="221" t="s">
        <v>1500</v>
      </c>
      <c r="F1098" s="222" t="s">
        <v>1501</v>
      </c>
      <c r="G1098" s="223" t="s">
        <v>165</v>
      </c>
      <c r="H1098" s="224">
        <v>1299</v>
      </c>
      <c r="I1098" s="225"/>
      <c r="J1098" s="226">
        <f>ROUND(I1098*H1098,2)</f>
        <v>0</v>
      </c>
      <c r="K1098" s="227"/>
      <c r="L1098" s="45"/>
      <c r="M1098" s="228" t="s">
        <v>1</v>
      </c>
      <c r="N1098" s="229" t="s">
        <v>38</v>
      </c>
      <c r="O1098" s="92"/>
      <c r="P1098" s="230">
        <f>O1098*H1098</f>
        <v>0</v>
      </c>
      <c r="Q1098" s="230">
        <v>0</v>
      </c>
      <c r="R1098" s="230">
        <f>Q1098*H1098</f>
        <v>0</v>
      </c>
      <c r="S1098" s="230">
        <v>0</v>
      </c>
      <c r="T1098" s="231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32" t="s">
        <v>197</v>
      </c>
      <c r="AT1098" s="232" t="s">
        <v>162</v>
      </c>
      <c r="AU1098" s="232" t="s">
        <v>82</v>
      </c>
      <c r="AY1098" s="18" t="s">
        <v>160</v>
      </c>
      <c r="BE1098" s="233">
        <f>IF(N1098="základní",J1098,0)</f>
        <v>0</v>
      </c>
      <c r="BF1098" s="233">
        <f>IF(N1098="snížená",J1098,0)</f>
        <v>0</v>
      </c>
      <c r="BG1098" s="233">
        <f>IF(N1098="zákl. přenesená",J1098,0)</f>
        <v>0</v>
      </c>
      <c r="BH1098" s="233">
        <f>IF(N1098="sníž. přenesená",J1098,0)</f>
        <v>0</v>
      </c>
      <c r="BI1098" s="233">
        <f>IF(N1098="nulová",J1098,0)</f>
        <v>0</v>
      </c>
      <c r="BJ1098" s="18" t="s">
        <v>80</v>
      </c>
      <c r="BK1098" s="233">
        <f>ROUND(I1098*H1098,2)</f>
        <v>0</v>
      </c>
      <c r="BL1098" s="18" t="s">
        <v>197</v>
      </c>
      <c r="BM1098" s="232" t="s">
        <v>1502</v>
      </c>
    </row>
    <row r="1099" spans="1:65" s="2" customFormat="1" ht="16.5" customHeight="1">
      <c r="A1099" s="39"/>
      <c r="B1099" s="40"/>
      <c r="C1099" s="220" t="s">
        <v>1503</v>
      </c>
      <c r="D1099" s="220" t="s">
        <v>162</v>
      </c>
      <c r="E1099" s="221" t="s">
        <v>1504</v>
      </c>
      <c r="F1099" s="222" t="s">
        <v>1505</v>
      </c>
      <c r="G1099" s="223" t="s">
        <v>165</v>
      </c>
      <c r="H1099" s="224">
        <v>73.1</v>
      </c>
      <c r="I1099" s="225"/>
      <c r="J1099" s="226">
        <f>ROUND(I1099*H1099,2)</f>
        <v>0</v>
      </c>
      <c r="K1099" s="227"/>
      <c r="L1099" s="45"/>
      <c r="M1099" s="228" t="s">
        <v>1</v>
      </c>
      <c r="N1099" s="229" t="s">
        <v>38</v>
      </c>
      <c r="O1099" s="92"/>
      <c r="P1099" s="230">
        <f>O1099*H1099</f>
        <v>0</v>
      </c>
      <c r="Q1099" s="230">
        <v>0</v>
      </c>
      <c r="R1099" s="230">
        <f>Q1099*H1099</f>
        <v>0</v>
      </c>
      <c r="S1099" s="230">
        <v>0</v>
      </c>
      <c r="T1099" s="231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32" t="s">
        <v>197</v>
      </c>
      <c r="AT1099" s="232" t="s">
        <v>162</v>
      </c>
      <c r="AU1099" s="232" t="s">
        <v>82</v>
      </c>
      <c r="AY1099" s="18" t="s">
        <v>160</v>
      </c>
      <c r="BE1099" s="233">
        <f>IF(N1099="základní",J1099,0)</f>
        <v>0</v>
      </c>
      <c r="BF1099" s="233">
        <f>IF(N1099="snížená",J1099,0)</f>
        <v>0</v>
      </c>
      <c r="BG1099" s="233">
        <f>IF(N1099="zákl. přenesená",J1099,0)</f>
        <v>0</v>
      </c>
      <c r="BH1099" s="233">
        <f>IF(N1099="sníž. přenesená",J1099,0)</f>
        <v>0</v>
      </c>
      <c r="BI1099" s="233">
        <f>IF(N1099="nulová",J1099,0)</f>
        <v>0</v>
      </c>
      <c r="BJ1099" s="18" t="s">
        <v>80</v>
      </c>
      <c r="BK1099" s="233">
        <f>ROUND(I1099*H1099,2)</f>
        <v>0</v>
      </c>
      <c r="BL1099" s="18" t="s">
        <v>197</v>
      </c>
      <c r="BM1099" s="232" t="s">
        <v>1506</v>
      </c>
    </row>
    <row r="1100" spans="1:51" s="13" customFormat="1" ht="12">
      <c r="A1100" s="13"/>
      <c r="B1100" s="239"/>
      <c r="C1100" s="240"/>
      <c r="D1100" s="234" t="s">
        <v>169</v>
      </c>
      <c r="E1100" s="241" t="s">
        <v>1</v>
      </c>
      <c r="F1100" s="242" t="s">
        <v>1507</v>
      </c>
      <c r="G1100" s="240"/>
      <c r="H1100" s="241" t="s">
        <v>1</v>
      </c>
      <c r="I1100" s="243"/>
      <c r="J1100" s="240"/>
      <c r="K1100" s="240"/>
      <c r="L1100" s="244"/>
      <c r="M1100" s="245"/>
      <c r="N1100" s="246"/>
      <c r="O1100" s="246"/>
      <c r="P1100" s="246"/>
      <c r="Q1100" s="246"/>
      <c r="R1100" s="246"/>
      <c r="S1100" s="246"/>
      <c r="T1100" s="247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48" t="s">
        <v>169</v>
      </c>
      <c r="AU1100" s="248" t="s">
        <v>82</v>
      </c>
      <c r="AV1100" s="13" t="s">
        <v>80</v>
      </c>
      <c r="AW1100" s="13" t="s">
        <v>30</v>
      </c>
      <c r="AX1100" s="13" t="s">
        <v>73</v>
      </c>
      <c r="AY1100" s="248" t="s">
        <v>160</v>
      </c>
    </row>
    <row r="1101" spans="1:51" s="16" customFormat="1" ht="12">
      <c r="A1101" s="16"/>
      <c r="B1101" s="283"/>
      <c r="C1101" s="284"/>
      <c r="D1101" s="234" t="s">
        <v>169</v>
      </c>
      <c r="E1101" s="285" t="s">
        <v>1</v>
      </c>
      <c r="F1101" s="286" t="s">
        <v>1508</v>
      </c>
      <c r="G1101" s="284"/>
      <c r="H1101" s="287">
        <v>0</v>
      </c>
      <c r="I1101" s="288"/>
      <c r="J1101" s="284"/>
      <c r="K1101" s="284"/>
      <c r="L1101" s="289"/>
      <c r="M1101" s="290"/>
      <c r="N1101" s="291"/>
      <c r="O1101" s="291"/>
      <c r="P1101" s="291"/>
      <c r="Q1101" s="291"/>
      <c r="R1101" s="291"/>
      <c r="S1101" s="291"/>
      <c r="T1101" s="292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T1101" s="293" t="s">
        <v>169</v>
      </c>
      <c r="AU1101" s="293" t="s">
        <v>82</v>
      </c>
      <c r="AV1101" s="16" t="s">
        <v>176</v>
      </c>
      <c r="AW1101" s="16" t="s">
        <v>30</v>
      </c>
      <c r="AX1101" s="16" t="s">
        <v>73</v>
      </c>
      <c r="AY1101" s="293" t="s">
        <v>160</v>
      </c>
    </row>
    <row r="1102" spans="1:51" s="14" customFormat="1" ht="12">
      <c r="A1102" s="14"/>
      <c r="B1102" s="249"/>
      <c r="C1102" s="250"/>
      <c r="D1102" s="234" t="s">
        <v>169</v>
      </c>
      <c r="E1102" s="251" t="s">
        <v>1</v>
      </c>
      <c r="F1102" s="252" t="s">
        <v>1509</v>
      </c>
      <c r="G1102" s="250"/>
      <c r="H1102" s="253">
        <v>54.2</v>
      </c>
      <c r="I1102" s="254"/>
      <c r="J1102" s="250"/>
      <c r="K1102" s="250"/>
      <c r="L1102" s="255"/>
      <c r="M1102" s="256"/>
      <c r="N1102" s="257"/>
      <c r="O1102" s="257"/>
      <c r="P1102" s="257"/>
      <c r="Q1102" s="257"/>
      <c r="R1102" s="257"/>
      <c r="S1102" s="257"/>
      <c r="T1102" s="258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9" t="s">
        <v>169</v>
      </c>
      <c r="AU1102" s="259" t="s">
        <v>82</v>
      </c>
      <c r="AV1102" s="14" t="s">
        <v>82</v>
      </c>
      <c r="AW1102" s="14" t="s">
        <v>30</v>
      </c>
      <c r="AX1102" s="14" t="s">
        <v>73</v>
      </c>
      <c r="AY1102" s="259" t="s">
        <v>160</v>
      </c>
    </row>
    <row r="1103" spans="1:51" s="14" customFormat="1" ht="12">
      <c r="A1103" s="14"/>
      <c r="B1103" s="249"/>
      <c r="C1103" s="250"/>
      <c r="D1103" s="234" t="s">
        <v>169</v>
      </c>
      <c r="E1103" s="251" t="s">
        <v>1</v>
      </c>
      <c r="F1103" s="252" t="s">
        <v>1510</v>
      </c>
      <c r="G1103" s="250"/>
      <c r="H1103" s="253">
        <v>18.9</v>
      </c>
      <c r="I1103" s="254"/>
      <c r="J1103" s="250"/>
      <c r="K1103" s="250"/>
      <c r="L1103" s="255"/>
      <c r="M1103" s="256"/>
      <c r="N1103" s="257"/>
      <c r="O1103" s="257"/>
      <c r="P1103" s="257"/>
      <c r="Q1103" s="257"/>
      <c r="R1103" s="257"/>
      <c r="S1103" s="257"/>
      <c r="T1103" s="258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59" t="s">
        <v>169</v>
      </c>
      <c r="AU1103" s="259" t="s">
        <v>82</v>
      </c>
      <c r="AV1103" s="14" t="s">
        <v>82</v>
      </c>
      <c r="AW1103" s="14" t="s">
        <v>30</v>
      </c>
      <c r="AX1103" s="14" t="s">
        <v>73</v>
      </c>
      <c r="AY1103" s="259" t="s">
        <v>160</v>
      </c>
    </row>
    <row r="1104" spans="1:51" s="16" customFormat="1" ht="12">
      <c r="A1104" s="16"/>
      <c r="B1104" s="283"/>
      <c r="C1104" s="284"/>
      <c r="D1104" s="234" t="s">
        <v>169</v>
      </c>
      <c r="E1104" s="285" t="s">
        <v>1</v>
      </c>
      <c r="F1104" s="286" t="s">
        <v>1511</v>
      </c>
      <c r="G1104" s="284"/>
      <c r="H1104" s="287">
        <v>73.1</v>
      </c>
      <c r="I1104" s="288"/>
      <c r="J1104" s="284"/>
      <c r="K1104" s="284"/>
      <c r="L1104" s="289"/>
      <c r="M1104" s="290"/>
      <c r="N1104" s="291"/>
      <c r="O1104" s="291"/>
      <c r="P1104" s="291"/>
      <c r="Q1104" s="291"/>
      <c r="R1104" s="291"/>
      <c r="S1104" s="291"/>
      <c r="T1104" s="292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T1104" s="293" t="s">
        <v>169</v>
      </c>
      <c r="AU1104" s="293" t="s">
        <v>82</v>
      </c>
      <c r="AV1104" s="16" t="s">
        <v>176</v>
      </c>
      <c r="AW1104" s="16" t="s">
        <v>30</v>
      </c>
      <c r="AX1104" s="16" t="s">
        <v>73</v>
      </c>
      <c r="AY1104" s="293" t="s">
        <v>160</v>
      </c>
    </row>
    <row r="1105" spans="1:51" s="15" customFormat="1" ht="12">
      <c r="A1105" s="15"/>
      <c r="B1105" s="260"/>
      <c r="C1105" s="261"/>
      <c r="D1105" s="234" t="s">
        <v>169</v>
      </c>
      <c r="E1105" s="262" t="s">
        <v>1</v>
      </c>
      <c r="F1105" s="263" t="s">
        <v>172</v>
      </c>
      <c r="G1105" s="261"/>
      <c r="H1105" s="264">
        <v>73.1</v>
      </c>
      <c r="I1105" s="265"/>
      <c r="J1105" s="261"/>
      <c r="K1105" s="261"/>
      <c r="L1105" s="266"/>
      <c r="M1105" s="267"/>
      <c r="N1105" s="268"/>
      <c r="O1105" s="268"/>
      <c r="P1105" s="268"/>
      <c r="Q1105" s="268"/>
      <c r="R1105" s="268"/>
      <c r="S1105" s="268"/>
      <c r="T1105" s="269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70" t="s">
        <v>169</v>
      </c>
      <c r="AU1105" s="270" t="s">
        <v>82</v>
      </c>
      <c r="AV1105" s="15" t="s">
        <v>166</v>
      </c>
      <c r="AW1105" s="15" t="s">
        <v>30</v>
      </c>
      <c r="AX1105" s="15" t="s">
        <v>80</v>
      </c>
      <c r="AY1105" s="270" t="s">
        <v>160</v>
      </c>
    </row>
    <row r="1106" spans="1:65" s="2" customFormat="1" ht="24.15" customHeight="1">
      <c r="A1106" s="39"/>
      <c r="B1106" s="40"/>
      <c r="C1106" s="220" t="s">
        <v>867</v>
      </c>
      <c r="D1106" s="220" t="s">
        <v>162</v>
      </c>
      <c r="E1106" s="221" t="s">
        <v>1512</v>
      </c>
      <c r="F1106" s="222" t="s">
        <v>1513</v>
      </c>
      <c r="G1106" s="223" t="s">
        <v>165</v>
      </c>
      <c r="H1106" s="224">
        <v>1299</v>
      </c>
      <c r="I1106" s="225"/>
      <c r="J1106" s="226">
        <f>ROUND(I1106*H1106,2)</f>
        <v>0</v>
      </c>
      <c r="K1106" s="227"/>
      <c r="L1106" s="45"/>
      <c r="M1106" s="228" t="s">
        <v>1</v>
      </c>
      <c r="N1106" s="229" t="s">
        <v>38</v>
      </c>
      <c r="O1106" s="92"/>
      <c r="P1106" s="230">
        <f>O1106*H1106</f>
        <v>0</v>
      </c>
      <c r="Q1106" s="230">
        <v>0</v>
      </c>
      <c r="R1106" s="230">
        <f>Q1106*H1106</f>
        <v>0</v>
      </c>
      <c r="S1106" s="230">
        <v>0</v>
      </c>
      <c r="T1106" s="231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32" t="s">
        <v>197</v>
      </c>
      <c r="AT1106" s="232" t="s">
        <v>162</v>
      </c>
      <c r="AU1106" s="232" t="s">
        <v>82</v>
      </c>
      <c r="AY1106" s="18" t="s">
        <v>160</v>
      </c>
      <c r="BE1106" s="233">
        <f>IF(N1106="základní",J1106,0)</f>
        <v>0</v>
      </c>
      <c r="BF1106" s="233">
        <f>IF(N1106="snížená",J1106,0)</f>
        <v>0</v>
      </c>
      <c r="BG1106" s="233">
        <f>IF(N1106="zákl. přenesená",J1106,0)</f>
        <v>0</v>
      </c>
      <c r="BH1106" s="233">
        <f>IF(N1106="sníž. přenesená",J1106,0)</f>
        <v>0</v>
      </c>
      <c r="BI1106" s="233">
        <f>IF(N1106="nulová",J1106,0)</f>
        <v>0</v>
      </c>
      <c r="BJ1106" s="18" t="s">
        <v>80</v>
      </c>
      <c r="BK1106" s="233">
        <f>ROUND(I1106*H1106,2)</f>
        <v>0</v>
      </c>
      <c r="BL1106" s="18" t="s">
        <v>197</v>
      </c>
      <c r="BM1106" s="232" t="s">
        <v>1514</v>
      </c>
    </row>
    <row r="1107" spans="1:65" s="2" customFormat="1" ht="33" customHeight="1">
      <c r="A1107" s="39"/>
      <c r="B1107" s="40"/>
      <c r="C1107" s="220" t="s">
        <v>1515</v>
      </c>
      <c r="D1107" s="220" t="s">
        <v>162</v>
      </c>
      <c r="E1107" s="221" t="s">
        <v>1516</v>
      </c>
      <c r="F1107" s="222" t="s">
        <v>1517</v>
      </c>
      <c r="G1107" s="223" t="s">
        <v>165</v>
      </c>
      <c r="H1107" s="224">
        <v>1299</v>
      </c>
      <c r="I1107" s="225"/>
      <c r="J1107" s="226">
        <f>ROUND(I1107*H1107,2)</f>
        <v>0</v>
      </c>
      <c r="K1107" s="227"/>
      <c r="L1107" s="45"/>
      <c r="M1107" s="228" t="s">
        <v>1</v>
      </c>
      <c r="N1107" s="229" t="s">
        <v>38</v>
      </c>
      <c r="O1107" s="92"/>
      <c r="P1107" s="230">
        <f>O1107*H1107</f>
        <v>0</v>
      </c>
      <c r="Q1107" s="230">
        <v>0</v>
      </c>
      <c r="R1107" s="230">
        <f>Q1107*H1107</f>
        <v>0</v>
      </c>
      <c r="S1107" s="230">
        <v>0</v>
      </c>
      <c r="T1107" s="231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32" t="s">
        <v>197</v>
      </c>
      <c r="AT1107" s="232" t="s">
        <v>162</v>
      </c>
      <c r="AU1107" s="232" t="s">
        <v>82</v>
      </c>
      <c r="AY1107" s="18" t="s">
        <v>160</v>
      </c>
      <c r="BE1107" s="233">
        <f>IF(N1107="základní",J1107,0)</f>
        <v>0</v>
      </c>
      <c r="BF1107" s="233">
        <f>IF(N1107="snížená",J1107,0)</f>
        <v>0</v>
      </c>
      <c r="BG1107" s="233">
        <f>IF(N1107="zákl. přenesená",J1107,0)</f>
        <v>0</v>
      </c>
      <c r="BH1107" s="233">
        <f>IF(N1107="sníž. přenesená",J1107,0)</f>
        <v>0</v>
      </c>
      <c r="BI1107" s="233">
        <f>IF(N1107="nulová",J1107,0)</f>
        <v>0</v>
      </c>
      <c r="BJ1107" s="18" t="s">
        <v>80</v>
      </c>
      <c r="BK1107" s="233">
        <f>ROUND(I1107*H1107,2)</f>
        <v>0</v>
      </c>
      <c r="BL1107" s="18" t="s">
        <v>197</v>
      </c>
      <c r="BM1107" s="232" t="s">
        <v>1518</v>
      </c>
    </row>
    <row r="1108" spans="1:63" s="12" customFormat="1" ht="25.9" customHeight="1">
      <c r="A1108" s="12"/>
      <c r="B1108" s="204"/>
      <c r="C1108" s="205"/>
      <c r="D1108" s="206" t="s">
        <v>72</v>
      </c>
      <c r="E1108" s="207" t="s">
        <v>226</v>
      </c>
      <c r="F1108" s="207" t="s">
        <v>1519</v>
      </c>
      <c r="G1108" s="205"/>
      <c r="H1108" s="205"/>
      <c r="I1108" s="208"/>
      <c r="J1108" s="209">
        <f>BK1108</f>
        <v>0</v>
      </c>
      <c r="K1108" s="205"/>
      <c r="L1108" s="210"/>
      <c r="M1108" s="211"/>
      <c r="N1108" s="212"/>
      <c r="O1108" s="212"/>
      <c r="P1108" s="213">
        <f>P1109</f>
        <v>0</v>
      </c>
      <c r="Q1108" s="212"/>
      <c r="R1108" s="213">
        <f>R1109</f>
        <v>0</v>
      </c>
      <c r="S1108" s="212"/>
      <c r="T1108" s="214">
        <f>T1109</f>
        <v>0</v>
      </c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R1108" s="215" t="s">
        <v>176</v>
      </c>
      <c r="AT1108" s="216" t="s">
        <v>72</v>
      </c>
      <c r="AU1108" s="216" t="s">
        <v>73</v>
      </c>
      <c r="AY1108" s="215" t="s">
        <v>160</v>
      </c>
      <c r="BK1108" s="217">
        <f>BK1109</f>
        <v>0</v>
      </c>
    </row>
    <row r="1109" spans="1:63" s="12" customFormat="1" ht="22.8" customHeight="1">
      <c r="A1109" s="12"/>
      <c r="B1109" s="204"/>
      <c r="C1109" s="205"/>
      <c r="D1109" s="206" t="s">
        <v>72</v>
      </c>
      <c r="E1109" s="218" t="s">
        <v>1520</v>
      </c>
      <c r="F1109" s="218" t="s">
        <v>1521</v>
      </c>
      <c r="G1109" s="205"/>
      <c r="H1109" s="205"/>
      <c r="I1109" s="208"/>
      <c r="J1109" s="219">
        <f>BK1109</f>
        <v>0</v>
      </c>
      <c r="K1109" s="205"/>
      <c r="L1109" s="210"/>
      <c r="M1109" s="211"/>
      <c r="N1109" s="212"/>
      <c r="O1109" s="212"/>
      <c r="P1109" s="213">
        <f>P1110</f>
        <v>0</v>
      </c>
      <c r="Q1109" s="212"/>
      <c r="R1109" s="213">
        <f>R1110</f>
        <v>0</v>
      </c>
      <c r="S1109" s="212"/>
      <c r="T1109" s="214">
        <f>T1110</f>
        <v>0</v>
      </c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R1109" s="215" t="s">
        <v>176</v>
      </c>
      <c r="AT1109" s="216" t="s">
        <v>72</v>
      </c>
      <c r="AU1109" s="216" t="s">
        <v>80</v>
      </c>
      <c r="AY1109" s="215" t="s">
        <v>160</v>
      </c>
      <c r="BK1109" s="217">
        <f>BK1110</f>
        <v>0</v>
      </c>
    </row>
    <row r="1110" spans="1:65" s="2" customFormat="1" ht="24.15" customHeight="1">
      <c r="A1110" s="39"/>
      <c r="B1110" s="40"/>
      <c r="C1110" s="220" t="s">
        <v>875</v>
      </c>
      <c r="D1110" s="220" t="s">
        <v>162</v>
      </c>
      <c r="E1110" s="221" t="s">
        <v>1522</v>
      </c>
      <c r="F1110" s="222" t="s">
        <v>1523</v>
      </c>
      <c r="G1110" s="223" t="s">
        <v>307</v>
      </c>
      <c r="H1110" s="224">
        <v>41</v>
      </c>
      <c r="I1110" s="225"/>
      <c r="J1110" s="226">
        <f>ROUND(I1110*H1110,2)</f>
        <v>0</v>
      </c>
      <c r="K1110" s="227"/>
      <c r="L1110" s="45"/>
      <c r="M1110" s="228" t="s">
        <v>1</v>
      </c>
      <c r="N1110" s="229" t="s">
        <v>38</v>
      </c>
      <c r="O1110" s="92"/>
      <c r="P1110" s="230">
        <f>O1110*H1110</f>
        <v>0</v>
      </c>
      <c r="Q1110" s="230">
        <v>0</v>
      </c>
      <c r="R1110" s="230">
        <f>Q1110*H1110</f>
        <v>0</v>
      </c>
      <c r="S1110" s="230">
        <v>0</v>
      </c>
      <c r="T1110" s="231">
        <f>S1110*H1110</f>
        <v>0</v>
      </c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R1110" s="232" t="s">
        <v>330</v>
      </c>
      <c r="AT1110" s="232" t="s">
        <v>162</v>
      </c>
      <c r="AU1110" s="232" t="s">
        <v>82</v>
      </c>
      <c r="AY1110" s="18" t="s">
        <v>160</v>
      </c>
      <c r="BE1110" s="233">
        <f>IF(N1110="základní",J1110,0)</f>
        <v>0</v>
      </c>
      <c r="BF1110" s="233">
        <f>IF(N1110="snížená",J1110,0)</f>
        <v>0</v>
      </c>
      <c r="BG1110" s="233">
        <f>IF(N1110="zákl. přenesená",J1110,0)</f>
        <v>0</v>
      </c>
      <c r="BH1110" s="233">
        <f>IF(N1110="sníž. přenesená",J1110,0)</f>
        <v>0</v>
      </c>
      <c r="BI1110" s="233">
        <f>IF(N1110="nulová",J1110,0)</f>
        <v>0</v>
      </c>
      <c r="BJ1110" s="18" t="s">
        <v>80</v>
      </c>
      <c r="BK1110" s="233">
        <f>ROUND(I1110*H1110,2)</f>
        <v>0</v>
      </c>
      <c r="BL1110" s="18" t="s">
        <v>330</v>
      </c>
      <c r="BM1110" s="232" t="s">
        <v>1524</v>
      </c>
    </row>
    <row r="1111" spans="1:63" s="12" customFormat="1" ht="25.9" customHeight="1">
      <c r="A1111" s="12"/>
      <c r="B1111" s="204"/>
      <c r="C1111" s="205"/>
      <c r="D1111" s="206" t="s">
        <v>72</v>
      </c>
      <c r="E1111" s="207" t="s">
        <v>1525</v>
      </c>
      <c r="F1111" s="207" t="s">
        <v>1526</v>
      </c>
      <c r="G1111" s="205"/>
      <c r="H1111" s="205"/>
      <c r="I1111" s="208"/>
      <c r="J1111" s="209">
        <f>BK1111</f>
        <v>0</v>
      </c>
      <c r="K1111" s="205"/>
      <c r="L1111" s="210"/>
      <c r="M1111" s="211"/>
      <c r="N1111" s="212"/>
      <c r="O1111" s="212"/>
      <c r="P1111" s="213">
        <f>SUM(P1112:P1117)</f>
        <v>0</v>
      </c>
      <c r="Q1111" s="212"/>
      <c r="R1111" s="213">
        <f>SUM(R1112:R1117)</f>
        <v>0</v>
      </c>
      <c r="S1111" s="212"/>
      <c r="T1111" s="214">
        <f>SUM(T1112:T1117)</f>
        <v>0</v>
      </c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R1111" s="215" t="s">
        <v>166</v>
      </c>
      <c r="AT1111" s="216" t="s">
        <v>72</v>
      </c>
      <c r="AU1111" s="216" t="s">
        <v>73</v>
      </c>
      <c r="AY1111" s="215" t="s">
        <v>160</v>
      </c>
      <c r="BK1111" s="217">
        <f>SUM(BK1112:BK1117)</f>
        <v>0</v>
      </c>
    </row>
    <row r="1112" spans="1:65" s="2" customFormat="1" ht="24.15" customHeight="1">
      <c r="A1112" s="39"/>
      <c r="B1112" s="40"/>
      <c r="C1112" s="220" t="s">
        <v>1527</v>
      </c>
      <c r="D1112" s="220" t="s">
        <v>162</v>
      </c>
      <c r="E1112" s="221" t="s">
        <v>1528</v>
      </c>
      <c r="F1112" s="222" t="s">
        <v>1529</v>
      </c>
      <c r="G1112" s="223" t="s">
        <v>737</v>
      </c>
      <c r="H1112" s="224">
        <v>2</v>
      </c>
      <c r="I1112" s="225"/>
      <c r="J1112" s="226">
        <f>ROUND(I1112*H1112,2)</f>
        <v>0</v>
      </c>
      <c r="K1112" s="227"/>
      <c r="L1112" s="45"/>
      <c r="M1112" s="228" t="s">
        <v>1</v>
      </c>
      <c r="N1112" s="229" t="s">
        <v>38</v>
      </c>
      <c r="O1112" s="92"/>
      <c r="P1112" s="230">
        <f>O1112*H1112</f>
        <v>0</v>
      </c>
      <c r="Q1112" s="230">
        <v>0</v>
      </c>
      <c r="R1112" s="230">
        <f>Q1112*H1112</f>
        <v>0</v>
      </c>
      <c r="S1112" s="230">
        <v>0</v>
      </c>
      <c r="T1112" s="231">
        <f>S1112*H1112</f>
        <v>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R1112" s="232" t="s">
        <v>1530</v>
      </c>
      <c r="AT1112" s="232" t="s">
        <v>162</v>
      </c>
      <c r="AU1112" s="232" t="s">
        <v>80</v>
      </c>
      <c r="AY1112" s="18" t="s">
        <v>160</v>
      </c>
      <c r="BE1112" s="233">
        <f>IF(N1112="základní",J1112,0)</f>
        <v>0</v>
      </c>
      <c r="BF1112" s="233">
        <f>IF(N1112="snížená",J1112,0)</f>
        <v>0</v>
      </c>
      <c r="BG1112" s="233">
        <f>IF(N1112="zákl. přenesená",J1112,0)</f>
        <v>0</v>
      </c>
      <c r="BH1112" s="233">
        <f>IF(N1112="sníž. přenesená",J1112,0)</f>
        <v>0</v>
      </c>
      <c r="BI1112" s="233">
        <f>IF(N1112="nulová",J1112,0)</f>
        <v>0</v>
      </c>
      <c r="BJ1112" s="18" t="s">
        <v>80</v>
      </c>
      <c r="BK1112" s="233">
        <f>ROUND(I1112*H1112,2)</f>
        <v>0</v>
      </c>
      <c r="BL1112" s="18" t="s">
        <v>1530</v>
      </c>
      <c r="BM1112" s="232" t="s">
        <v>1531</v>
      </c>
    </row>
    <row r="1113" spans="1:65" s="2" customFormat="1" ht="24.15" customHeight="1">
      <c r="A1113" s="39"/>
      <c r="B1113" s="40"/>
      <c r="C1113" s="220" t="s">
        <v>880</v>
      </c>
      <c r="D1113" s="220" t="s">
        <v>162</v>
      </c>
      <c r="E1113" s="221" t="s">
        <v>1532</v>
      </c>
      <c r="F1113" s="222" t="s">
        <v>1533</v>
      </c>
      <c r="G1113" s="223" t="s">
        <v>737</v>
      </c>
      <c r="H1113" s="224">
        <v>1</v>
      </c>
      <c r="I1113" s="225"/>
      <c r="J1113" s="226">
        <f>ROUND(I1113*H1113,2)</f>
        <v>0</v>
      </c>
      <c r="K1113" s="227"/>
      <c r="L1113" s="45"/>
      <c r="M1113" s="228" t="s">
        <v>1</v>
      </c>
      <c r="N1113" s="229" t="s">
        <v>38</v>
      </c>
      <c r="O1113" s="92"/>
      <c r="P1113" s="230">
        <f>O1113*H1113</f>
        <v>0</v>
      </c>
      <c r="Q1113" s="230">
        <v>0</v>
      </c>
      <c r="R1113" s="230">
        <f>Q1113*H1113</f>
        <v>0</v>
      </c>
      <c r="S1113" s="230">
        <v>0</v>
      </c>
      <c r="T1113" s="231">
        <f>S1113*H1113</f>
        <v>0</v>
      </c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R1113" s="232" t="s">
        <v>1530</v>
      </c>
      <c r="AT1113" s="232" t="s">
        <v>162</v>
      </c>
      <c r="AU1113" s="232" t="s">
        <v>80</v>
      </c>
      <c r="AY1113" s="18" t="s">
        <v>160</v>
      </c>
      <c r="BE1113" s="233">
        <f>IF(N1113="základní",J1113,0)</f>
        <v>0</v>
      </c>
      <c r="BF1113" s="233">
        <f>IF(N1113="snížená",J1113,0)</f>
        <v>0</v>
      </c>
      <c r="BG1113" s="233">
        <f>IF(N1113="zákl. přenesená",J1113,0)</f>
        <v>0</v>
      </c>
      <c r="BH1113" s="233">
        <f>IF(N1113="sníž. přenesená",J1113,0)</f>
        <v>0</v>
      </c>
      <c r="BI1113" s="233">
        <f>IF(N1113="nulová",J1113,0)</f>
        <v>0</v>
      </c>
      <c r="BJ1113" s="18" t="s">
        <v>80</v>
      </c>
      <c r="BK1113" s="233">
        <f>ROUND(I1113*H1113,2)</f>
        <v>0</v>
      </c>
      <c r="BL1113" s="18" t="s">
        <v>1530</v>
      </c>
      <c r="BM1113" s="232" t="s">
        <v>1534</v>
      </c>
    </row>
    <row r="1114" spans="1:65" s="2" customFormat="1" ht="24.15" customHeight="1">
      <c r="A1114" s="39"/>
      <c r="B1114" s="40"/>
      <c r="C1114" s="220" t="s">
        <v>1535</v>
      </c>
      <c r="D1114" s="220" t="s">
        <v>162</v>
      </c>
      <c r="E1114" s="221" t="s">
        <v>1536</v>
      </c>
      <c r="F1114" s="222" t="s">
        <v>1537</v>
      </c>
      <c r="G1114" s="223" t="s">
        <v>737</v>
      </c>
      <c r="H1114" s="224">
        <v>1</v>
      </c>
      <c r="I1114" s="225"/>
      <c r="J1114" s="226">
        <f>ROUND(I1114*H1114,2)</f>
        <v>0</v>
      </c>
      <c r="K1114" s="227"/>
      <c r="L1114" s="45"/>
      <c r="M1114" s="228" t="s">
        <v>1</v>
      </c>
      <c r="N1114" s="229" t="s">
        <v>38</v>
      </c>
      <c r="O1114" s="92"/>
      <c r="P1114" s="230">
        <f>O1114*H1114</f>
        <v>0</v>
      </c>
      <c r="Q1114" s="230">
        <v>0</v>
      </c>
      <c r="R1114" s="230">
        <f>Q1114*H1114</f>
        <v>0</v>
      </c>
      <c r="S1114" s="230">
        <v>0</v>
      </c>
      <c r="T1114" s="231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32" t="s">
        <v>1530</v>
      </c>
      <c r="AT1114" s="232" t="s">
        <v>162</v>
      </c>
      <c r="AU1114" s="232" t="s">
        <v>80</v>
      </c>
      <c r="AY1114" s="18" t="s">
        <v>160</v>
      </c>
      <c r="BE1114" s="233">
        <f>IF(N1114="základní",J1114,0)</f>
        <v>0</v>
      </c>
      <c r="BF1114" s="233">
        <f>IF(N1114="snížená",J1114,0)</f>
        <v>0</v>
      </c>
      <c r="BG1114" s="233">
        <f>IF(N1114="zákl. přenesená",J1114,0)</f>
        <v>0</v>
      </c>
      <c r="BH1114" s="233">
        <f>IF(N1114="sníž. přenesená",J1114,0)</f>
        <v>0</v>
      </c>
      <c r="BI1114" s="233">
        <f>IF(N1114="nulová",J1114,0)</f>
        <v>0</v>
      </c>
      <c r="BJ1114" s="18" t="s">
        <v>80</v>
      </c>
      <c r="BK1114" s="233">
        <f>ROUND(I1114*H1114,2)</f>
        <v>0</v>
      </c>
      <c r="BL1114" s="18" t="s">
        <v>1530</v>
      </c>
      <c r="BM1114" s="232" t="s">
        <v>1538</v>
      </c>
    </row>
    <row r="1115" spans="1:65" s="2" customFormat="1" ht="24.15" customHeight="1">
      <c r="A1115" s="39"/>
      <c r="B1115" s="40"/>
      <c r="C1115" s="220" t="s">
        <v>884</v>
      </c>
      <c r="D1115" s="220" t="s">
        <v>162</v>
      </c>
      <c r="E1115" s="221" t="s">
        <v>1539</v>
      </c>
      <c r="F1115" s="222" t="s">
        <v>1540</v>
      </c>
      <c r="G1115" s="223" t="s">
        <v>737</v>
      </c>
      <c r="H1115" s="224">
        <v>2</v>
      </c>
      <c r="I1115" s="225"/>
      <c r="J1115" s="226">
        <f>ROUND(I1115*H1115,2)</f>
        <v>0</v>
      </c>
      <c r="K1115" s="227"/>
      <c r="L1115" s="45"/>
      <c r="M1115" s="228" t="s">
        <v>1</v>
      </c>
      <c r="N1115" s="229" t="s">
        <v>38</v>
      </c>
      <c r="O1115" s="92"/>
      <c r="P1115" s="230">
        <f>O1115*H1115</f>
        <v>0</v>
      </c>
      <c r="Q1115" s="230">
        <v>0</v>
      </c>
      <c r="R1115" s="230">
        <f>Q1115*H1115</f>
        <v>0</v>
      </c>
      <c r="S1115" s="230">
        <v>0</v>
      </c>
      <c r="T1115" s="231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32" t="s">
        <v>1530</v>
      </c>
      <c r="AT1115" s="232" t="s">
        <v>162</v>
      </c>
      <c r="AU1115" s="232" t="s">
        <v>80</v>
      </c>
      <c r="AY1115" s="18" t="s">
        <v>160</v>
      </c>
      <c r="BE1115" s="233">
        <f>IF(N1115="základní",J1115,0)</f>
        <v>0</v>
      </c>
      <c r="BF1115" s="233">
        <f>IF(N1115="snížená",J1115,0)</f>
        <v>0</v>
      </c>
      <c r="BG1115" s="233">
        <f>IF(N1115="zákl. přenesená",J1115,0)</f>
        <v>0</v>
      </c>
      <c r="BH1115" s="233">
        <f>IF(N1115="sníž. přenesená",J1115,0)</f>
        <v>0</v>
      </c>
      <c r="BI1115" s="233">
        <f>IF(N1115="nulová",J1115,0)</f>
        <v>0</v>
      </c>
      <c r="BJ1115" s="18" t="s">
        <v>80</v>
      </c>
      <c r="BK1115" s="233">
        <f>ROUND(I1115*H1115,2)</f>
        <v>0</v>
      </c>
      <c r="BL1115" s="18" t="s">
        <v>1530</v>
      </c>
      <c r="BM1115" s="232" t="s">
        <v>1541</v>
      </c>
    </row>
    <row r="1116" spans="1:65" s="2" customFormat="1" ht="24.15" customHeight="1">
      <c r="A1116" s="39"/>
      <c r="B1116" s="40"/>
      <c r="C1116" s="220" t="s">
        <v>1542</v>
      </c>
      <c r="D1116" s="220" t="s">
        <v>162</v>
      </c>
      <c r="E1116" s="221" t="s">
        <v>1543</v>
      </c>
      <c r="F1116" s="222" t="s">
        <v>1544</v>
      </c>
      <c r="G1116" s="223" t="s">
        <v>737</v>
      </c>
      <c r="H1116" s="224">
        <v>1</v>
      </c>
      <c r="I1116" s="225"/>
      <c r="J1116" s="226">
        <f>ROUND(I1116*H1116,2)</f>
        <v>0</v>
      </c>
      <c r="K1116" s="227"/>
      <c r="L1116" s="45"/>
      <c r="M1116" s="228" t="s">
        <v>1</v>
      </c>
      <c r="N1116" s="229" t="s">
        <v>38</v>
      </c>
      <c r="O1116" s="92"/>
      <c r="P1116" s="230">
        <f>O1116*H1116</f>
        <v>0</v>
      </c>
      <c r="Q1116" s="230">
        <v>0</v>
      </c>
      <c r="R1116" s="230">
        <f>Q1116*H1116</f>
        <v>0</v>
      </c>
      <c r="S1116" s="230">
        <v>0</v>
      </c>
      <c r="T1116" s="231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32" t="s">
        <v>1530</v>
      </c>
      <c r="AT1116" s="232" t="s">
        <v>162</v>
      </c>
      <c r="AU1116" s="232" t="s">
        <v>80</v>
      </c>
      <c r="AY1116" s="18" t="s">
        <v>160</v>
      </c>
      <c r="BE1116" s="233">
        <f>IF(N1116="základní",J1116,0)</f>
        <v>0</v>
      </c>
      <c r="BF1116" s="233">
        <f>IF(N1116="snížená",J1116,0)</f>
        <v>0</v>
      </c>
      <c r="BG1116" s="233">
        <f>IF(N1116="zákl. přenesená",J1116,0)</f>
        <v>0</v>
      </c>
      <c r="BH1116" s="233">
        <f>IF(N1116="sníž. přenesená",J1116,0)</f>
        <v>0</v>
      </c>
      <c r="BI1116" s="233">
        <f>IF(N1116="nulová",J1116,0)</f>
        <v>0</v>
      </c>
      <c r="BJ1116" s="18" t="s">
        <v>80</v>
      </c>
      <c r="BK1116" s="233">
        <f>ROUND(I1116*H1116,2)</f>
        <v>0</v>
      </c>
      <c r="BL1116" s="18" t="s">
        <v>1530</v>
      </c>
      <c r="BM1116" s="232" t="s">
        <v>1545</v>
      </c>
    </row>
    <row r="1117" spans="1:65" s="2" customFormat="1" ht="16.5" customHeight="1">
      <c r="A1117" s="39"/>
      <c r="B1117" s="40"/>
      <c r="C1117" s="220" t="s">
        <v>887</v>
      </c>
      <c r="D1117" s="220" t="s">
        <v>162</v>
      </c>
      <c r="E1117" s="221" t="s">
        <v>1546</v>
      </c>
      <c r="F1117" s="222" t="s">
        <v>1547</v>
      </c>
      <c r="G1117" s="223" t="s">
        <v>1548</v>
      </c>
      <c r="H1117" s="224">
        <v>1</v>
      </c>
      <c r="I1117" s="225"/>
      <c r="J1117" s="226">
        <f>ROUND(I1117*H1117,2)</f>
        <v>0</v>
      </c>
      <c r="K1117" s="227"/>
      <c r="L1117" s="45"/>
      <c r="M1117" s="294" t="s">
        <v>1</v>
      </c>
      <c r="N1117" s="295" t="s">
        <v>38</v>
      </c>
      <c r="O1117" s="296"/>
      <c r="P1117" s="297">
        <f>O1117*H1117</f>
        <v>0</v>
      </c>
      <c r="Q1117" s="297">
        <v>0</v>
      </c>
      <c r="R1117" s="297">
        <f>Q1117*H1117</f>
        <v>0</v>
      </c>
      <c r="S1117" s="297">
        <v>0</v>
      </c>
      <c r="T1117" s="298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32" t="s">
        <v>1530</v>
      </c>
      <c r="AT1117" s="232" t="s">
        <v>162</v>
      </c>
      <c r="AU1117" s="232" t="s">
        <v>80</v>
      </c>
      <c r="AY1117" s="18" t="s">
        <v>160</v>
      </c>
      <c r="BE1117" s="233">
        <f>IF(N1117="základní",J1117,0)</f>
        <v>0</v>
      </c>
      <c r="BF1117" s="233">
        <f>IF(N1117="snížená",J1117,0)</f>
        <v>0</v>
      </c>
      <c r="BG1117" s="233">
        <f>IF(N1117="zákl. přenesená",J1117,0)</f>
        <v>0</v>
      </c>
      <c r="BH1117" s="233">
        <f>IF(N1117="sníž. přenesená",J1117,0)</f>
        <v>0</v>
      </c>
      <c r="BI1117" s="233">
        <f>IF(N1117="nulová",J1117,0)</f>
        <v>0</v>
      </c>
      <c r="BJ1117" s="18" t="s">
        <v>80</v>
      </c>
      <c r="BK1117" s="233">
        <f>ROUND(I1117*H1117,2)</f>
        <v>0</v>
      </c>
      <c r="BL1117" s="18" t="s">
        <v>1530</v>
      </c>
      <c r="BM1117" s="232" t="s">
        <v>1549</v>
      </c>
    </row>
    <row r="1118" spans="1:31" s="2" customFormat="1" ht="6.95" customHeight="1">
      <c r="A1118" s="39"/>
      <c r="B1118" s="67"/>
      <c r="C1118" s="68"/>
      <c r="D1118" s="68"/>
      <c r="E1118" s="68"/>
      <c r="F1118" s="68"/>
      <c r="G1118" s="68"/>
      <c r="H1118" s="68"/>
      <c r="I1118" s="68"/>
      <c r="J1118" s="68"/>
      <c r="K1118" s="68"/>
      <c r="L1118" s="45"/>
      <c r="M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</row>
  </sheetData>
  <sheetProtection password="CC35" sheet="1" objects="1" scenarios="1" formatColumns="0" formatRows="0" autoFilter="0"/>
  <autoFilter ref="C142:K1117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1550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ROUND((SUM(BE128:BE398)),2)</f>
        <v>0</v>
      </c>
      <c r="G33" s="39"/>
      <c r="H33" s="39"/>
      <c r="I33" s="156">
        <v>0.21</v>
      </c>
      <c r="J33" s="155">
        <f>ROUND(((SUM(BE128:BE398))*I33),2)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ROUND((SUM(BF128:BF398)),2)</f>
        <v>0</v>
      </c>
      <c r="G34" s="39"/>
      <c r="H34" s="39"/>
      <c r="I34" s="156">
        <v>0.15</v>
      </c>
      <c r="J34" s="155">
        <f>ROUND(((SUM(BF128:BF398))*I34),2)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ROUND((SUM(BG128:BG398)),2)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ROUND((SUM(BH128:BH398)),2)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ROUND((SUM(BI128:BI398)),2)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D.1.2 - SKŘ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120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121</v>
      </c>
      <c r="E100" s="189"/>
      <c r="F100" s="189"/>
      <c r="G100" s="189"/>
      <c r="H100" s="189"/>
      <c r="I100" s="189"/>
      <c r="J100" s="190">
        <f>J202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122</v>
      </c>
      <c r="E101" s="189"/>
      <c r="F101" s="189"/>
      <c r="G101" s="189"/>
      <c r="H101" s="189"/>
      <c r="I101" s="189"/>
      <c r="J101" s="190">
        <f>J231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124</v>
      </c>
      <c r="E102" s="189"/>
      <c r="F102" s="189"/>
      <c r="G102" s="189"/>
      <c r="H102" s="189"/>
      <c r="I102" s="189"/>
      <c r="J102" s="190">
        <f>J297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125</v>
      </c>
      <c r="E103" s="189"/>
      <c r="F103" s="189"/>
      <c r="G103" s="189"/>
      <c r="H103" s="189"/>
      <c r="I103" s="189"/>
      <c r="J103" s="190">
        <f>J305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127</v>
      </c>
      <c r="E104" s="189"/>
      <c r="F104" s="189"/>
      <c r="G104" s="189"/>
      <c r="H104" s="189"/>
      <c r="I104" s="189"/>
      <c r="J104" s="190">
        <f>J325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128</v>
      </c>
      <c r="E105" s="183"/>
      <c r="F105" s="183"/>
      <c r="G105" s="183"/>
      <c r="H105" s="183"/>
      <c r="I105" s="183"/>
      <c r="J105" s="184">
        <f>J327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131</v>
      </c>
      <c r="E106" s="189"/>
      <c r="F106" s="189"/>
      <c r="G106" s="189"/>
      <c r="H106" s="189"/>
      <c r="I106" s="189"/>
      <c r="J106" s="190">
        <f>J328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1551</v>
      </c>
      <c r="E107" s="189"/>
      <c r="F107" s="189"/>
      <c r="G107" s="189"/>
      <c r="H107" s="189"/>
      <c r="I107" s="189"/>
      <c r="J107" s="190">
        <f>J348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140</v>
      </c>
      <c r="E108" s="189"/>
      <c r="F108" s="189"/>
      <c r="G108" s="189"/>
      <c r="H108" s="189"/>
      <c r="I108" s="189"/>
      <c r="J108" s="190">
        <f>J383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145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6.25" customHeight="1">
      <c r="A118" s="39"/>
      <c r="B118" s="40"/>
      <c r="C118" s="41"/>
      <c r="D118" s="41"/>
      <c r="E118" s="175" t="str">
        <f>E7</f>
        <v>Z2022156 - ZŠ Beroun - Tělocvična (zadání)_otevřený_doplněný bez.obch.názvů_1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111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D.1.2 - SKŘ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10. 7. 2023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29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31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146</v>
      </c>
      <c r="D127" s="195" t="s">
        <v>58</v>
      </c>
      <c r="E127" s="195" t="s">
        <v>54</v>
      </c>
      <c r="F127" s="195" t="s">
        <v>55</v>
      </c>
      <c r="G127" s="195" t="s">
        <v>147</v>
      </c>
      <c r="H127" s="195" t="s">
        <v>148</v>
      </c>
      <c r="I127" s="195" t="s">
        <v>149</v>
      </c>
      <c r="J127" s="196" t="s">
        <v>115</v>
      </c>
      <c r="K127" s="197" t="s">
        <v>150</v>
      </c>
      <c r="L127" s="198"/>
      <c r="M127" s="101" t="s">
        <v>1</v>
      </c>
      <c r="N127" s="102" t="s">
        <v>37</v>
      </c>
      <c r="O127" s="102" t="s">
        <v>151</v>
      </c>
      <c r="P127" s="102" t="s">
        <v>152</v>
      </c>
      <c r="Q127" s="102" t="s">
        <v>153</v>
      </c>
      <c r="R127" s="102" t="s">
        <v>154</v>
      </c>
      <c r="S127" s="102" t="s">
        <v>155</v>
      </c>
      <c r="T127" s="103" t="s">
        <v>156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157</v>
      </c>
      <c r="D128" s="41"/>
      <c r="E128" s="41"/>
      <c r="F128" s="41"/>
      <c r="G128" s="41"/>
      <c r="H128" s="41"/>
      <c r="I128" s="41"/>
      <c r="J128" s="199">
        <f>BK128</f>
        <v>0</v>
      </c>
      <c r="K128" s="41"/>
      <c r="L128" s="45"/>
      <c r="M128" s="104"/>
      <c r="N128" s="200"/>
      <c r="O128" s="105"/>
      <c r="P128" s="201">
        <f>P129+P327</f>
        <v>0</v>
      </c>
      <c r="Q128" s="105"/>
      <c r="R128" s="201">
        <f>R129+R327</f>
        <v>0</v>
      </c>
      <c r="S128" s="105"/>
      <c r="T128" s="202">
        <f>T129+T327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117</v>
      </c>
      <c r="BK128" s="203">
        <f>BK129+BK327</f>
        <v>0</v>
      </c>
    </row>
    <row r="129" spans="1:63" s="12" customFormat="1" ht="25.9" customHeight="1">
      <c r="A129" s="12"/>
      <c r="B129" s="204"/>
      <c r="C129" s="205"/>
      <c r="D129" s="206" t="s">
        <v>72</v>
      </c>
      <c r="E129" s="207" t="s">
        <v>158</v>
      </c>
      <c r="F129" s="207" t="s">
        <v>159</v>
      </c>
      <c r="G129" s="205"/>
      <c r="H129" s="205"/>
      <c r="I129" s="208"/>
      <c r="J129" s="209">
        <f>BK129</f>
        <v>0</v>
      </c>
      <c r="K129" s="205"/>
      <c r="L129" s="210"/>
      <c r="M129" s="211"/>
      <c r="N129" s="212"/>
      <c r="O129" s="212"/>
      <c r="P129" s="213">
        <f>P130+P139+P202+P231+P297+P305+P325</f>
        <v>0</v>
      </c>
      <c r="Q129" s="212"/>
      <c r="R129" s="213">
        <f>R130+R139+R202+R231+R297+R305+R325</f>
        <v>0</v>
      </c>
      <c r="S129" s="212"/>
      <c r="T129" s="214">
        <f>T130+T139+T202+T231+T297+T305+T325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80</v>
      </c>
      <c r="AT129" s="216" t="s">
        <v>72</v>
      </c>
      <c r="AU129" s="216" t="s">
        <v>73</v>
      </c>
      <c r="AY129" s="215" t="s">
        <v>160</v>
      </c>
      <c r="BK129" s="217">
        <f>BK130+BK139+BK202+BK231+BK297+BK305+BK325</f>
        <v>0</v>
      </c>
    </row>
    <row r="130" spans="1:63" s="12" customFormat="1" ht="22.8" customHeight="1">
      <c r="A130" s="12"/>
      <c r="B130" s="204"/>
      <c r="C130" s="205"/>
      <c r="D130" s="206" t="s">
        <v>72</v>
      </c>
      <c r="E130" s="218" t="s">
        <v>80</v>
      </c>
      <c r="F130" s="218" t="s">
        <v>161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SUM(P131:P138)</f>
        <v>0</v>
      </c>
      <c r="Q130" s="212"/>
      <c r="R130" s="213">
        <f>SUM(R131:R138)</f>
        <v>0</v>
      </c>
      <c r="S130" s="212"/>
      <c r="T130" s="214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80</v>
      </c>
      <c r="AT130" s="216" t="s">
        <v>72</v>
      </c>
      <c r="AU130" s="216" t="s">
        <v>80</v>
      </c>
      <c r="AY130" s="215" t="s">
        <v>160</v>
      </c>
      <c r="BK130" s="217">
        <f>SUM(BK131:BK138)</f>
        <v>0</v>
      </c>
    </row>
    <row r="131" spans="1:65" s="2" customFormat="1" ht="37.8" customHeight="1">
      <c r="A131" s="39"/>
      <c r="B131" s="40"/>
      <c r="C131" s="220" t="s">
        <v>80</v>
      </c>
      <c r="D131" s="220" t="s">
        <v>162</v>
      </c>
      <c r="E131" s="221" t="s">
        <v>203</v>
      </c>
      <c r="F131" s="222" t="s">
        <v>204</v>
      </c>
      <c r="G131" s="223" t="s">
        <v>175</v>
      </c>
      <c r="H131" s="224">
        <v>5.513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166</v>
      </c>
      <c r="AT131" s="232" t="s">
        <v>162</v>
      </c>
      <c r="AU131" s="232" t="s">
        <v>82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166</v>
      </c>
      <c r="BM131" s="232" t="s">
        <v>82</v>
      </c>
    </row>
    <row r="132" spans="1:65" s="2" customFormat="1" ht="37.8" customHeight="1">
      <c r="A132" s="39"/>
      <c r="B132" s="40"/>
      <c r="C132" s="220" t="s">
        <v>82</v>
      </c>
      <c r="D132" s="220" t="s">
        <v>162</v>
      </c>
      <c r="E132" s="221" t="s">
        <v>207</v>
      </c>
      <c r="F132" s="222" t="s">
        <v>208</v>
      </c>
      <c r="G132" s="223" t="s">
        <v>175</v>
      </c>
      <c r="H132" s="224">
        <v>104.747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166</v>
      </c>
      <c r="AT132" s="232" t="s">
        <v>162</v>
      </c>
      <c r="AU132" s="232" t="s">
        <v>82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166</v>
      </c>
      <c r="BM132" s="232" t="s">
        <v>166</v>
      </c>
    </row>
    <row r="133" spans="1:51" s="13" customFormat="1" ht="12">
      <c r="A133" s="13"/>
      <c r="B133" s="239"/>
      <c r="C133" s="240"/>
      <c r="D133" s="234" t="s">
        <v>169</v>
      </c>
      <c r="E133" s="241" t="s">
        <v>1</v>
      </c>
      <c r="F133" s="242" t="s">
        <v>1552</v>
      </c>
      <c r="G133" s="240"/>
      <c r="H133" s="241" t="s">
        <v>1</v>
      </c>
      <c r="I133" s="243"/>
      <c r="J133" s="240"/>
      <c r="K133" s="240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169</v>
      </c>
      <c r="AU133" s="248" t="s">
        <v>82</v>
      </c>
      <c r="AV133" s="13" t="s">
        <v>80</v>
      </c>
      <c r="AW133" s="13" t="s">
        <v>30</v>
      </c>
      <c r="AX133" s="13" t="s">
        <v>73</v>
      </c>
      <c r="AY133" s="248" t="s">
        <v>160</v>
      </c>
    </row>
    <row r="134" spans="1:51" s="15" customFormat="1" ht="12">
      <c r="A134" s="15"/>
      <c r="B134" s="260"/>
      <c r="C134" s="261"/>
      <c r="D134" s="234" t="s">
        <v>169</v>
      </c>
      <c r="E134" s="262" t="s">
        <v>1</v>
      </c>
      <c r="F134" s="263" t="s">
        <v>172</v>
      </c>
      <c r="G134" s="261"/>
      <c r="H134" s="264">
        <v>0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0" t="s">
        <v>169</v>
      </c>
      <c r="AU134" s="270" t="s">
        <v>82</v>
      </c>
      <c r="AV134" s="15" t="s">
        <v>166</v>
      </c>
      <c r="AW134" s="15" t="s">
        <v>30</v>
      </c>
      <c r="AX134" s="15" t="s">
        <v>73</v>
      </c>
      <c r="AY134" s="270" t="s">
        <v>160</v>
      </c>
    </row>
    <row r="135" spans="1:51" s="14" customFormat="1" ht="12">
      <c r="A135" s="14"/>
      <c r="B135" s="249"/>
      <c r="C135" s="250"/>
      <c r="D135" s="234" t="s">
        <v>169</v>
      </c>
      <c r="E135" s="251" t="s">
        <v>1</v>
      </c>
      <c r="F135" s="252" t="s">
        <v>1553</v>
      </c>
      <c r="G135" s="250"/>
      <c r="H135" s="253">
        <v>104.747</v>
      </c>
      <c r="I135" s="254"/>
      <c r="J135" s="250"/>
      <c r="K135" s="250"/>
      <c r="L135" s="255"/>
      <c r="M135" s="256"/>
      <c r="N135" s="257"/>
      <c r="O135" s="257"/>
      <c r="P135" s="257"/>
      <c r="Q135" s="257"/>
      <c r="R135" s="257"/>
      <c r="S135" s="257"/>
      <c r="T135" s="25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9" t="s">
        <v>169</v>
      </c>
      <c r="AU135" s="259" t="s">
        <v>82</v>
      </c>
      <c r="AV135" s="14" t="s">
        <v>82</v>
      </c>
      <c r="AW135" s="14" t="s">
        <v>30</v>
      </c>
      <c r="AX135" s="14" t="s">
        <v>73</v>
      </c>
      <c r="AY135" s="259" t="s">
        <v>160</v>
      </c>
    </row>
    <row r="136" spans="1:51" s="15" customFormat="1" ht="12">
      <c r="A136" s="15"/>
      <c r="B136" s="260"/>
      <c r="C136" s="261"/>
      <c r="D136" s="234" t="s">
        <v>169</v>
      </c>
      <c r="E136" s="262" t="s">
        <v>1</v>
      </c>
      <c r="F136" s="263" t="s">
        <v>172</v>
      </c>
      <c r="G136" s="261"/>
      <c r="H136" s="264">
        <v>104.747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0" t="s">
        <v>169</v>
      </c>
      <c r="AU136" s="270" t="s">
        <v>82</v>
      </c>
      <c r="AV136" s="15" t="s">
        <v>166</v>
      </c>
      <c r="AW136" s="15" t="s">
        <v>30</v>
      </c>
      <c r="AX136" s="15" t="s">
        <v>80</v>
      </c>
      <c r="AY136" s="270" t="s">
        <v>160</v>
      </c>
    </row>
    <row r="137" spans="1:65" s="2" customFormat="1" ht="24.15" customHeight="1">
      <c r="A137" s="39"/>
      <c r="B137" s="40"/>
      <c r="C137" s="220" t="s">
        <v>176</v>
      </c>
      <c r="D137" s="220" t="s">
        <v>162</v>
      </c>
      <c r="E137" s="221" t="s">
        <v>1554</v>
      </c>
      <c r="F137" s="222" t="s">
        <v>1555</v>
      </c>
      <c r="G137" s="223" t="s">
        <v>175</v>
      </c>
      <c r="H137" s="224">
        <v>5.513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166</v>
      </c>
      <c r="AT137" s="232" t="s">
        <v>162</v>
      </c>
      <c r="AU137" s="232" t="s">
        <v>82</v>
      </c>
      <c r="AY137" s="18" t="s">
        <v>160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166</v>
      </c>
      <c r="BM137" s="232" t="s">
        <v>179</v>
      </c>
    </row>
    <row r="138" spans="1:65" s="2" customFormat="1" ht="33" customHeight="1">
      <c r="A138" s="39"/>
      <c r="B138" s="40"/>
      <c r="C138" s="220" t="s">
        <v>166</v>
      </c>
      <c r="D138" s="220" t="s">
        <v>162</v>
      </c>
      <c r="E138" s="221" t="s">
        <v>212</v>
      </c>
      <c r="F138" s="222" t="s">
        <v>213</v>
      </c>
      <c r="G138" s="223" t="s">
        <v>214</v>
      </c>
      <c r="H138" s="224">
        <v>10.2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82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182</v>
      </c>
    </row>
    <row r="139" spans="1:63" s="12" customFormat="1" ht="22.8" customHeight="1">
      <c r="A139" s="12"/>
      <c r="B139" s="204"/>
      <c r="C139" s="205"/>
      <c r="D139" s="206" t="s">
        <v>72</v>
      </c>
      <c r="E139" s="218" t="s">
        <v>82</v>
      </c>
      <c r="F139" s="218" t="s">
        <v>236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SUM(P140:P201)</f>
        <v>0</v>
      </c>
      <c r="Q139" s="212"/>
      <c r="R139" s="213">
        <f>SUM(R140:R201)</f>
        <v>0</v>
      </c>
      <c r="S139" s="212"/>
      <c r="T139" s="214">
        <f>SUM(T140:T201)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80</v>
      </c>
      <c r="AT139" s="216" t="s">
        <v>72</v>
      </c>
      <c r="AU139" s="216" t="s">
        <v>80</v>
      </c>
      <c r="AY139" s="215" t="s">
        <v>160</v>
      </c>
      <c r="BK139" s="217">
        <f>SUM(BK140:BK201)</f>
        <v>0</v>
      </c>
    </row>
    <row r="140" spans="1:65" s="2" customFormat="1" ht="33" customHeight="1">
      <c r="A140" s="39"/>
      <c r="B140" s="40"/>
      <c r="C140" s="220" t="s">
        <v>183</v>
      </c>
      <c r="D140" s="220" t="s">
        <v>162</v>
      </c>
      <c r="E140" s="221" t="s">
        <v>1556</v>
      </c>
      <c r="F140" s="222" t="s">
        <v>1557</v>
      </c>
      <c r="G140" s="223" t="s">
        <v>307</v>
      </c>
      <c r="H140" s="224">
        <v>312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166</v>
      </c>
      <c r="AT140" s="232" t="s">
        <v>162</v>
      </c>
      <c r="AU140" s="232" t="s">
        <v>82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186</v>
      </c>
    </row>
    <row r="141" spans="1:51" s="14" customFormat="1" ht="12">
      <c r="A141" s="14"/>
      <c r="B141" s="249"/>
      <c r="C141" s="250"/>
      <c r="D141" s="234" t="s">
        <v>169</v>
      </c>
      <c r="E141" s="251" t="s">
        <v>1</v>
      </c>
      <c r="F141" s="252" t="s">
        <v>1558</v>
      </c>
      <c r="G141" s="250"/>
      <c r="H141" s="253">
        <v>312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169</v>
      </c>
      <c r="AU141" s="259" t="s">
        <v>82</v>
      </c>
      <c r="AV141" s="14" t="s">
        <v>82</v>
      </c>
      <c r="AW141" s="14" t="s">
        <v>30</v>
      </c>
      <c r="AX141" s="14" t="s">
        <v>73</v>
      </c>
      <c r="AY141" s="259" t="s">
        <v>160</v>
      </c>
    </row>
    <row r="142" spans="1:51" s="15" customFormat="1" ht="12">
      <c r="A142" s="15"/>
      <c r="B142" s="260"/>
      <c r="C142" s="261"/>
      <c r="D142" s="234" t="s">
        <v>169</v>
      </c>
      <c r="E142" s="262" t="s">
        <v>1</v>
      </c>
      <c r="F142" s="263" t="s">
        <v>172</v>
      </c>
      <c r="G142" s="261"/>
      <c r="H142" s="264">
        <v>312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169</v>
      </c>
      <c r="AU142" s="270" t="s">
        <v>82</v>
      </c>
      <c r="AV142" s="15" t="s">
        <v>166</v>
      </c>
      <c r="AW142" s="15" t="s">
        <v>30</v>
      </c>
      <c r="AX142" s="15" t="s">
        <v>80</v>
      </c>
      <c r="AY142" s="270" t="s">
        <v>160</v>
      </c>
    </row>
    <row r="143" spans="1:65" s="2" customFormat="1" ht="24.15" customHeight="1">
      <c r="A143" s="39"/>
      <c r="B143" s="40"/>
      <c r="C143" s="220" t="s">
        <v>179</v>
      </c>
      <c r="D143" s="220" t="s">
        <v>162</v>
      </c>
      <c r="E143" s="221" t="s">
        <v>1559</v>
      </c>
      <c r="F143" s="222" t="s">
        <v>1560</v>
      </c>
      <c r="G143" s="223" t="s">
        <v>175</v>
      </c>
      <c r="H143" s="224">
        <v>107.7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166</v>
      </c>
      <c r="AT143" s="232" t="s">
        <v>162</v>
      </c>
      <c r="AU143" s="232" t="s">
        <v>82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189</v>
      </c>
    </row>
    <row r="144" spans="1:51" s="14" customFormat="1" ht="12">
      <c r="A144" s="14"/>
      <c r="B144" s="249"/>
      <c r="C144" s="250"/>
      <c r="D144" s="234" t="s">
        <v>169</v>
      </c>
      <c r="E144" s="251" t="s">
        <v>1</v>
      </c>
      <c r="F144" s="252" t="s">
        <v>1561</v>
      </c>
      <c r="G144" s="250"/>
      <c r="H144" s="253">
        <v>75.5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9" t="s">
        <v>169</v>
      </c>
      <c r="AU144" s="259" t="s">
        <v>82</v>
      </c>
      <c r="AV144" s="14" t="s">
        <v>82</v>
      </c>
      <c r="AW144" s="14" t="s">
        <v>30</v>
      </c>
      <c r="AX144" s="14" t="s">
        <v>73</v>
      </c>
      <c r="AY144" s="259" t="s">
        <v>160</v>
      </c>
    </row>
    <row r="145" spans="1:51" s="14" customFormat="1" ht="12">
      <c r="A145" s="14"/>
      <c r="B145" s="249"/>
      <c r="C145" s="250"/>
      <c r="D145" s="234" t="s">
        <v>169</v>
      </c>
      <c r="E145" s="251" t="s">
        <v>1</v>
      </c>
      <c r="F145" s="252" t="s">
        <v>1562</v>
      </c>
      <c r="G145" s="250"/>
      <c r="H145" s="253">
        <v>3.9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9" t="s">
        <v>169</v>
      </c>
      <c r="AU145" s="259" t="s">
        <v>82</v>
      </c>
      <c r="AV145" s="14" t="s">
        <v>82</v>
      </c>
      <c r="AW145" s="14" t="s">
        <v>30</v>
      </c>
      <c r="AX145" s="14" t="s">
        <v>73</v>
      </c>
      <c r="AY145" s="259" t="s">
        <v>160</v>
      </c>
    </row>
    <row r="146" spans="1:51" s="14" customFormat="1" ht="12">
      <c r="A146" s="14"/>
      <c r="B146" s="249"/>
      <c r="C146" s="250"/>
      <c r="D146" s="234" t="s">
        <v>169</v>
      </c>
      <c r="E146" s="251" t="s">
        <v>1</v>
      </c>
      <c r="F146" s="252" t="s">
        <v>1563</v>
      </c>
      <c r="G146" s="250"/>
      <c r="H146" s="253">
        <v>28.3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9" t="s">
        <v>169</v>
      </c>
      <c r="AU146" s="259" t="s">
        <v>82</v>
      </c>
      <c r="AV146" s="14" t="s">
        <v>82</v>
      </c>
      <c r="AW146" s="14" t="s">
        <v>30</v>
      </c>
      <c r="AX146" s="14" t="s">
        <v>73</v>
      </c>
      <c r="AY146" s="259" t="s">
        <v>160</v>
      </c>
    </row>
    <row r="147" spans="1:51" s="15" customFormat="1" ht="12">
      <c r="A147" s="15"/>
      <c r="B147" s="260"/>
      <c r="C147" s="261"/>
      <c r="D147" s="234" t="s">
        <v>169</v>
      </c>
      <c r="E147" s="262" t="s">
        <v>1</v>
      </c>
      <c r="F147" s="263" t="s">
        <v>172</v>
      </c>
      <c r="G147" s="261"/>
      <c r="H147" s="264">
        <v>107.7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0" t="s">
        <v>169</v>
      </c>
      <c r="AU147" s="270" t="s">
        <v>82</v>
      </c>
      <c r="AV147" s="15" t="s">
        <v>166</v>
      </c>
      <c r="AW147" s="15" t="s">
        <v>30</v>
      </c>
      <c r="AX147" s="15" t="s">
        <v>80</v>
      </c>
      <c r="AY147" s="270" t="s">
        <v>160</v>
      </c>
    </row>
    <row r="148" spans="1:65" s="2" customFormat="1" ht="16.5" customHeight="1">
      <c r="A148" s="39"/>
      <c r="B148" s="40"/>
      <c r="C148" s="220" t="s">
        <v>191</v>
      </c>
      <c r="D148" s="220" t="s">
        <v>162</v>
      </c>
      <c r="E148" s="221" t="s">
        <v>1564</v>
      </c>
      <c r="F148" s="222" t="s">
        <v>1565</v>
      </c>
      <c r="G148" s="223" t="s">
        <v>165</v>
      </c>
      <c r="H148" s="224">
        <v>32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166</v>
      </c>
      <c r="AT148" s="232" t="s">
        <v>162</v>
      </c>
      <c r="AU148" s="232" t="s">
        <v>82</v>
      </c>
      <c r="AY148" s="18" t="s">
        <v>160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166</v>
      </c>
      <c r="BM148" s="232" t="s">
        <v>194</v>
      </c>
    </row>
    <row r="149" spans="1:51" s="14" customFormat="1" ht="12">
      <c r="A149" s="14"/>
      <c r="B149" s="249"/>
      <c r="C149" s="250"/>
      <c r="D149" s="234" t="s">
        <v>169</v>
      </c>
      <c r="E149" s="251" t="s">
        <v>1</v>
      </c>
      <c r="F149" s="252" t="s">
        <v>868</v>
      </c>
      <c r="G149" s="250"/>
      <c r="H149" s="253">
        <v>18.2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169</v>
      </c>
      <c r="AU149" s="259" t="s">
        <v>82</v>
      </c>
      <c r="AV149" s="14" t="s">
        <v>82</v>
      </c>
      <c r="AW149" s="14" t="s">
        <v>30</v>
      </c>
      <c r="AX149" s="14" t="s">
        <v>73</v>
      </c>
      <c r="AY149" s="259" t="s">
        <v>160</v>
      </c>
    </row>
    <row r="150" spans="1:51" s="14" customFormat="1" ht="12">
      <c r="A150" s="14"/>
      <c r="B150" s="249"/>
      <c r="C150" s="250"/>
      <c r="D150" s="234" t="s">
        <v>169</v>
      </c>
      <c r="E150" s="251" t="s">
        <v>1</v>
      </c>
      <c r="F150" s="252" t="s">
        <v>1566</v>
      </c>
      <c r="G150" s="250"/>
      <c r="H150" s="253">
        <v>3.6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9" t="s">
        <v>169</v>
      </c>
      <c r="AU150" s="259" t="s">
        <v>82</v>
      </c>
      <c r="AV150" s="14" t="s">
        <v>82</v>
      </c>
      <c r="AW150" s="14" t="s">
        <v>30</v>
      </c>
      <c r="AX150" s="14" t="s">
        <v>73</v>
      </c>
      <c r="AY150" s="259" t="s">
        <v>160</v>
      </c>
    </row>
    <row r="151" spans="1:51" s="14" customFormat="1" ht="12">
      <c r="A151" s="14"/>
      <c r="B151" s="249"/>
      <c r="C151" s="250"/>
      <c r="D151" s="234" t="s">
        <v>169</v>
      </c>
      <c r="E151" s="251" t="s">
        <v>1</v>
      </c>
      <c r="F151" s="252" t="s">
        <v>1567</v>
      </c>
      <c r="G151" s="250"/>
      <c r="H151" s="253">
        <v>10.2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169</v>
      </c>
      <c r="AU151" s="259" t="s">
        <v>82</v>
      </c>
      <c r="AV151" s="14" t="s">
        <v>82</v>
      </c>
      <c r="AW151" s="14" t="s">
        <v>30</v>
      </c>
      <c r="AX151" s="14" t="s">
        <v>73</v>
      </c>
      <c r="AY151" s="259" t="s">
        <v>160</v>
      </c>
    </row>
    <row r="152" spans="1:51" s="15" customFormat="1" ht="12">
      <c r="A152" s="15"/>
      <c r="B152" s="260"/>
      <c r="C152" s="261"/>
      <c r="D152" s="234" t="s">
        <v>169</v>
      </c>
      <c r="E152" s="262" t="s">
        <v>1</v>
      </c>
      <c r="F152" s="263" t="s">
        <v>172</v>
      </c>
      <c r="G152" s="261"/>
      <c r="H152" s="264">
        <v>32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169</v>
      </c>
      <c r="AU152" s="270" t="s">
        <v>82</v>
      </c>
      <c r="AV152" s="15" t="s">
        <v>166</v>
      </c>
      <c r="AW152" s="15" t="s">
        <v>30</v>
      </c>
      <c r="AX152" s="15" t="s">
        <v>80</v>
      </c>
      <c r="AY152" s="270" t="s">
        <v>160</v>
      </c>
    </row>
    <row r="153" spans="1:65" s="2" customFormat="1" ht="16.5" customHeight="1">
      <c r="A153" s="39"/>
      <c r="B153" s="40"/>
      <c r="C153" s="220" t="s">
        <v>182</v>
      </c>
      <c r="D153" s="220" t="s">
        <v>162</v>
      </c>
      <c r="E153" s="221" t="s">
        <v>1568</v>
      </c>
      <c r="F153" s="222" t="s">
        <v>1569</v>
      </c>
      <c r="G153" s="223" t="s">
        <v>165</v>
      </c>
      <c r="H153" s="224">
        <v>32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166</v>
      </c>
      <c r="AT153" s="232" t="s">
        <v>162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197</v>
      </c>
    </row>
    <row r="154" spans="1:65" s="2" customFormat="1" ht="21.75" customHeight="1">
      <c r="A154" s="39"/>
      <c r="B154" s="40"/>
      <c r="C154" s="220" t="s">
        <v>199</v>
      </c>
      <c r="D154" s="220" t="s">
        <v>162</v>
      </c>
      <c r="E154" s="221" t="s">
        <v>1570</v>
      </c>
      <c r="F154" s="222" t="s">
        <v>1571</v>
      </c>
      <c r="G154" s="223" t="s">
        <v>214</v>
      </c>
      <c r="H154" s="224">
        <v>2.694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166</v>
      </c>
      <c r="AT154" s="232" t="s">
        <v>162</v>
      </c>
      <c r="AU154" s="232" t="s">
        <v>82</v>
      </c>
      <c r="AY154" s="18" t="s">
        <v>160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166</v>
      </c>
      <c r="BM154" s="232" t="s">
        <v>202</v>
      </c>
    </row>
    <row r="155" spans="1:51" s="14" customFormat="1" ht="12">
      <c r="A155" s="14"/>
      <c r="B155" s="249"/>
      <c r="C155" s="250"/>
      <c r="D155" s="234" t="s">
        <v>169</v>
      </c>
      <c r="E155" s="251" t="s">
        <v>1</v>
      </c>
      <c r="F155" s="252" t="s">
        <v>1572</v>
      </c>
      <c r="G155" s="250"/>
      <c r="H155" s="253">
        <v>1.888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169</v>
      </c>
      <c r="AU155" s="259" t="s">
        <v>82</v>
      </c>
      <c r="AV155" s="14" t="s">
        <v>82</v>
      </c>
      <c r="AW155" s="14" t="s">
        <v>30</v>
      </c>
      <c r="AX155" s="14" t="s">
        <v>73</v>
      </c>
      <c r="AY155" s="259" t="s">
        <v>160</v>
      </c>
    </row>
    <row r="156" spans="1:51" s="14" customFormat="1" ht="12">
      <c r="A156" s="14"/>
      <c r="B156" s="249"/>
      <c r="C156" s="250"/>
      <c r="D156" s="234" t="s">
        <v>169</v>
      </c>
      <c r="E156" s="251" t="s">
        <v>1</v>
      </c>
      <c r="F156" s="252" t="s">
        <v>1573</v>
      </c>
      <c r="G156" s="250"/>
      <c r="H156" s="253">
        <v>0.098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9" t="s">
        <v>169</v>
      </c>
      <c r="AU156" s="259" t="s">
        <v>82</v>
      </c>
      <c r="AV156" s="14" t="s">
        <v>82</v>
      </c>
      <c r="AW156" s="14" t="s">
        <v>30</v>
      </c>
      <c r="AX156" s="14" t="s">
        <v>73</v>
      </c>
      <c r="AY156" s="259" t="s">
        <v>160</v>
      </c>
    </row>
    <row r="157" spans="1:51" s="14" customFormat="1" ht="12">
      <c r="A157" s="14"/>
      <c r="B157" s="249"/>
      <c r="C157" s="250"/>
      <c r="D157" s="234" t="s">
        <v>169</v>
      </c>
      <c r="E157" s="251" t="s">
        <v>1</v>
      </c>
      <c r="F157" s="252" t="s">
        <v>1574</v>
      </c>
      <c r="G157" s="250"/>
      <c r="H157" s="253">
        <v>0.708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9" t="s">
        <v>169</v>
      </c>
      <c r="AU157" s="259" t="s">
        <v>82</v>
      </c>
      <c r="AV157" s="14" t="s">
        <v>82</v>
      </c>
      <c r="AW157" s="14" t="s">
        <v>30</v>
      </c>
      <c r="AX157" s="14" t="s">
        <v>73</v>
      </c>
      <c r="AY157" s="259" t="s">
        <v>160</v>
      </c>
    </row>
    <row r="158" spans="1:51" s="15" customFormat="1" ht="12">
      <c r="A158" s="15"/>
      <c r="B158" s="260"/>
      <c r="C158" s="261"/>
      <c r="D158" s="234" t="s">
        <v>169</v>
      </c>
      <c r="E158" s="262" t="s">
        <v>1</v>
      </c>
      <c r="F158" s="263" t="s">
        <v>172</v>
      </c>
      <c r="G158" s="261"/>
      <c r="H158" s="264">
        <v>2.694</v>
      </c>
      <c r="I158" s="265"/>
      <c r="J158" s="261"/>
      <c r="K158" s="261"/>
      <c r="L158" s="266"/>
      <c r="M158" s="267"/>
      <c r="N158" s="268"/>
      <c r="O158" s="268"/>
      <c r="P158" s="268"/>
      <c r="Q158" s="268"/>
      <c r="R158" s="268"/>
      <c r="S158" s="268"/>
      <c r="T158" s="26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0" t="s">
        <v>169</v>
      </c>
      <c r="AU158" s="270" t="s">
        <v>82</v>
      </c>
      <c r="AV158" s="15" t="s">
        <v>166</v>
      </c>
      <c r="AW158" s="15" t="s">
        <v>30</v>
      </c>
      <c r="AX158" s="15" t="s">
        <v>80</v>
      </c>
      <c r="AY158" s="270" t="s">
        <v>160</v>
      </c>
    </row>
    <row r="159" spans="1:65" s="2" customFormat="1" ht="16.5" customHeight="1">
      <c r="A159" s="39"/>
      <c r="B159" s="40"/>
      <c r="C159" s="220" t="s">
        <v>186</v>
      </c>
      <c r="D159" s="220" t="s">
        <v>162</v>
      </c>
      <c r="E159" s="221" t="s">
        <v>1575</v>
      </c>
      <c r="F159" s="222" t="s">
        <v>1576</v>
      </c>
      <c r="G159" s="223" t="s">
        <v>214</v>
      </c>
      <c r="H159" s="224">
        <v>13.25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166</v>
      </c>
      <c r="AT159" s="232" t="s">
        <v>162</v>
      </c>
      <c r="AU159" s="232" t="s">
        <v>82</v>
      </c>
      <c r="AY159" s="18" t="s">
        <v>160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166</v>
      </c>
      <c r="BM159" s="232" t="s">
        <v>205</v>
      </c>
    </row>
    <row r="160" spans="1:51" s="14" customFormat="1" ht="12">
      <c r="A160" s="14"/>
      <c r="B160" s="249"/>
      <c r="C160" s="250"/>
      <c r="D160" s="234" t="s">
        <v>169</v>
      </c>
      <c r="E160" s="251" t="s">
        <v>1</v>
      </c>
      <c r="F160" s="252" t="s">
        <v>1577</v>
      </c>
      <c r="G160" s="250"/>
      <c r="H160" s="253">
        <v>13.25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169</v>
      </c>
      <c r="AU160" s="259" t="s">
        <v>82</v>
      </c>
      <c r="AV160" s="14" t="s">
        <v>82</v>
      </c>
      <c r="AW160" s="14" t="s">
        <v>30</v>
      </c>
      <c r="AX160" s="14" t="s">
        <v>73</v>
      </c>
      <c r="AY160" s="259" t="s">
        <v>160</v>
      </c>
    </row>
    <row r="161" spans="1:51" s="15" customFormat="1" ht="12">
      <c r="A161" s="15"/>
      <c r="B161" s="260"/>
      <c r="C161" s="261"/>
      <c r="D161" s="234" t="s">
        <v>169</v>
      </c>
      <c r="E161" s="262" t="s">
        <v>1</v>
      </c>
      <c r="F161" s="263" t="s">
        <v>172</v>
      </c>
      <c r="G161" s="261"/>
      <c r="H161" s="264">
        <v>13.25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0" t="s">
        <v>169</v>
      </c>
      <c r="AU161" s="270" t="s">
        <v>82</v>
      </c>
      <c r="AV161" s="15" t="s">
        <v>166</v>
      </c>
      <c r="AW161" s="15" t="s">
        <v>30</v>
      </c>
      <c r="AX161" s="15" t="s">
        <v>80</v>
      </c>
      <c r="AY161" s="270" t="s">
        <v>160</v>
      </c>
    </row>
    <row r="162" spans="1:65" s="2" customFormat="1" ht="37.8" customHeight="1">
      <c r="A162" s="39"/>
      <c r="B162" s="40"/>
      <c r="C162" s="220" t="s">
        <v>206</v>
      </c>
      <c r="D162" s="220" t="s">
        <v>162</v>
      </c>
      <c r="E162" s="221" t="s">
        <v>1578</v>
      </c>
      <c r="F162" s="222" t="s">
        <v>1579</v>
      </c>
      <c r="G162" s="223" t="s">
        <v>282</v>
      </c>
      <c r="H162" s="224">
        <v>10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166</v>
      </c>
      <c r="AT162" s="232" t="s">
        <v>162</v>
      </c>
      <c r="AU162" s="232" t="s">
        <v>82</v>
      </c>
      <c r="AY162" s="18" t="s">
        <v>160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166</v>
      </c>
      <c r="BM162" s="232" t="s">
        <v>209</v>
      </c>
    </row>
    <row r="163" spans="1:65" s="2" customFormat="1" ht="37.8" customHeight="1">
      <c r="A163" s="39"/>
      <c r="B163" s="40"/>
      <c r="C163" s="271" t="s">
        <v>189</v>
      </c>
      <c r="D163" s="271" t="s">
        <v>226</v>
      </c>
      <c r="E163" s="272" t="s">
        <v>1580</v>
      </c>
      <c r="F163" s="273" t="s">
        <v>1581</v>
      </c>
      <c r="G163" s="274" t="s">
        <v>737</v>
      </c>
      <c r="H163" s="275">
        <v>2</v>
      </c>
      <c r="I163" s="276"/>
      <c r="J163" s="277">
        <f>ROUND(I163*H163,2)</f>
        <v>0</v>
      </c>
      <c r="K163" s="278"/>
      <c r="L163" s="279"/>
      <c r="M163" s="280" t="s">
        <v>1</v>
      </c>
      <c r="N163" s="281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182</v>
      </c>
      <c r="AT163" s="232" t="s">
        <v>226</v>
      </c>
      <c r="AU163" s="232" t="s">
        <v>82</v>
      </c>
      <c r="AY163" s="18" t="s">
        <v>160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166</v>
      </c>
      <c r="BM163" s="232" t="s">
        <v>215</v>
      </c>
    </row>
    <row r="164" spans="1:65" s="2" customFormat="1" ht="37.8" customHeight="1">
      <c r="A164" s="39"/>
      <c r="B164" s="40"/>
      <c r="C164" s="271" t="s">
        <v>216</v>
      </c>
      <c r="D164" s="271" t="s">
        <v>226</v>
      </c>
      <c r="E164" s="272" t="s">
        <v>1582</v>
      </c>
      <c r="F164" s="273" t="s">
        <v>1583</v>
      </c>
      <c r="G164" s="274" t="s">
        <v>737</v>
      </c>
      <c r="H164" s="275">
        <v>8</v>
      </c>
      <c r="I164" s="276"/>
      <c r="J164" s="277">
        <f>ROUND(I164*H164,2)</f>
        <v>0</v>
      </c>
      <c r="K164" s="278"/>
      <c r="L164" s="279"/>
      <c r="M164" s="280" t="s">
        <v>1</v>
      </c>
      <c r="N164" s="281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182</v>
      </c>
      <c r="AT164" s="232" t="s">
        <v>226</v>
      </c>
      <c r="AU164" s="232" t="s">
        <v>82</v>
      </c>
      <c r="AY164" s="18" t="s">
        <v>160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80</v>
      </c>
      <c r="BK164" s="233">
        <f>ROUND(I164*H164,2)</f>
        <v>0</v>
      </c>
      <c r="BL164" s="18" t="s">
        <v>166</v>
      </c>
      <c r="BM164" s="232" t="s">
        <v>219</v>
      </c>
    </row>
    <row r="165" spans="1:65" s="2" customFormat="1" ht="24.15" customHeight="1">
      <c r="A165" s="39"/>
      <c r="B165" s="40"/>
      <c r="C165" s="220" t="s">
        <v>194</v>
      </c>
      <c r="D165" s="220" t="s">
        <v>162</v>
      </c>
      <c r="E165" s="221" t="s">
        <v>1584</v>
      </c>
      <c r="F165" s="222" t="s">
        <v>1585</v>
      </c>
      <c r="G165" s="223" t="s">
        <v>175</v>
      </c>
      <c r="H165" s="224">
        <v>34.15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166</v>
      </c>
      <c r="AT165" s="232" t="s">
        <v>162</v>
      </c>
      <c r="AU165" s="232" t="s">
        <v>82</v>
      </c>
      <c r="AY165" s="18" t="s">
        <v>160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166</v>
      </c>
      <c r="BM165" s="232" t="s">
        <v>223</v>
      </c>
    </row>
    <row r="166" spans="1:51" s="14" customFormat="1" ht="12">
      <c r="A166" s="14"/>
      <c r="B166" s="249"/>
      <c r="C166" s="250"/>
      <c r="D166" s="234" t="s">
        <v>169</v>
      </c>
      <c r="E166" s="251" t="s">
        <v>1</v>
      </c>
      <c r="F166" s="252" t="s">
        <v>1586</v>
      </c>
      <c r="G166" s="250"/>
      <c r="H166" s="253">
        <v>12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9" t="s">
        <v>169</v>
      </c>
      <c r="AU166" s="259" t="s">
        <v>82</v>
      </c>
      <c r="AV166" s="14" t="s">
        <v>82</v>
      </c>
      <c r="AW166" s="14" t="s">
        <v>30</v>
      </c>
      <c r="AX166" s="14" t="s">
        <v>73</v>
      </c>
      <c r="AY166" s="259" t="s">
        <v>160</v>
      </c>
    </row>
    <row r="167" spans="1:51" s="14" customFormat="1" ht="12">
      <c r="A167" s="14"/>
      <c r="B167" s="249"/>
      <c r="C167" s="250"/>
      <c r="D167" s="234" t="s">
        <v>169</v>
      </c>
      <c r="E167" s="251" t="s">
        <v>1</v>
      </c>
      <c r="F167" s="252" t="s">
        <v>1587</v>
      </c>
      <c r="G167" s="250"/>
      <c r="H167" s="253">
        <v>22.15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169</v>
      </c>
      <c r="AU167" s="259" t="s">
        <v>82</v>
      </c>
      <c r="AV167" s="14" t="s">
        <v>82</v>
      </c>
      <c r="AW167" s="14" t="s">
        <v>30</v>
      </c>
      <c r="AX167" s="14" t="s">
        <v>73</v>
      </c>
      <c r="AY167" s="259" t="s">
        <v>160</v>
      </c>
    </row>
    <row r="168" spans="1:51" s="15" customFormat="1" ht="12">
      <c r="A168" s="15"/>
      <c r="B168" s="260"/>
      <c r="C168" s="261"/>
      <c r="D168" s="234" t="s">
        <v>169</v>
      </c>
      <c r="E168" s="262" t="s">
        <v>1</v>
      </c>
      <c r="F168" s="263" t="s">
        <v>172</v>
      </c>
      <c r="G168" s="261"/>
      <c r="H168" s="264">
        <v>34.15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169</v>
      </c>
      <c r="AU168" s="270" t="s">
        <v>82</v>
      </c>
      <c r="AV168" s="15" t="s">
        <v>166</v>
      </c>
      <c r="AW168" s="15" t="s">
        <v>30</v>
      </c>
      <c r="AX168" s="15" t="s">
        <v>80</v>
      </c>
      <c r="AY168" s="270" t="s">
        <v>160</v>
      </c>
    </row>
    <row r="169" spans="1:65" s="2" customFormat="1" ht="16.5" customHeight="1">
      <c r="A169" s="39"/>
      <c r="B169" s="40"/>
      <c r="C169" s="220" t="s">
        <v>8</v>
      </c>
      <c r="D169" s="220" t="s">
        <v>162</v>
      </c>
      <c r="E169" s="221" t="s">
        <v>1588</v>
      </c>
      <c r="F169" s="222" t="s">
        <v>1589</v>
      </c>
      <c r="G169" s="223" t="s">
        <v>165</v>
      </c>
      <c r="H169" s="224">
        <v>93.75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166</v>
      </c>
      <c r="AT169" s="232" t="s">
        <v>162</v>
      </c>
      <c r="AU169" s="232" t="s">
        <v>82</v>
      </c>
      <c r="AY169" s="18" t="s">
        <v>160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166</v>
      </c>
      <c r="BM169" s="232" t="s">
        <v>229</v>
      </c>
    </row>
    <row r="170" spans="1:51" s="14" customFormat="1" ht="12">
      <c r="A170" s="14"/>
      <c r="B170" s="249"/>
      <c r="C170" s="250"/>
      <c r="D170" s="234" t="s">
        <v>169</v>
      </c>
      <c r="E170" s="251" t="s">
        <v>1</v>
      </c>
      <c r="F170" s="252" t="s">
        <v>1590</v>
      </c>
      <c r="G170" s="250"/>
      <c r="H170" s="253">
        <v>93.75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169</v>
      </c>
      <c r="AU170" s="259" t="s">
        <v>82</v>
      </c>
      <c r="AV170" s="14" t="s">
        <v>82</v>
      </c>
      <c r="AW170" s="14" t="s">
        <v>30</v>
      </c>
      <c r="AX170" s="14" t="s">
        <v>73</v>
      </c>
      <c r="AY170" s="259" t="s">
        <v>160</v>
      </c>
    </row>
    <row r="171" spans="1:51" s="15" customFormat="1" ht="12">
      <c r="A171" s="15"/>
      <c r="B171" s="260"/>
      <c r="C171" s="261"/>
      <c r="D171" s="234" t="s">
        <v>169</v>
      </c>
      <c r="E171" s="262" t="s">
        <v>1</v>
      </c>
      <c r="F171" s="263" t="s">
        <v>172</v>
      </c>
      <c r="G171" s="261"/>
      <c r="H171" s="264">
        <v>93.75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0" t="s">
        <v>169</v>
      </c>
      <c r="AU171" s="270" t="s">
        <v>82</v>
      </c>
      <c r="AV171" s="15" t="s">
        <v>166</v>
      </c>
      <c r="AW171" s="15" t="s">
        <v>30</v>
      </c>
      <c r="AX171" s="15" t="s">
        <v>80</v>
      </c>
      <c r="AY171" s="270" t="s">
        <v>160</v>
      </c>
    </row>
    <row r="172" spans="1:65" s="2" customFormat="1" ht="16.5" customHeight="1">
      <c r="A172" s="39"/>
      <c r="B172" s="40"/>
      <c r="C172" s="220" t="s">
        <v>197</v>
      </c>
      <c r="D172" s="220" t="s">
        <v>162</v>
      </c>
      <c r="E172" s="221" t="s">
        <v>1591</v>
      </c>
      <c r="F172" s="222" t="s">
        <v>1592</v>
      </c>
      <c r="G172" s="223" t="s">
        <v>165</v>
      </c>
      <c r="H172" s="224">
        <v>93.75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166</v>
      </c>
      <c r="AT172" s="232" t="s">
        <v>162</v>
      </c>
      <c r="AU172" s="232" t="s">
        <v>82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234</v>
      </c>
    </row>
    <row r="173" spans="1:65" s="2" customFormat="1" ht="21.75" customHeight="1">
      <c r="A173" s="39"/>
      <c r="B173" s="40"/>
      <c r="C173" s="220" t="s">
        <v>237</v>
      </c>
      <c r="D173" s="220" t="s">
        <v>162</v>
      </c>
      <c r="E173" s="221" t="s">
        <v>1593</v>
      </c>
      <c r="F173" s="222" t="s">
        <v>1594</v>
      </c>
      <c r="G173" s="223" t="s">
        <v>214</v>
      </c>
      <c r="H173" s="224">
        <v>4.44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166</v>
      </c>
      <c r="AT173" s="232" t="s">
        <v>162</v>
      </c>
      <c r="AU173" s="232" t="s">
        <v>82</v>
      </c>
      <c r="AY173" s="18" t="s">
        <v>160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166</v>
      </c>
      <c r="BM173" s="232" t="s">
        <v>240</v>
      </c>
    </row>
    <row r="174" spans="1:65" s="2" customFormat="1" ht="33" customHeight="1">
      <c r="A174" s="39"/>
      <c r="B174" s="40"/>
      <c r="C174" s="220" t="s">
        <v>202</v>
      </c>
      <c r="D174" s="220" t="s">
        <v>162</v>
      </c>
      <c r="E174" s="221" t="s">
        <v>1595</v>
      </c>
      <c r="F174" s="222" t="s">
        <v>1596</v>
      </c>
      <c r="G174" s="223" t="s">
        <v>175</v>
      </c>
      <c r="H174" s="224">
        <v>11.097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166</v>
      </c>
      <c r="AT174" s="232" t="s">
        <v>162</v>
      </c>
      <c r="AU174" s="232" t="s">
        <v>82</v>
      </c>
      <c r="AY174" s="18" t="s">
        <v>160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166</v>
      </c>
      <c r="BM174" s="232" t="s">
        <v>243</v>
      </c>
    </row>
    <row r="175" spans="1:51" s="14" customFormat="1" ht="12">
      <c r="A175" s="14"/>
      <c r="B175" s="249"/>
      <c r="C175" s="250"/>
      <c r="D175" s="234" t="s">
        <v>169</v>
      </c>
      <c r="E175" s="251" t="s">
        <v>1</v>
      </c>
      <c r="F175" s="252" t="s">
        <v>1597</v>
      </c>
      <c r="G175" s="250"/>
      <c r="H175" s="253">
        <v>11.097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169</v>
      </c>
      <c r="AU175" s="259" t="s">
        <v>82</v>
      </c>
      <c r="AV175" s="14" t="s">
        <v>82</v>
      </c>
      <c r="AW175" s="14" t="s">
        <v>30</v>
      </c>
      <c r="AX175" s="14" t="s">
        <v>73</v>
      </c>
      <c r="AY175" s="259" t="s">
        <v>160</v>
      </c>
    </row>
    <row r="176" spans="1:51" s="15" customFormat="1" ht="12">
      <c r="A176" s="15"/>
      <c r="B176" s="260"/>
      <c r="C176" s="261"/>
      <c r="D176" s="234" t="s">
        <v>169</v>
      </c>
      <c r="E176" s="262" t="s">
        <v>1</v>
      </c>
      <c r="F176" s="263" t="s">
        <v>172</v>
      </c>
      <c r="G176" s="261"/>
      <c r="H176" s="264">
        <v>11.097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169</v>
      </c>
      <c r="AU176" s="270" t="s">
        <v>82</v>
      </c>
      <c r="AV176" s="15" t="s">
        <v>166</v>
      </c>
      <c r="AW176" s="15" t="s">
        <v>30</v>
      </c>
      <c r="AX176" s="15" t="s">
        <v>80</v>
      </c>
      <c r="AY176" s="270" t="s">
        <v>160</v>
      </c>
    </row>
    <row r="177" spans="1:65" s="2" customFormat="1" ht="24.15" customHeight="1">
      <c r="A177" s="39"/>
      <c r="B177" s="40"/>
      <c r="C177" s="220" t="s">
        <v>246</v>
      </c>
      <c r="D177" s="220" t="s">
        <v>162</v>
      </c>
      <c r="E177" s="221" t="s">
        <v>1598</v>
      </c>
      <c r="F177" s="222" t="s">
        <v>1599</v>
      </c>
      <c r="G177" s="223" t="s">
        <v>175</v>
      </c>
      <c r="H177" s="224">
        <v>12.096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166</v>
      </c>
      <c r="AT177" s="232" t="s">
        <v>162</v>
      </c>
      <c r="AU177" s="232" t="s">
        <v>82</v>
      </c>
      <c r="AY177" s="18" t="s">
        <v>160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166</v>
      </c>
      <c r="BM177" s="232" t="s">
        <v>249</v>
      </c>
    </row>
    <row r="178" spans="1:51" s="14" customFormat="1" ht="12">
      <c r="A178" s="14"/>
      <c r="B178" s="249"/>
      <c r="C178" s="250"/>
      <c r="D178" s="234" t="s">
        <v>169</v>
      </c>
      <c r="E178" s="251" t="s">
        <v>1</v>
      </c>
      <c r="F178" s="252" t="s">
        <v>1600</v>
      </c>
      <c r="G178" s="250"/>
      <c r="H178" s="253">
        <v>12.096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9" t="s">
        <v>169</v>
      </c>
      <c r="AU178" s="259" t="s">
        <v>82</v>
      </c>
      <c r="AV178" s="14" t="s">
        <v>82</v>
      </c>
      <c r="AW178" s="14" t="s">
        <v>30</v>
      </c>
      <c r="AX178" s="14" t="s">
        <v>73</v>
      </c>
      <c r="AY178" s="259" t="s">
        <v>160</v>
      </c>
    </row>
    <row r="179" spans="1:51" s="15" customFormat="1" ht="12">
      <c r="A179" s="15"/>
      <c r="B179" s="260"/>
      <c r="C179" s="261"/>
      <c r="D179" s="234" t="s">
        <v>169</v>
      </c>
      <c r="E179" s="262" t="s">
        <v>1</v>
      </c>
      <c r="F179" s="263" t="s">
        <v>172</v>
      </c>
      <c r="G179" s="261"/>
      <c r="H179" s="264">
        <v>12.096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0" t="s">
        <v>169</v>
      </c>
      <c r="AU179" s="270" t="s">
        <v>82</v>
      </c>
      <c r="AV179" s="15" t="s">
        <v>166</v>
      </c>
      <c r="AW179" s="15" t="s">
        <v>30</v>
      </c>
      <c r="AX179" s="15" t="s">
        <v>80</v>
      </c>
      <c r="AY179" s="270" t="s">
        <v>160</v>
      </c>
    </row>
    <row r="180" spans="1:65" s="2" customFormat="1" ht="16.5" customHeight="1">
      <c r="A180" s="39"/>
      <c r="B180" s="40"/>
      <c r="C180" s="220" t="s">
        <v>205</v>
      </c>
      <c r="D180" s="220" t="s">
        <v>162</v>
      </c>
      <c r="E180" s="221" t="s">
        <v>1601</v>
      </c>
      <c r="F180" s="222" t="s">
        <v>1602</v>
      </c>
      <c r="G180" s="223" t="s">
        <v>165</v>
      </c>
      <c r="H180" s="224">
        <v>40.32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82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253</v>
      </c>
    </row>
    <row r="181" spans="1:51" s="14" customFormat="1" ht="12">
      <c r="A181" s="14"/>
      <c r="B181" s="249"/>
      <c r="C181" s="250"/>
      <c r="D181" s="234" t="s">
        <v>169</v>
      </c>
      <c r="E181" s="251" t="s">
        <v>1</v>
      </c>
      <c r="F181" s="252" t="s">
        <v>1603</v>
      </c>
      <c r="G181" s="250"/>
      <c r="H181" s="253">
        <v>40.32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169</v>
      </c>
      <c r="AU181" s="259" t="s">
        <v>82</v>
      </c>
      <c r="AV181" s="14" t="s">
        <v>82</v>
      </c>
      <c r="AW181" s="14" t="s">
        <v>30</v>
      </c>
      <c r="AX181" s="14" t="s">
        <v>73</v>
      </c>
      <c r="AY181" s="259" t="s">
        <v>160</v>
      </c>
    </row>
    <row r="182" spans="1:51" s="15" customFormat="1" ht="12">
      <c r="A182" s="15"/>
      <c r="B182" s="260"/>
      <c r="C182" s="261"/>
      <c r="D182" s="234" t="s">
        <v>169</v>
      </c>
      <c r="E182" s="262" t="s">
        <v>1</v>
      </c>
      <c r="F182" s="263" t="s">
        <v>172</v>
      </c>
      <c r="G182" s="261"/>
      <c r="H182" s="264">
        <v>40.32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169</v>
      </c>
      <c r="AU182" s="270" t="s">
        <v>82</v>
      </c>
      <c r="AV182" s="15" t="s">
        <v>166</v>
      </c>
      <c r="AW182" s="15" t="s">
        <v>30</v>
      </c>
      <c r="AX182" s="15" t="s">
        <v>80</v>
      </c>
      <c r="AY182" s="270" t="s">
        <v>160</v>
      </c>
    </row>
    <row r="183" spans="1:65" s="2" customFormat="1" ht="16.5" customHeight="1">
      <c r="A183" s="39"/>
      <c r="B183" s="40"/>
      <c r="C183" s="220" t="s">
        <v>7</v>
      </c>
      <c r="D183" s="220" t="s">
        <v>162</v>
      </c>
      <c r="E183" s="221" t="s">
        <v>1604</v>
      </c>
      <c r="F183" s="222" t="s">
        <v>1605</v>
      </c>
      <c r="G183" s="223" t="s">
        <v>165</v>
      </c>
      <c r="H183" s="224">
        <v>40.32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166</v>
      </c>
      <c r="AT183" s="232" t="s">
        <v>162</v>
      </c>
      <c r="AU183" s="232" t="s">
        <v>82</v>
      </c>
      <c r="AY183" s="18" t="s">
        <v>160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166</v>
      </c>
      <c r="BM183" s="232" t="s">
        <v>257</v>
      </c>
    </row>
    <row r="184" spans="1:65" s="2" customFormat="1" ht="21.75" customHeight="1">
      <c r="A184" s="39"/>
      <c r="B184" s="40"/>
      <c r="C184" s="220" t="s">
        <v>209</v>
      </c>
      <c r="D184" s="220" t="s">
        <v>162</v>
      </c>
      <c r="E184" s="221" t="s">
        <v>1606</v>
      </c>
      <c r="F184" s="222" t="s">
        <v>1607</v>
      </c>
      <c r="G184" s="223" t="s">
        <v>214</v>
      </c>
      <c r="H184" s="224">
        <v>1.729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166</v>
      </c>
      <c r="AT184" s="232" t="s">
        <v>162</v>
      </c>
      <c r="AU184" s="232" t="s">
        <v>82</v>
      </c>
      <c r="AY184" s="18" t="s">
        <v>160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80</v>
      </c>
      <c r="BK184" s="233">
        <f>ROUND(I184*H184,2)</f>
        <v>0</v>
      </c>
      <c r="BL184" s="18" t="s">
        <v>166</v>
      </c>
      <c r="BM184" s="232" t="s">
        <v>261</v>
      </c>
    </row>
    <row r="185" spans="1:51" s="14" customFormat="1" ht="12">
      <c r="A185" s="14"/>
      <c r="B185" s="249"/>
      <c r="C185" s="250"/>
      <c r="D185" s="234" t="s">
        <v>169</v>
      </c>
      <c r="E185" s="251" t="s">
        <v>1</v>
      </c>
      <c r="F185" s="252" t="s">
        <v>1608</v>
      </c>
      <c r="G185" s="250"/>
      <c r="H185" s="253">
        <v>1.572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9" t="s">
        <v>169</v>
      </c>
      <c r="AU185" s="259" t="s">
        <v>82</v>
      </c>
      <c r="AV185" s="14" t="s">
        <v>82</v>
      </c>
      <c r="AW185" s="14" t="s">
        <v>30</v>
      </c>
      <c r="AX185" s="14" t="s">
        <v>73</v>
      </c>
      <c r="AY185" s="259" t="s">
        <v>160</v>
      </c>
    </row>
    <row r="186" spans="1:51" s="15" customFormat="1" ht="12">
      <c r="A186" s="15"/>
      <c r="B186" s="260"/>
      <c r="C186" s="261"/>
      <c r="D186" s="234" t="s">
        <v>169</v>
      </c>
      <c r="E186" s="262" t="s">
        <v>1</v>
      </c>
      <c r="F186" s="263" t="s">
        <v>172</v>
      </c>
      <c r="G186" s="261"/>
      <c r="H186" s="264">
        <v>1.572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0" t="s">
        <v>169</v>
      </c>
      <c r="AU186" s="270" t="s">
        <v>82</v>
      </c>
      <c r="AV186" s="15" t="s">
        <v>166</v>
      </c>
      <c r="AW186" s="15" t="s">
        <v>30</v>
      </c>
      <c r="AX186" s="15" t="s">
        <v>73</v>
      </c>
      <c r="AY186" s="270" t="s">
        <v>160</v>
      </c>
    </row>
    <row r="187" spans="1:51" s="14" customFormat="1" ht="12">
      <c r="A187" s="14"/>
      <c r="B187" s="249"/>
      <c r="C187" s="250"/>
      <c r="D187" s="234" t="s">
        <v>169</v>
      </c>
      <c r="E187" s="251" t="s">
        <v>1</v>
      </c>
      <c r="F187" s="252" t="s">
        <v>1609</v>
      </c>
      <c r="G187" s="250"/>
      <c r="H187" s="253">
        <v>1.729</v>
      </c>
      <c r="I187" s="254"/>
      <c r="J187" s="250"/>
      <c r="K187" s="250"/>
      <c r="L187" s="255"/>
      <c r="M187" s="256"/>
      <c r="N187" s="257"/>
      <c r="O187" s="257"/>
      <c r="P187" s="257"/>
      <c r="Q187" s="257"/>
      <c r="R187" s="257"/>
      <c r="S187" s="257"/>
      <c r="T187" s="25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9" t="s">
        <v>169</v>
      </c>
      <c r="AU187" s="259" t="s">
        <v>82</v>
      </c>
      <c r="AV187" s="14" t="s">
        <v>82</v>
      </c>
      <c r="AW187" s="14" t="s">
        <v>30</v>
      </c>
      <c r="AX187" s="14" t="s">
        <v>73</v>
      </c>
      <c r="AY187" s="259" t="s">
        <v>160</v>
      </c>
    </row>
    <row r="188" spans="1:51" s="15" customFormat="1" ht="12">
      <c r="A188" s="15"/>
      <c r="B188" s="260"/>
      <c r="C188" s="261"/>
      <c r="D188" s="234" t="s">
        <v>169</v>
      </c>
      <c r="E188" s="262" t="s">
        <v>1</v>
      </c>
      <c r="F188" s="263" t="s">
        <v>172</v>
      </c>
      <c r="G188" s="261"/>
      <c r="H188" s="264">
        <v>1.729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0" t="s">
        <v>169</v>
      </c>
      <c r="AU188" s="270" t="s">
        <v>82</v>
      </c>
      <c r="AV188" s="15" t="s">
        <v>166</v>
      </c>
      <c r="AW188" s="15" t="s">
        <v>30</v>
      </c>
      <c r="AX188" s="15" t="s">
        <v>80</v>
      </c>
      <c r="AY188" s="270" t="s">
        <v>160</v>
      </c>
    </row>
    <row r="189" spans="1:65" s="2" customFormat="1" ht="33" customHeight="1">
      <c r="A189" s="39"/>
      <c r="B189" s="40"/>
      <c r="C189" s="220" t="s">
        <v>279</v>
      </c>
      <c r="D189" s="220" t="s">
        <v>162</v>
      </c>
      <c r="E189" s="221" t="s">
        <v>1610</v>
      </c>
      <c r="F189" s="222" t="s">
        <v>1611</v>
      </c>
      <c r="G189" s="223" t="s">
        <v>165</v>
      </c>
      <c r="H189" s="224">
        <v>108.156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166</v>
      </c>
      <c r="AT189" s="232" t="s">
        <v>162</v>
      </c>
      <c r="AU189" s="232" t="s">
        <v>82</v>
      </c>
      <c r="AY189" s="18" t="s">
        <v>160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166</v>
      </c>
      <c r="BM189" s="232" t="s">
        <v>283</v>
      </c>
    </row>
    <row r="190" spans="1:51" s="14" customFormat="1" ht="12">
      <c r="A190" s="14"/>
      <c r="B190" s="249"/>
      <c r="C190" s="250"/>
      <c r="D190" s="234" t="s">
        <v>169</v>
      </c>
      <c r="E190" s="251" t="s">
        <v>1</v>
      </c>
      <c r="F190" s="252" t="s">
        <v>1612</v>
      </c>
      <c r="G190" s="250"/>
      <c r="H190" s="253">
        <v>26.901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169</v>
      </c>
      <c r="AU190" s="259" t="s">
        <v>82</v>
      </c>
      <c r="AV190" s="14" t="s">
        <v>82</v>
      </c>
      <c r="AW190" s="14" t="s">
        <v>30</v>
      </c>
      <c r="AX190" s="14" t="s">
        <v>73</v>
      </c>
      <c r="AY190" s="259" t="s">
        <v>160</v>
      </c>
    </row>
    <row r="191" spans="1:51" s="14" customFormat="1" ht="12">
      <c r="A191" s="14"/>
      <c r="B191" s="249"/>
      <c r="C191" s="250"/>
      <c r="D191" s="234" t="s">
        <v>169</v>
      </c>
      <c r="E191" s="251" t="s">
        <v>1</v>
      </c>
      <c r="F191" s="252" t="s">
        <v>1613</v>
      </c>
      <c r="G191" s="250"/>
      <c r="H191" s="253">
        <v>1.705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9" t="s">
        <v>169</v>
      </c>
      <c r="AU191" s="259" t="s">
        <v>82</v>
      </c>
      <c r="AV191" s="14" t="s">
        <v>82</v>
      </c>
      <c r="AW191" s="14" t="s">
        <v>30</v>
      </c>
      <c r="AX191" s="14" t="s">
        <v>73</v>
      </c>
      <c r="AY191" s="259" t="s">
        <v>160</v>
      </c>
    </row>
    <row r="192" spans="1:51" s="14" customFormat="1" ht="12">
      <c r="A192" s="14"/>
      <c r="B192" s="249"/>
      <c r="C192" s="250"/>
      <c r="D192" s="234" t="s">
        <v>169</v>
      </c>
      <c r="E192" s="251" t="s">
        <v>1</v>
      </c>
      <c r="F192" s="252" t="s">
        <v>1614</v>
      </c>
      <c r="G192" s="250"/>
      <c r="H192" s="253">
        <v>17.6</v>
      </c>
      <c r="I192" s="254"/>
      <c r="J192" s="250"/>
      <c r="K192" s="250"/>
      <c r="L192" s="255"/>
      <c r="M192" s="256"/>
      <c r="N192" s="257"/>
      <c r="O192" s="257"/>
      <c r="P192" s="257"/>
      <c r="Q192" s="257"/>
      <c r="R192" s="257"/>
      <c r="S192" s="257"/>
      <c r="T192" s="25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9" t="s">
        <v>169</v>
      </c>
      <c r="AU192" s="259" t="s">
        <v>82</v>
      </c>
      <c r="AV192" s="14" t="s">
        <v>82</v>
      </c>
      <c r="AW192" s="14" t="s">
        <v>30</v>
      </c>
      <c r="AX192" s="14" t="s">
        <v>73</v>
      </c>
      <c r="AY192" s="259" t="s">
        <v>160</v>
      </c>
    </row>
    <row r="193" spans="1:51" s="14" customFormat="1" ht="12">
      <c r="A193" s="14"/>
      <c r="B193" s="249"/>
      <c r="C193" s="250"/>
      <c r="D193" s="234" t="s">
        <v>169</v>
      </c>
      <c r="E193" s="251" t="s">
        <v>1</v>
      </c>
      <c r="F193" s="252" t="s">
        <v>1615</v>
      </c>
      <c r="G193" s="250"/>
      <c r="H193" s="253">
        <v>61.95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169</v>
      </c>
      <c r="AU193" s="259" t="s">
        <v>82</v>
      </c>
      <c r="AV193" s="14" t="s">
        <v>82</v>
      </c>
      <c r="AW193" s="14" t="s">
        <v>30</v>
      </c>
      <c r="AX193" s="14" t="s">
        <v>73</v>
      </c>
      <c r="AY193" s="259" t="s">
        <v>160</v>
      </c>
    </row>
    <row r="194" spans="1:51" s="15" customFormat="1" ht="12">
      <c r="A194" s="15"/>
      <c r="B194" s="260"/>
      <c r="C194" s="261"/>
      <c r="D194" s="234" t="s">
        <v>169</v>
      </c>
      <c r="E194" s="262" t="s">
        <v>1</v>
      </c>
      <c r="F194" s="263" t="s">
        <v>172</v>
      </c>
      <c r="G194" s="261"/>
      <c r="H194" s="264">
        <v>108.156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0" t="s">
        <v>169</v>
      </c>
      <c r="AU194" s="270" t="s">
        <v>82</v>
      </c>
      <c r="AV194" s="15" t="s">
        <v>166</v>
      </c>
      <c r="AW194" s="15" t="s">
        <v>30</v>
      </c>
      <c r="AX194" s="15" t="s">
        <v>80</v>
      </c>
      <c r="AY194" s="270" t="s">
        <v>160</v>
      </c>
    </row>
    <row r="195" spans="1:65" s="2" customFormat="1" ht="24.15" customHeight="1">
      <c r="A195" s="39"/>
      <c r="B195" s="40"/>
      <c r="C195" s="220" t="s">
        <v>215</v>
      </c>
      <c r="D195" s="220" t="s">
        <v>162</v>
      </c>
      <c r="E195" s="221" t="s">
        <v>1616</v>
      </c>
      <c r="F195" s="222" t="s">
        <v>1617</v>
      </c>
      <c r="G195" s="223" t="s">
        <v>214</v>
      </c>
      <c r="H195" s="224">
        <v>4.218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166</v>
      </c>
      <c r="AT195" s="232" t="s">
        <v>162</v>
      </c>
      <c r="AU195" s="232" t="s">
        <v>82</v>
      </c>
      <c r="AY195" s="18" t="s">
        <v>160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80</v>
      </c>
      <c r="BK195" s="233">
        <f>ROUND(I195*H195,2)</f>
        <v>0</v>
      </c>
      <c r="BL195" s="18" t="s">
        <v>166</v>
      </c>
      <c r="BM195" s="232" t="s">
        <v>287</v>
      </c>
    </row>
    <row r="196" spans="1:65" s="2" customFormat="1" ht="24.15" customHeight="1">
      <c r="A196" s="39"/>
      <c r="B196" s="40"/>
      <c r="C196" s="220" t="s">
        <v>290</v>
      </c>
      <c r="D196" s="220" t="s">
        <v>162</v>
      </c>
      <c r="E196" s="221" t="s">
        <v>1618</v>
      </c>
      <c r="F196" s="222" t="s">
        <v>1619</v>
      </c>
      <c r="G196" s="223" t="s">
        <v>307</v>
      </c>
      <c r="H196" s="224">
        <v>288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38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166</v>
      </c>
      <c r="AT196" s="232" t="s">
        <v>162</v>
      </c>
      <c r="AU196" s="232" t="s">
        <v>82</v>
      </c>
      <c r="AY196" s="18" t="s">
        <v>160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80</v>
      </c>
      <c r="BK196" s="233">
        <f>ROUND(I196*H196,2)</f>
        <v>0</v>
      </c>
      <c r="BL196" s="18" t="s">
        <v>166</v>
      </c>
      <c r="BM196" s="232" t="s">
        <v>293</v>
      </c>
    </row>
    <row r="197" spans="1:51" s="14" customFormat="1" ht="12">
      <c r="A197" s="14"/>
      <c r="B197" s="249"/>
      <c r="C197" s="250"/>
      <c r="D197" s="234" t="s">
        <v>169</v>
      </c>
      <c r="E197" s="251" t="s">
        <v>1</v>
      </c>
      <c r="F197" s="252" t="s">
        <v>1620</v>
      </c>
      <c r="G197" s="250"/>
      <c r="H197" s="253">
        <v>288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169</v>
      </c>
      <c r="AU197" s="259" t="s">
        <v>82</v>
      </c>
      <c r="AV197" s="14" t="s">
        <v>82</v>
      </c>
      <c r="AW197" s="14" t="s">
        <v>30</v>
      </c>
      <c r="AX197" s="14" t="s">
        <v>73</v>
      </c>
      <c r="AY197" s="259" t="s">
        <v>160</v>
      </c>
    </row>
    <row r="198" spans="1:51" s="15" customFormat="1" ht="12">
      <c r="A198" s="15"/>
      <c r="B198" s="260"/>
      <c r="C198" s="261"/>
      <c r="D198" s="234" t="s">
        <v>169</v>
      </c>
      <c r="E198" s="262" t="s">
        <v>1</v>
      </c>
      <c r="F198" s="263" t="s">
        <v>172</v>
      </c>
      <c r="G198" s="261"/>
      <c r="H198" s="264">
        <v>288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0" t="s">
        <v>169</v>
      </c>
      <c r="AU198" s="270" t="s">
        <v>82</v>
      </c>
      <c r="AV198" s="15" t="s">
        <v>166</v>
      </c>
      <c r="AW198" s="15" t="s">
        <v>30</v>
      </c>
      <c r="AX198" s="15" t="s">
        <v>80</v>
      </c>
      <c r="AY198" s="270" t="s">
        <v>160</v>
      </c>
    </row>
    <row r="199" spans="1:65" s="2" customFormat="1" ht="24.15" customHeight="1">
      <c r="A199" s="39"/>
      <c r="B199" s="40"/>
      <c r="C199" s="220" t="s">
        <v>219</v>
      </c>
      <c r="D199" s="220" t="s">
        <v>162</v>
      </c>
      <c r="E199" s="221" t="s">
        <v>1621</v>
      </c>
      <c r="F199" s="222" t="s">
        <v>1622</v>
      </c>
      <c r="G199" s="223" t="s">
        <v>737</v>
      </c>
      <c r="H199" s="224">
        <v>48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166</v>
      </c>
      <c r="AT199" s="232" t="s">
        <v>162</v>
      </c>
      <c r="AU199" s="232" t="s">
        <v>82</v>
      </c>
      <c r="AY199" s="18" t="s">
        <v>160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80</v>
      </c>
      <c r="BK199" s="233">
        <f>ROUND(I199*H199,2)</f>
        <v>0</v>
      </c>
      <c r="BL199" s="18" t="s">
        <v>166</v>
      </c>
      <c r="BM199" s="232" t="s">
        <v>297</v>
      </c>
    </row>
    <row r="200" spans="1:51" s="14" customFormat="1" ht="12">
      <c r="A200" s="14"/>
      <c r="B200" s="249"/>
      <c r="C200" s="250"/>
      <c r="D200" s="234" t="s">
        <v>169</v>
      </c>
      <c r="E200" s="251" t="s">
        <v>1</v>
      </c>
      <c r="F200" s="252" t="s">
        <v>1623</v>
      </c>
      <c r="G200" s="250"/>
      <c r="H200" s="253">
        <v>48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9" t="s">
        <v>169</v>
      </c>
      <c r="AU200" s="259" t="s">
        <v>82</v>
      </c>
      <c r="AV200" s="14" t="s">
        <v>82</v>
      </c>
      <c r="AW200" s="14" t="s">
        <v>30</v>
      </c>
      <c r="AX200" s="14" t="s">
        <v>73</v>
      </c>
      <c r="AY200" s="259" t="s">
        <v>160</v>
      </c>
    </row>
    <row r="201" spans="1:51" s="15" customFormat="1" ht="12">
      <c r="A201" s="15"/>
      <c r="B201" s="260"/>
      <c r="C201" s="261"/>
      <c r="D201" s="234" t="s">
        <v>169</v>
      </c>
      <c r="E201" s="262" t="s">
        <v>1</v>
      </c>
      <c r="F201" s="263" t="s">
        <v>172</v>
      </c>
      <c r="G201" s="261"/>
      <c r="H201" s="264">
        <v>48</v>
      </c>
      <c r="I201" s="265"/>
      <c r="J201" s="261"/>
      <c r="K201" s="261"/>
      <c r="L201" s="266"/>
      <c r="M201" s="267"/>
      <c r="N201" s="268"/>
      <c r="O201" s="268"/>
      <c r="P201" s="268"/>
      <c r="Q201" s="268"/>
      <c r="R201" s="268"/>
      <c r="S201" s="268"/>
      <c r="T201" s="269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0" t="s">
        <v>169</v>
      </c>
      <c r="AU201" s="270" t="s">
        <v>82</v>
      </c>
      <c r="AV201" s="15" t="s">
        <v>166</v>
      </c>
      <c r="AW201" s="15" t="s">
        <v>30</v>
      </c>
      <c r="AX201" s="15" t="s">
        <v>80</v>
      </c>
      <c r="AY201" s="270" t="s">
        <v>160</v>
      </c>
    </row>
    <row r="202" spans="1:63" s="12" customFormat="1" ht="22.8" customHeight="1">
      <c r="A202" s="12"/>
      <c r="B202" s="204"/>
      <c r="C202" s="205"/>
      <c r="D202" s="206" t="s">
        <v>72</v>
      </c>
      <c r="E202" s="218" t="s">
        <v>176</v>
      </c>
      <c r="F202" s="218" t="s">
        <v>245</v>
      </c>
      <c r="G202" s="205"/>
      <c r="H202" s="205"/>
      <c r="I202" s="208"/>
      <c r="J202" s="219">
        <f>BK202</f>
        <v>0</v>
      </c>
      <c r="K202" s="205"/>
      <c r="L202" s="210"/>
      <c r="M202" s="211"/>
      <c r="N202" s="212"/>
      <c r="O202" s="212"/>
      <c r="P202" s="213">
        <f>SUM(P203:P230)</f>
        <v>0</v>
      </c>
      <c r="Q202" s="212"/>
      <c r="R202" s="213">
        <f>SUM(R203:R230)</f>
        <v>0</v>
      </c>
      <c r="S202" s="212"/>
      <c r="T202" s="214">
        <f>SUM(T203:T230)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80</v>
      </c>
      <c r="AT202" s="216" t="s">
        <v>72</v>
      </c>
      <c r="AU202" s="216" t="s">
        <v>80</v>
      </c>
      <c r="AY202" s="215" t="s">
        <v>160</v>
      </c>
      <c r="BK202" s="217">
        <f>SUM(BK203:BK230)</f>
        <v>0</v>
      </c>
    </row>
    <row r="203" spans="1:65" s="2" customFormat="1" ht="24.15" customHeight="1">
      <c r="A203" s="39"/>
      <c r="B203" s="40"/>
      <c r="C203" s="220" t="s">
        <v>304</v>
      </c>
      <c r="D203" s="220" t="s">
        <v>162</v>
      </c>
      <c r="E203" s="221" t="s">
        <v>1624</v>
      </c>
      <c r="F203" s="222" t="s">
        <v>1625</v>
      </c>
      <c r="G203" s="223" t="s">
        <v>175</v>
      </c>
      <c r="H203" s="224">
        <v>2.34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166</v>
      </c>
      <c r="AT203" s="232" t="s">
        <v>162</v>
      </c>
      <c r="AU203" s="232" t="s">
        <v>82</v>
      </c>
      <c r="AY203" s="18" t="s">
        <v>160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80</v>
      </c>
      <c r="BK203" s="233">
        <f>ROUND(I203*H203,2)</f>
        <v>0</v>
      </c>
      <c r="BL203" s="18" t="s">
        <v>166</v>
      </c>
      <c r="BM203" s="232" t="s">
        <v>308</v>
      </c>
    </row>
    <row r="204" spans="1:51" s="14" customFormat="1" ht="12">
      <c r="A204" s="14"/>
      <c r="B204" s="249"/>
      <c r="C204" s="250"/>
      <c r="D204" s="234" t="s">
        <v>169</v>
      </c>
      <c r="E204" s="251" t="s">
        <v>1</v>
      </c>
      <c r="F204" s="252" t="s">
        <v>1626</v>
      </c>
      <c r="G204" s="250"/>
      <c r="H204" s="253">
        <v>2.34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169</v>
      </c>
      <c r="AU204" s="259" t="s">
        <v>82</v>
      </c>
      <c r="AV204" s="14" t="s">
        <v>82</v>
      </c>
      <c r="AW204" s="14" t="s">
        <v>30</v>
      </c>
      <c r="AX204" s="14" t="s">
        <v>73</v>
      </c>
      <c r="AY204" s="259" t="s">
        <v>160</v>
      </c>
    </row>
    <row r="205" spans="1:51" s="15" customFormat="1" ht="12">
      <c r="A205" s="15"/>
      <c r="B205" s="260"/>
      <c r="C205" s="261"/>
      <c r="D205" s="234" t="s">
        <v>169</v>
      </c>
      <c r="E205" s="262" t="s">
        <v>1</v>
      </c>
      <c r="F205" s="263" t="s">
        <v>172</v>
      </c>
      <c r="G205" s="261"/>
      <c r="H205" s="264">
        <v>2.34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0" t="s">
        <v>169</v>
      </c>
      <c r="AU205" s="270" t="s">
        <v>82</v>
      </c>
      <c r="AV205" s="15" t="s">
        <v>166</v>
      </c>
      <c r="AW205" s="15" t="s">
        <v>30</v>
      </c>
      <c r="AX205" s="15" t="s">
        <v>80</v>
      </c>
      <c r="AY205" s="270" t="s">
        <v>160</v>
      </c>
    </row>
    <row r="206" spans="1:65" s="2" customFormat="1" ht="21.75" customHeight="1">
      <c r="A206" s="39"/>
      <c r="B206" s="40"/>
      <c r="C206" s="220" t="s">
        <v>223</v>
      </c>
      <c r="D206" s="220" t="s">
        <v>162</v>
      </c>
      <c r="E206" s="221" t="s">
        <v>1627</v>
      </c>
      <c r="F206" s="222" t="s">
        <v>1628</v>
      </c>
      <c r="G206" s="223" t="s">
        <v>214</v>
      </c>
      <c r="H206" s="224">
        <v>0.351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38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166</v>
      </c>
      <c r="AT206" s="232" t="s">
        <v>162</v>
      </c>
      <c r="AU206" s="232" t="s">
        <v>82</v>
      </c>
      <c r="AY206" s="18" t="s">
        <v>160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80</v>
      </c>
      <c r="BK206" s="233">
        <f>ROUND(I206*H206,2)</f>
        <v>0</v>
      </c>
      <c r="BL206" s="18" t="s">
        <v>166</v>
      </c>
      <c r="BM206" s="232" t="s">
        <v>312</v>
      </c>
    </row>
    <row r="207" spans="1:51" s="14" customFormat="1" ht="12">
      <c r="A207" s="14"/>
      <c r="B207" s="249"/>
      <c r="C207" s="250"/>
      <c r="D207" s="234" t="s">
        <v>169</v>
      </c>
      <c r="E207" s="251" t="s">
        <v>1</v>
      </c>
      <c r="F207" s="252" t="s">
        <v>1629</v>
      </c>
      <c r="G207" s="250"/>
      <c r="H207" s="253">
        <v>0.351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9" t="s">
        <v>169</v>
      </c>
      <c r="AU207" s="259" t="s">
        <v>82</v>
      </c>
      <c r="AV207" s="14" t="s">
        <v>82</v>
      </c>
      <c r="AW207" s="14" t="s">
        <v>30</v>
      </c>
      <c r="AX207" s="14" t="s">
        <v>73</v>
      </c>
      <c r="AY207" s="259" t="s">
        <v>160</v>
      </c>
    </row>
    <row r="208" spans="1:51" s="15" customFormat="1" ht="12">
      <c r="A208" s="15"/>
      <c r="B208" s="260"/>
      <c r="C208" s="261"/>
      <c r="D208" s="234" t="s">
        <v>169</v>
      </c>
      <c r="E208" s="262" t="s">
        <v>1</v>
      </c>
      <c r="F208" s="263" t="s">
        <v>172</v>
      </c>
      <c r="G208" s="261"/>
      <c r="H208" s="264">
        <v>0.351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0" t="s">
        <v>169</v>
      </c>
      <c r="AU208" s="270" t="s">
        <v>82</v>
      </c>
      <c r="AV208" s="15" t="s">
        <v>166</v>
      </c>
      <c r="AW208" s="15" t="s">
        <v>30</v>
      </c>
      <c r="AX208" s="15" t="s">
        <v>80</v>
      </c>
      <c r="AY208" s="270" t="s">
        <v>160</v>
      </c>
    </row>
    <row r="209" spans="1:65" s="2" customFormat="1" ht="37.8" customHeight="1">
      <c r="A209" s="39"/>
      <c r="B209" s="40"/>
      <c r="C209" s="220" t="s">
        <v>314</v>
      </c>
      <c r="D209" s="220" t="s">
        <v>162</v>
      </c>
      <c r="E209" s="221" t="s">
        <v>1630</v>
      </c>
      <c r="F209" s="222" t="s">
        <v>1631</v>
      </c>
      <c r="G209" s="223" t="s">
        <v>282</v>
      </c>
      <c r="H209" s="224">
        <v>12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166</v>
      </c>
      <c r="AT209" s="232" t="s">
        <v>162</v>
      </c>
      <c r="AU209" s="232" t="s">
        <v>82</v>
      </c>
      <c r="AY209" s="18" t="s">
        <v>160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80</v>
      </c>
      <c r="BK209" s="233">
        <f>ROUND(I209*H209,2)</f>
        <v>0</v>
      </c>
      <c r="BL209" s="18" t="s">
        <v>166</v>
      </c>
      <c r="BM209" s="232" t="s">
        <v>317</v>
      </c>
    </row>
    <row r="210" spans="1:65" s="2" customFormat="1" ht="55.5" customHeight="1">
      <c r="A210" s="39"/>
      <c r="B210" s="40"/>
      <c r="C210" s="271" t="s">
        <v>229</v>
      </c>
      <c r="D210" s="271" t="s">
        <v>226</v>
      </c>
      <c r="E210" s="272" t="s">
        <v>1632</v>
      </c>
      <c r="F210" s="273" t="s">
        <v>1633</v>
      </c>
      <c r="G210" s="274" t="s">
        <v>737</v>
      </c>
      <c r="H210" s="275">
        <v>4</v>
      </c>
      <c r="I210" s="276"/>
      <c r="J210" s="277">
        <f>ROUND(I210*H210,2)</f>
        <v>0</v>
      </c>
      <c r="K210" s="278"/>
      <c r="L210" s="279"/>
      <c r="M210" s="280" t="s">
        <v>1</v>
      </c>
      <c r="N210" s="281" t="s">
        <v>38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182</v>
      </c>
      <c r="AT210" s="232" t="s">
        <v>226</v>
      </c>
      <c r="AU210" s="232" t="s">
        <v>82</v>
      </c>
      <c r="AY210" s="18" t="s">
        <v>160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80</v>
      </c>
      <c r="BK210" s="233">
        <f>ROUND(I210*H210,2)</f>
        <v>0</v>
      </c>
      <c r="BL210" s="18" t="s">
        <v>166</v>
      </c>
      <c r="BM210" s="232" t="s">
        <v>322</v>
      </c>
    </row>
    <row r="211" spans="1:51" s="14" customFormat="1" ht="12">
      <c r="A211" s="14"/>
      <c r="B211" s="249"/>
      <c r="C211" s="250"/>
      <c r="D211" s="234" t="s">
        <v>169</v>
      </c>
      <c r="E211" s="251" t="s">
        <v>1</v>
      </c>
      <c r="F211" s="252" t="s">
        <v>1634</v>
      </c>
      <c r="G211" s="250"/>
      <c r="H211" s="253">
        <v>4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169</v>
      </c>
      <c r="AU211" s="259" t="s">
        <v>82</v>
      </c>
      <c r="AV211" s="14" t="s">
        <v>82</v>
      </c>
      <c r="AW211" s="14" t="s">
        <v>30</v>
      </c>
      <c r="AX211" s="14" t="s">
        <v>73</v>
      </c>
      <c r="AY211" s="259" t="s">
        <v>160</v>
      </c>
    </row>
    <row r="212" spans="1:51" s="15" customFormat="1" ht="12">
      <c r="A212" s="15"/>
      <c r="B212" s="260"/>
      <c r="C212" s="261"/>
      <c r="D212" s="234" t="s">
        <v>169</v>
      </c>
      <c r="E212" s="262" t="s">
        <v>1</v>
      </c>
      <c r="F212" s="263" t="s">
        <v>172</v>
      </c>
      <c r="G212" s="261"/>
      <c r="H212" s="264">
        <v>4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0" t="s">
        <v>169</v>
      </c>
      <c r="AU212" s="270" t="s">
        <v>82</v>
      </c>
      <c r="AV212" s="15" t="s">
        <v>166</v>
      </c>
      <c r="AW212" s="15" t="s">
        <v>30</v>
      </c>
      <c r="AX212" s="15" t="s">
        <v>80</v>
      </c>
      <c r="AY212" s="270" t="s">
        <v>160</v>
      </c>
    </row>
    <row r="213" spans="1:65" s="2" customFormat="1" ht="49.05" customHeight="1">
      <c r="A213" s="39"/>
      <c r="B213" s="40"/>
      <c r="C213" s="271" t="s">
        <v>323</v>
      </c>
      <c r="D213" s="271" t="s">
        <v>226</v>
      </c>
      <c r="E213" s="272" t="s">
        <v>1635</v>
      </c>
      <c r="F213" s="273" t="s">
        <v>1636</v>
      </c>
      <c r="G213" s="274" t="s">
        <v>737</v>
      </c>
      <c r="H213" s="275">
        <v>8</v>
      </c>
      <c r="I213" s="276"/>
      <c r="J213" s="277">
        <f>ROUND(I213*H213,2)</f>
        <v>0</v>
      </c>
      <c r="K213" s="278"/>
      <c r="L213" s="279"/>
      <c r="M213" s="280" t="s">
        <v>1</v>
      </c>
      <c r="N213" s="281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182</v>
      </c>
      <c r="AT213" s="232" t="s">
        <v>226</v>
      </c>
      <c r="AU213" s="232" t="s">
        <v>82</v>
      </c>
      <c r="AY213" s="18" t="s">
        <v>160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80</v>
      </c>
      <c r="BK213" s="233">
        <f>ROUND(I213*H213,2)</f>
        <v>0</v>
      </c>
      <c r="BL213" s="18" t="s">
        <v>166</v>
      </c>
      <c r="BM213" s="232" t="s">
        <v>326</v>
      </c>
    </row>
    <row r="214" spans="1:51" s="14" customFormat="1" ht="12">
      <c r="A214" s="14"/>
      <c r="B214" s="249"/>
      <c r="C214" s="250"/>
      <c r="D214" s="234" t="s">
        <v>169</v>
      </c>
      <c r="E214" s="251" t="s">
        <v>1</v>
      </c>
      <c r="F214" s="252" t="s">
        <v>1637</v>
      </c>
      <c r="G214" s="250"/>
      <c r="H214" s="253">
        <v>8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169</v>
      </c>
      <c r="AU214" s="259" t="s">
        <v>82</v>
      </c>
      <c r="AV214" s="14" t="s">
        <v>82</v>
      </c>
      <c r="AW214" s="14" t="s">
        <v>30</v>
      </c>
      <c r="AX214" s="14" t="s">
        <v>73</v>
      </c>
      <c r="AY214" s="259" t="s">
        <v>160</v>
      </c>
    </row>
    <row r="215" spans="1:51" s="15" customFormat="1" ht="12">
      <c r="A215" s="15"/>
      <c r="B215" s="260"/>
      <c r="C215" s="261"/>
      <c r="D215" s="234" t="s">
        <v>169</v>
      </c>
      <c r="E215" s="262" t="s">
        <v>1</v>
      </c>
      <c r="F215" s="263" t="s">
        <v>172</v>
      </c>
      <c r="G215" s="261"/>
      <c r="H215" s="264">
        <v>8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0" t="s">
        <v>169</v>
      </c>
      <c r="AU215" s="270" t="s">
        <v>82</v>
      </c>
      <c r="AV215" s="15" t="s">
        <v>166</v>
      </c>
      <c r="AW215" s="15" t="s">
        <v>30</v>
      </c>
      <c r="AX215" s="15" t="s">
        <v>80</v>
      </c>
      <c r="AY215" s="270" t="s">
        <v>160</v>
      </c>
    </row>
    <row r="216" spans="1:65" s="2" customFormat="1" ht="24.15" customHeight="1">
      <c r="A216" s="39"/>
      <c r="B216" s="40"/>
      <c r="C216" s="220" t="s">
        <v>234</v>
      </c>
      <c r="D216" s="220" t="s">
        <v>162</v>
      </c>
      <c r="E216" s="221" t="s">
        <v>1638</v>
      </c>
      <c r="F216" s="222" t="s">
        <v>1639</v>
      </c>
      <c r="G216" s="223" t="s">
        <v>1310</v>
      </c>
      <c r="H216" s="224">
        <v>4579.8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166</v>
      </c>
      <c r="AT216" s="232" t="s">
        <v>162</v>
      </c>
      <c r="AU216" s="232" t="s">
        <v>82</v>
      </c>
      <c r="AY216" s="18" t="s">
        <v>160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80</v>
      </c>
      <c r="BK216" s="233">
        <f>ROUND(I216*H216,2)</f>
        <v>0</v>
      </c>
      <c r="BL216" s="18" t="s">
        <v>166</v>
      </c>
      <c r="BM216" s="232" t="s">
        <v>330</v>
      </c>
    </row>
    <row r="217" spans="1:51" s="14" customFormat="1" ht="12">
      <c r="A217" s="14"/>
      <c r="B217" s="249"/>
      <c r="C217" s="250"/>
      <c r="D217" s="234" t="s">
        <v>169</v>
      </c>
      <c r="E217" s="251" t="s">
        <v>1</v>
      </c>
      <c r="F217" s="252" t="s">
        <v>1640</v>
      </c>
      <c r="G217" s="250"/>
      <c r="H217" s="253">
        <v>1213.5</v>
      </c>
      <c r="I217" s="254"/>
      <c r="J217" s="250"/>
      <c r="K217" s="250"/>
      <c r="L217" s="255"/>
      <c r="M217" s="256"/>
      <c r="N217" s="257"/>
      <c r="O217" s="257"/>
      <c r="P217" s="257"/>
      <c r="Q217" s="257"/>
      <c r="R217" s="257"/>
      <c r="S217" s="257"/>
      <c r="T217" s="25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9" t="s">
        <v>169</v>
      </c>
      <c r="AU217" s="259" t="s">
        <v>82</v>
      </c>
      <c r="AV217" s="14" t="s">
        <v>82</v>
      </c>
      <c r="AW217" s="14" t="s">
        <v>30</v>
      </c>
      <c r="AX217" s="14" t="s">
        <v>73</v>
      </c>
      <c r="AY217" s="259" t="s">
        <v>160</v>
      </c>
    </row>
    <row r="218" spans="1:51" s="14" customFormat="1" ht="12">
      <c r="A218" s="14"/>
      <c r="B218" s="249"/>
      <c r="C218" s="250"/>
      <c r="D218" s="234" t="s">
        <v>169</v>
      </c>
      <c r="E218" s="251" t="s">
        <v>1</v>
      </c>
      <c r="F218" s="252" t="s">
        <v>1641</v>
      </c>
      <c r="G218" s="250"/>
      <c r="H218" s="253">
        <v>242.7</v>
      </c>
      <c r="I218" s="254"/>
      <c r="J218" s="250"/>
      <c r="K218" s="250"/>
      <c r="L218" s="255"/>
      <c r="M218" s="256"/>
      <c r="N218" s="257"/>
      <c r="O218" s="257"/>
      <c r="P218" s="257"/>
      <c r="Q218" s="257"/>
      <c r="R218" s="257"/>
      <c r="S218" s="257"/>
      <c r="T218" s="25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9" t="s">
        <v>169</v>
      </c>
      <c r="AU218" s="259" t="s">
        <v>82</v>
      </c>
      <c r="AV218" s="14" t="s">
        <v>82</v>
      </c>
      <c r="AW218" s="14" t="s">
        <v>30</v>
      </c>
      <c r="AX218" s="14" t="s">
        <v>73</v>
      </c>
      <c r="AY218" s="259" t="s">
        <v>160</v>
      </c>
    </row>
    <row r="219" spans="1:51" s="16" customFormat="1" ht="12">
      <c r="A219" s="16"/>
      <c r="B219" s="283"/>
      <c r="C219" s="284"/>
      <c r="D219" s="234" t="s">
        <v>169</v>
      </c>
      <c r="E219" s="285" t="s">
        <v>1</v>
      </c>
      <c r="F219" s="286" t="s">
        <v>902</v>
      </c>
      <c r="G219" s="284"/>
      <c r="H219" s="287">
        <v>1456.2</v>
      </c>
      <c r="I219" s="288"/>
      <c r="J219" s="284"/>
      <c r="K219" s="284"/>
      <c r="L219" s="289"/>
      <c r="M219" s="290"/>
      <c r="N219" s="291"/>
      <c r="O219" s="291"/>
      <c r="P219" s="291"/>
      <c r="Q219" s="291"/>
      <c r="R219" s="291"/>
      <c r="S219" s="291"/>
      <c r="T219" s="292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93" t="s">
        <v>169</v>
      </c>
      <c r="AU219" s="293" t="s">
        <v>82</v>
      </c>
      <c r="AV219" s="16" t="s">
        <v>176</v>
      </c>
      <c r="AW219" s="16" t="s">
        <v>30</v>
      </c>
      <c r="AX219" s="16" t="s">
        <v>73</v>
      </c>
      <c r="AY219" s="293" t="s">
        <v>160</v>
      </c>
    </row>
    <row r="220" spans="1:51" s="14" customFormat="1" ht="12">
      <c r="A220" s="14"/>
      <c r="B220" s="249"/>
      <c r="C220" s="250"/>
      <c r="D220" s="234" t="s">
        <v>169</v>
      </c>
      <c r="E220" s="251" t="s">
        <v>1</v>
      </c>
      <c r="F220" s="252" t="s">
        <v>1642</v>
      </c>
      <c r="G220" s="250"/>
      <c r="H220" s="253">
        <v>2603</v>
      </c>
      <c r="I220" s="254"/>
      <c r="J220" s="250"/>
      <c r="K220" s="250"/>
      <c r="L220" s="255"/>
      <c r="M220" s="256"/>
      <c r="N220" s="257"/>
      <c r="O220" s="257"/>
      <c r="P220" s="257"/>
      <c r="Q220" s="257"/>
      <c r="R220" s="257"/>
      <c r="S220" s="257"/>
      <c r="T220" s="25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9" t="s">
        <v>169</v>
      </c>
      <c r="AU220" s="259" t="s">
        <v>82</v>
      </c>
      <c r="AV220" s="14" t="s">
        <v>82</v>
      </c>
      <c r="AW220" s="14" t="s">
        <v>30</v>
      </c>
      <c r="AX220" s="14" t="s">
        <v>73</v>
      </c>
      <c r="AY220" s="259" t="s">
        <v>160</v>
      </c>
    </row>
    <row r="221" spans="1:51" s="14" customFormat="1" ht="12">
      <c r="A221" s="14"/>
      <c r="B221" s="249"/>
      <c r="C221" s="250"/>
      <c r="D221" s="234" t="s">
        <v>169</v>
      </c>
      <c r="E221" s="251" t="s">
        <v>1</v>
      </c>
      <c r="F221" s="252" t="s">
        <v>1643</v>
      </c>
      <c r="G221" s="250"/>
      <c r="H221" s="253">
        <v>520.6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9" t="s">
        <v>169</v>
      </c>
      <c r="AU221" s="259" t="s">
        <v>82</v>
      </c>
      <c r="AV221" s="14" t="s">
        <v>82</v>
      </c>
      <c r="AW221" s="14" t="s">
        <v>30</v>
      </c>
      <c r="AX221" s="14" t="s">
        <v>73</v>
      </c>
      <c r="AY221" s="259" t="s">
        <v>160</v>
      </c>
    </row>
    <row r="222" spans="1:51" s="16" customFormat="1" ht="12">
      <c r="A222" s="16"/>
      <c r="B222" s="283"/>
      <c r="C222" s="284"/>
      <c r="D222" s="234" t="s">
        <v>169</v>
      </c>
      <c r="E222" s="285" t="s">
        <v>1</v>
      </c>
      <c r="F222" s="286" t="s">
        <v>902</v>
      </c>
      <c r="G222" s="284"/>
      <c r="H222" s="287">
        <v>3123.6</v>
      </c>
      <c r="I222" s="288"/>
      <c r="J222" s="284"/>
      <c r="K222" s="284"/>
      <c r="L222" s="289"/>
      <c r="M222" s="290"/>
      <c r="N222" s="291"/>
      <c r="O222" s="291"/>
      <c r="P222" s="291"/>
      <c r="Q222" s="291"/>
      <c r="R222" s="291"/>
      <c r="S222" s="291"/>
      <c r="T222" s="292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T222" s="293" t="s">
        <v>169</v>
      </c>
      <c r="AU222" s="293" t="s">
        <v>82</v>
      </c>
      <c r="AV222" s="16" t="s">
        <v>176</v>
      </c>
      <c r="AW222" s="16" t="s">
        <v>30</v>
      </c>
      <c r="AX222" s="16" t="s">
        <v>73</v>
      </c>
      <c r="AY222" s="293" t="s">
        <v>160</v>
      </c>
    </row>
    <row r="223" spans="1:51" s="15" customFormat="1" ht="12">
      <c r="A223" s="15"/>
      <c r="B223" s="260"/>
      <c r="C223" s="261"/>
      <c r="D223" s="234" t="s">
        <v>169</v>
      </c>
      <c r="E223" s="262" t="s">
        <v>1</v>
      </c>
      <c r="F223" s="263" t="s">
        <v>172</v>
      </c>
      <c r="G223" s="261"/>
      <c r="H223" s="264">
        <v>4579.8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70" t="s">
        <v>169</v>
      </c>
      <c r="AU223" s="270" t="s">
        <v>82</v>
      </c>
      <c r="AV223" s="15" t="s">
        <v>166</v>
      </c>
      <c r="AW223" s="15" t="s">
        <v>30</v>
      </c>
      <c r="AX223" s="15" t="s">
        <v>80</v>
      </c>
      <c r="AY223" s="270" t="s">
        <v>160</v>
      </c>
    </row>
    <row r="224" spans="1:65" s="2" customFormat="1" ht="16.5" customHeight="1">
      <c r="A224" s="39"/>
      <c r="B224" s="40"/>
      <c r="C224" s="220" t="s">
        <v>335</v>
      </c>
      <c r="D224" s="220" t="s">
        <v>162</v>
      </c>
      <c r="E224" s="221" t="s">
        <v>1644</v>
      </c>
      <c r="F224" s="222" t="s">
        <v>1645</v>
      </c>
      <c r="G224" s="223" t="s">
        <v>175</v>
      </c>
      <c r="H224" s="224">
        <v>2.5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38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166</v>
      </c>
      <c r="AT224" s="232" t="s">
        <v>162</v>
      </c>
      <c r="AU224" s="232" t="s">
        <v>82</v>
      </c>
      <c r="AY224" s="18" t="s">
        <v>160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80</v>
      </c>
      <c r="BK224" s="233">
        <f>ROUND(I224*H224,2)</f>
        <v>0</v>
      </c>
      <c r="BL224" s="18" t="s">
        <v>166</v>
      </c>
      <c r="BM224" s="232" t="s">
        <v>338</v>
      </c>
    </row>
    <row r="225" spans="1:47" s="2" customFormat="1" ht="12">
      <c r="A225" s="39"/>
      <c r="B225" s="40"/>
      <c r="C225" s="41"/>
      <c r="D225" s="234" t="s">
        <v>167</v>
      </c>
      <c r="E225" s="41"/>
      <c r="F225" s="235" t="s">
        <v>1646</v>
      </c>
      <c r="G225" s="41"/>
      <c r="H225" s="41"/>
      <c r="I225" s="236"/>
      <c r="J225" s="41"/>
      <c r="K225" s="41"/>
      <c r="L225" s="45"/>
      <c r="M225" s="237"/>
      <c r="N225" s="238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167</v>
      </c>
      <c r="AU225" s="18" t="s">
        <v>82</v>
      </c>
    </row>
    <row r="226" spans="1:51" s="14" customFormat="1" ht="12">
      <c r="A226" s="14"/>
      <c r="B226" s="249"/>
      <c r="C226" s="250"/>
      <c r="D226" s="234" t="s">
        <v>169</v>
      </c>
      <c r="E226" s="251" t="s">
        <v>1</v>
      </c>
      <c r="F226" s="252" t="s">
        <v>1647</v>
      </c>
      <c r="G226" s="250"/>
      <c r="H226" s="253">
        <v>2.5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9" t="s">
        <v>169</v>
      </c>
      <c r="AU226" s="259" t="s">
        <v>82</v>
      </c>
      <c r="AV226" s="14" t="s">
        <v>82</v>
      </c>
      <c r="AW226" s="14" t="s">
        <v>30</v>
      </c>
      <c r="AX226" s="14" t="s">
        <v>73</v>
      </c>
      <c r="AY226" s="259" t="s">
        <v>160</v>
      </c>
    </row>
    <row r="227" spans="1:51" s="15" customFormat="1" ht="12">
      <c r="A227" s="15"/>
      <c r="B227" s="260"/>
      <c r="C227" s="261"/>
      <c r="D227" s="234" t="s">
        <v>169</v>
      </c>
      <c r="E227" s="262" t="s">
        <v>1</v>
      </c>
      <c r="F227" s="263" t="s">
        <v>172</v>
      </c>
      <c r="G227" s="261"/>
      <c r="H227" s="264">
        <v>2.5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70" t="s">
        <v>169</v>
      </c>
      <c r="AU227" s="270" t="s">
        <v>82</v>
      </c>
      <c r="AV227" s="15" t="s">
        <v>166</v>
      </c>
      <c r="AW227" s="15" t="s">
        <v>30</v>
      </c>
      <c r="AX227" s="15" t="s">
        <v>80</v>
      </c>
      <c r="AY227" s="270" t="s">
        <v>160</v>
      </c>
    </row>
    <row r="228" spans="1:65" s="2" customFormat="1" ht="24.15" customHeight="1">
      <c r="A228" s="39"/>
      <c r="B228" s="40"/>
      <c r="C228" s="220" t="s">
        <v>240</v>
      </c>
      <c r="D228" s="220" t="s">
        <v>162</v>
      </c>
      <c r="E228" s="221" t="s">
        <v>1648</v>
      </c>
      <c r="F228" s="222" t="s">
        <v>1649</v>
      </c>
      <c r="G228" s="223" t="s">
        <v>214</v>
      </c>
      <c r="H228" s="224">
        <v>0.75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38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166</v>
      </c>
      <c r="AT228" s="232" t="s">
        <v>162</v>
      </c>
      <c r="AU228" s="232" t="s">
        <v>82</v>
      </c>
      <c r="AY228" s="18" t="s">
        <v>160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80</v>
      </c>
      <c r="BK228" s="233">
        <f>ROUND(I228*H228,2)</f>
        <v>0</v>
      </c>
      <c r="BL228" s="18" t="s">
        <v>166</v>
      </c>
      <c r="BM228" s="232" t="s">
        <v>342</v>
      </c>
    </row>
    <row r="229" spans="1:51" s="14" customFormat="1" ht="12">
      <c r="A229" s="14"/>
      <c r="B229" s="249"/>
      <c r="C229" s="250"/>
      <c r="D229" s="234" t="s">
        <v>169</v>
      </c>
      <c r="E229" s="251" t="s">
        <v>1</v>
      </c>
      <c r="F229" s="252" t="s">
        <v>1650</v>
      </c>
      <c r="G229" s="250"/>
      <c r="H229" s="253">
        <v>0.75</v>
      </c>
      <c r="I229" s="254"/>
      <c r="J229" s="250"/>
      <c r="K229" s="250"/>
      <c r="L229" s="255"/>
      <c r="M229" s="256"/>
      <c r="N229" s="257"/>
      <c r="O229" s="257"/>
      <c r="P229" s="257"/>
      <c r="Q229" s="257"/>
      <c r="R229" s="257"/>
      <c r="S229" s="257"/>
      <c r="T229" s="258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9" t="s">
        <v>169</v>
      </c>
      <c r="AU229" s="259" t="s">
        <v>82</v>
      </c>
      <c r="AV229" s="14" t="s">
        <v>82</v>
      </c>
      <c r="AW229" s="14" t="s">
        <v>30</v>
      </c>
      <c r="AX229" s="14" t="s">
        <v>73</v>
      </c>
      <c r="AY229" s="259" t="s">
        <v>160</v>
      </c>
    </row>
    <row r="230" spans="1:51" s="15" customFormat="1" ht="12">
      <c r="A230" s="15"/>
      <c r="B230" s="260"/>
      <c r="C230" s="261"/>
      <c r="D230" s="234" t="s">
        <v>169</v>
      </c>
      <c r="E230" s="262" t="s">
        <v>1</v>
      </c>
      <c r="F230" s="263" t="s">
        <v>172</v>
      </c>
      <c r="G230" s="261"/>
      <c r="H230" s="264">
        <v>0.75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0" t="s">
        <v>169</v>
      </c>
      <c r="AU230" s="270" t="s">
        <v>82</v>
      </c>
      <c r="AV230" s="15" t="s">
        <v>166</v>
      </c>
      <c r="AW230" s="15" t="s">
        <v>30</v>
      </c>
      <c r="AX230" s="15" t="s">
        <v>80</v>
      </c>
      <c r="AY230" s="270" t="s">
        <v>160</v>
      </c>
    </row>
    <row r="231" spans="1:63" s="12" customFormat="1" ht="22.8" customHeight="1">
      <c r="A231" s="12"/>
      <c r="B231" s="204"/>
      <c r="C231" s="205"/>
      <c r="D231" s="206" t="s">
        <v>72</v>
      </c>
      <c r="E231" s="218" t="s">
        <v>166</v>
      </c>
      <c r="F231" s="218" t="s">
        <v>384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SUM(P232:P296)</f>
        <v>0</v>
      </c>
      <c r="Q231" s="212"/>
      <c r="R231" s="213">
        <f>SUM(R232:R296)</f>
        <v>0</v>
      </c>
      <c r="S231" s="212"/>
      <c r="T231" s="214">
        <f>SUM(T232:T296)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80</v>
      </c>
      <c r="AT231" s="216" t="s">
        <v>72</v>
      </c>
      <c r="AU231" s="216" t="s">
        <v>80</v>
      </c>
      <c r="AY231" s="215" t="s">
        <v>160</v>
      </c>
      <c r="BK231" s="217">
        <f>SUM(BK232:BK296)</f>
        <v>0</v>
      </c>
    </row>
    <row r="232" spans="1:65" s="2" customFormat="1" ht="24.15" customHeight="1">
      <c r="A232" s="39"/>
      <c r="B232" s="40"/>
      <c r="C232" s="220" t="s">
        <v>361</v>
      </c>
      <c r="D232" s="220" t="s">
        <v>162</v>
      </c>
      <c r="E232" s="221" t="s">
        <v>1651</v>
      </c>
      <c r="F232" s="222" t="s">
        <v>1652</v>
      </c>
      <c r="G232" s="223" t="s">
        <v>282</v>
      </c>
      <c r="H232" s="224">
        <v>2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38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166</v>
      </c>
      <c r="AT232" s="232" t="s">
        <v>162</v>
      </c>
      <c r="AU232" s="232" t="s">
        <v>82</v>
      </c>
      <c r="AY232" s="18" t="s">
        <v>160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80</v>
      </c>
      <c r="BK232" s="233">
        <f>ROUND(I232*H232,2)</f>
        <v>0</v>
      </c>
      <c r="BL232" s="18" t="s">
        <v>166</v>
      </c>
      <c r="BM232" s="232" t="s">
        <v>364</v>
      </c>
    </row>
    <row r="233" spans="1:65" s="2" customFormat="1" ht="24.15" customHeight="1">
      <c r="A233" s="39"/>
      <c r="B233" s="40"/>
      <c r="C233" s="271" t="s">
        <v>243</v>
      </c>
      <c r="D233" s="271" t="s">
        <v>226</v>
      </c>
      <c r="E233" s="272" t="s">
        <v>1653</v>
      </c>
      <c r="F233" s="273" t="s">
        <v>1654</v>
      </c>
      <c r="G233" s="274" t="s">
        <v>737</v>
      </c>
      <c r="H233" s="275">
        <v>2</v>
      </c>
      <c r="I233" s="276"/>
      <c r="J233" s="277">
        <f>ROUND(I233*H233,2)</f>
        <v>0</v>
      </c>
      <c r="K233" s="278"/>
      <c r="L233" s="279"/>
      <c r="M233" s="280" t="s">
        <v>1</v>
      </c>
      <c r="N233" s="281" t="s">
        <v>38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182</v>
      </c>
      <c r="AT233" s="232" t="s">
        <v>226</v>
      </c>
      <c r="AU233" s="232" t="s">
        <v>82</v>
      </c>
      <c r="AY233" s="18" t="s">
        <v>160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80</v>
      </c>
      <c r="BK233" s="233">
        <f>ROUND(I233*H233,2)</f>
        <v>0</v>
      </c>
      <c r="BL233" s="18" t="s">
        <v>166</v>
      </c>
      <c r="BM233" s="232" t="s">
        <v>373</v>
      </c>
    </row>
    <row r="234" spans="1:65" s="2" customFormat="1" ht="33" customHeight="1">
      <c r="A234" s="39"/>
      <c r="B234" s="40"/>
      <c r="C234" s="220" t="s">
        <v>378</v>
      </c>
      <c r="D234" s="220" t="s">
        <v>162</v>
      </c>
      <c r="E234" s="221" t="s">
        <v>1655</v>
      </c>
      <c r="F234" s="222" t="s">
        <v>1656</v>
      </c>
      <c r="G234" s="223" t="s">
        <v>282</v>
      </c>
      <c r="H234" s="224">
        <v>2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38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166</v>
      </c>
      <c r="AT234" s="232" t="s">
        <v>162</v>
      </c>
      <c r="AU234" s="232" t="s">
        <v>82</v>
      </c>
      <c r="AY234" s="18" t="s">
        <v>160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80</v>
      </c>
      <c r="BK234" s="233">
        <f>ROUND(I234*H234,2)</f>
        <v>0</v>
      </c>
      <c r="BL234" s="18" t="s">
        <v>166</v>
      </c>
      <c r="BM234" s="232" t="s">
        <v>381</v>
      </c>
    </row>
    <row r="235" spans="1:65" s="2" customFormat="1" ht="24.15" customHeight="1">
      <c r="A235" s="39"/>
      <c r="B235" s="40"/>
      <c r="C235" s="271" t="s">
        <v>249</v>
      </c>
      <c r="D235" s="271" t="s">
        <v>226</v>
      </c>
      <c r="E235" s="272" t="s">
        <v>1657</v>
      </c>
      <c r="F235" s="273" t="s">
        <v>1658</v>
      </c>
      <c r="G235" s="274" t="s">
        <v>737</v>
      </c>
      <c r="H235" s="275">
        <v>2</v>
      </c>
      <c r="I235" s="276"/>
      <c r="J235" s="277">
        <f>ROUND(I235*H235,2)</f>
        <v>0</v>
      </c>
      <c r="K235" s="278"/>
      <c r="L235" s="279"/>
      <c r="M235" s="280" t="s">
        <v>1</v>
      </c>
      <c r="N235" s="281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182</v>
      </c>
      <c r="AT235" s="232" t="s">
        <v>226</v>
      </c>
      <c r="AU235" s="232" t="s">
        <v>82</v>
      </c>
      <c r="AY235" s="18" t="s">
        <v>160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80</v>
      </c>
      <c r="BK235" s="233">
        <f>ROUND(I235*H235,2)</f>
        <v>0</v>
      </c>
      <c r="BL235" s="18" t="s">
        <v>166</v>
      </c>
      <c r="BM235" s="232" t="s">
        <v>387</v>
      </c>
    </row>
    <row r="236" spans="1:65" s="2" customFormat="1" ht="24.15" customHeight="1">
      <c r="A236" s="39"/>
      <c r="B236" s="40"/>
      <c r="C236" s="220" t="s">
        <v>392</v>
      </c>
      <c r="D236" s="220" t="s">
        <v>162</v>
      </c>
      <c r="E236" s="221" t="s">
        <v>1659</v>
      </c>
      <c r="F236" s="222" t="s">
        <v>1660</v>
      </c>
      <c r="G236" s="223" t="s">
        <v>282</v>
      </c>
      <c r="H236" s="224">
        <v>12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38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166</v>
      </c>
      <c r="AT236" s="232" t="s">
        <v>162</v>
      </c>
      <c r="AU236" s="232" t="s">
        <v>82</v>
      </c>
      <c r="AY236" s="18" t="s">
        <v>160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80</v>
      </c>
      <c r="BK236" s="233">
        <f>ROUND(I236*H236,2)</f>
        <v>0</v>
      </c>
      <c r="BL236" s="18" t="s">
        <v>166</v>
      </c>
      <c r="BM236" s="232" t="s">
        <v>395</v>
      </c>
    </row>
    <row r="237" spans="1:65" s="2" customFormat="1" ht="24.15" customHeight="1">
      <c r="A237" s="39"/>
      <c r="B237" s="40"/>
      <c r="C237" s="271" t="s">
        <v>253</v>
      </c>
      <c r="D237" s="271" t="s">
        <v>226</v>
      </c>
      <c r="E237" s="272" t="s">
        <v>1661</v>
      </c>
      <c r="F237" s="273" t="s">
        <v>1662</v>
      </c>
      <c r="G237" s="274" t="s">
        <v>737</v>
      </c>
      <c r="H237" s="275">
        <v>1</v>
      </c>
      <c r="I237" s="276"/>
      <c r="J237" s="277">
        <f>ROUND(I237*H237,2)</f>
        <v>0</v>
      </c>
      <c r="K237" s="278"/>
      <c r="L237" s="279"/>
      <c r="M237" s="280" t="s">
        <v>1</v>
      </c>
      <c r="N237" s="281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182</v>
      </c>
      <c r="AT237" s="232" t="s">
        <v>226</v>
      </c>
      <c r="AU237" s="232" t="s">
        <v>82</v>
      </c>
      <c r="AY237" s="18" t="s">
        <v>160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80</v>
      </c>
      <c r="BK237" s="233">
        <f>ROUND(I237*H237,2)</f>
        <v>0</v>
      </c>
      <c r="BL237" s="18" t="s">
        <v>166</v>
      </c>
      <c r="BM237" s="232" t="s">
        <v>400</v>
      </c>
    </row>
    <row r="238" spans="1:65" s="2" customFormat="1" ht="24.15" customHeight="1">
      <c r="A238" s="39"/>
      <c r="B238" s="40"/>
      <c r="C238" s="271" t="s">
        <v>401</v>
      </c>
      <c r="D238" s="271" t="s">
        <v>226</v>
      </c>
      <c r="E238" s="272" t="s">
        <v>1663</v>
      </c>
      <c r="F238" s="273" t="s">
        <v>1664</v>
      </c>
      <c r="G238" s="274" t="s">
        <v>737</v>
      </c>
      <c r="H238" s="275">
        <v>2</v>
      </c>
      <c r="I238" s="276"/>
      <c r="J238" s="277">
        <f>ROUND(I238*H238,2)</f>
        <v>0</v>
      </c>
      <c r="K238" s="278"/>
      <c r="L238" s="279"/>
      <c r="M238" s="280" t="s">
        <v>1</v>
      </c>
      <c r="N238" s="281" t="s">
        <v>38</v>
      </c>
      <c r="O238" s="92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182</v>
      </c>
      <c r="AT238" s="232" t="s">
        <v>226</v>
      </c>
      <c r="AU238" s="232" t="s">
        <v>82</v>
      </c>
      <c r="AY238" s="18" t="s">
        <v>160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80</v>
      </c>
      <c r="BK238" s="233">
        <f>ROUND(I238*H238,2)</f>
        <v>0</v>
      </c>
      <c r="BL238" s="18" t="s">
        <v>166</v>
      </c>
      <c r="BM238" s="232" t="s">
        <v>404</v>
      </c>
    </row>
    <row r="239" spans="1:65" s="2" customFormat="1" ht="24.15" customHeight="1">
      <c r="A239" s="39"/>
      <c r="B239" s="40"/>
      <c r="C239" s="271" t="s">
        <v>257</v>
      </c>
      <c r="D239" s="271" t="s">
        <v>226</v>
      </c>
      <c r="E239" s="272" t="s">
        <v>1665</v>
      </c>
      <c r="F239" s="273" t="s">
        <v>1666</v>
      </c>
      <c r="G239" s="274" t="s">
        <v>737</v>
      </c>
      <c r="H239" s="275">
        <v>4</v>
      </c>
      <c r="I239" s="276"/>
      <c r="J239" s="277">
        <f>ROUND(I239*H239,2)</f>
        <v>0</v>
      </c>
      <c r="K239" s="278"/>
      <c r="L239" s="279"/>
      <c r="M239" s="280" t="s">
        <v>1</v>
      </c>
      <c r="N239" s="281" t="s">
        <v>38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182</v>
      </c>
      <c r="AT239" s="232" t="s">
        <v>226</v>
      </c>
      <c r="AU239" s="232" t="s">
        <v>82</v>
      </c>
      <c r="AY239" s="18" t="s">
        <v>160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80</v>
      </c>
      <c r="BK239" s="233">
        <f>ROUND(I239*H239,2)</f>
        <v>0</v>
      </c>
      <c r="BL239" s="18" t="s">
        <v>166</v>
      </c>
      <c r="BM239" s="232" t="s">
        <v>408</v>
      </c>
    </row>
    <row r="240" spans="1:65" s="2" customFormat="1" ht="24.15" customHeight="1">
      <c r="A240" s="39"/>
      <c r="B240" s="40"/>
      <c r="C240" s="271" t="s">
        <v>409</v>
      </c>
      <c r="D240" s="271" t="s">
        <v>226</v>
      </c>
      <c r="E240" s="272" t="s">
        <v>1667</v>
      </c>
      <c r="F240" s="273" t="s">
        <v>1668</v>
      </c>
      <c r="G240" s="274" t="s">
        <v>737</v>
      </c>
      <c r="H240" s="275">
        <v>2</v>
      </c>
      <c r="I240" s="276"/>
      <c r="J240" s="277">
        <f>ROUND(I240*H240,2)</f>
        <v>0</v>
      </c>
      <c r="K240" s="278"/>
      <c r="L240" s="279"/>
      <c r="M240" s="280" t="s">
        <v>1</v>
      </c>
      <c r="N240" s="281" t="s">
        <v>38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182</v>
      </c>
      <c r="AT240" s="232" t="s">
        <v>226</v>
      </c>
      <c r="AU240" s="232" t="s">
        <v>82</v>
      </c>
      <c r="AY240" s="18" t="s">
        <v>160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80</v>
      </c>
      <c r="BK240" s="233">
        <f>ROUND(I240*H240,2)</f>
        <v>0</v>
      </c>
      <c r="BL240" s="18" t="s">
        <v>166</v>
      </c>
      <c r="BM240" s="232" t="s">
        <v>412</v>
      </c>
    </row>
    <row r="241" spans="1:65" s="2" customFormat="1" ht="24.15" customHeight="1">
      <c r="A241" s="39"/>
      <c r="B241" s="40"/>
      <c r="C241" s="271" t="s">
        <v>261</v>
      </c>
      <c r="D241" s="271" t="s">
        <v>226</v>
      </c>
      <c r="E241" s="272" t="s">
        <v>1669</v>
      </c>
      <c r="F241" s="273" t="s">
        <v>1670</v>
      </c>
      <c r="G241" s="274" t="s">
        <v>737</v>
      </c>
      <c r="H241" s="275">
        <v>1</v>
      </c>
      <c r="I241" s="276"/>
      <c r="J241" s="277">
        <f>ROUND(I241*H241,2)</f>
        <v>0</v>
      </c>
      <c r="K241" s="278"/>
      <c r="L241" s="279"/>
      <c r="M241" s="280" t="s">
        <v>1</v>
      </c>
      <c r="N241" s="281" t="s">
        <v>38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182</v>
      </c>
      <c r="AT241" s="232" t="s">
        <v>226</v>
      </c>
      <c r="AU241" s="232" t="s">
        <v>82</v>
      </c>
      <c r="AY241" s="18" t="s">
        <v>160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80</v>
      </c>
      <c r="BK241" s="233">
        <f>ROUND(I241*H241,2)</f>
        <v>0</v>
      </c>
      <c r="BL241" s="18" t="s">
        <v>166</v>
      </c>
      <c r="BM241" s="232" t="s">
        <v>418</v>
      </c>
    </row>
    <row r="242" spans="1:65" s="2" customFormat="1" ht="24.15" customHeight="1">
      <c r="A242" s="39"/>
      <c r="B242" s="40"/>
      <c r="C242" s="271" t="s">
        <v>419</v>
      </c>
      <c r="D242" s="271" t="s">
        <v>226</v>
      </c>
      <c r="E242" s="272" t="s">
        <v>1671</v>
      </c>
      <c r="F242" s="273" t="s">
        <v>1672</v>
      </c>
      <c r="G242" s="274" t="s">
        <v>737</v>
      </c>
      <c r="H242" s="275">
        <v>1</v>
      </c>
      <c r="I242" s="276"/>
      <c r="J242" s="277">
        <f>ROUND(I242*H242,2)</f>
        <v>0</v>
      </c>
      <c r="K242" s="278"/>
      <c r="L242" s="279"/>
      <c r="M242" s="280" t="s">
        <v>1</v>
      </c>
      <c r="N242" s="281" t="s">
        <v>38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182</v>
      </c>
      <c r="AT242" s="232" t="s">
        <v>226</v>
      </c>
      <c r="AU242" s="232" t="s">
        <v>82</v>
      </c>
      <c r="AY242" s="18" t="s">
        <v>160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80</v>
      </c>
      <c r="BK242" s="233">
        <f>ROUND(I242*H242,2)</f>
        <v>0</v>
      </c>
      <c r="BL242" s="18" t="s">
        <v>166</v>
      </c>
      <c r="BM242" s="232" t="s">
        <v>422</v>
      </c>
    </row>
    <row r="243" spans="1:65" s="2" customFormat="1" ht="24.15" customHeight="1">
      <c r="A243" s="39"/>
      <c r="B243" s="40"/>
      <c r="C243" s="271" t="s">
        <v>283</v>
      </c>
      <c r="D243" s="271" t="s">
        <v>226</v>
      </c>
      <c r="E243" s="272" t="s">
        <v>1673</v>
      </c>
      <c r="F243" s="273" t="s">
        <v>1674</v>
      </c>
      <c r="G243" s="274" t="s">
        <v>737</v>
      </c>
      <c r="H243" s="275">
        <v>1</v>
      </c>
      <c r="I243" s="276"/>
      <c r="J243" s="277">
        <f>ROUND(I243*H243,2)</f>
        <v>0</v>
      </c>
      <c r="K243" s="278"/>
      <c r="L243" s="279"/>
      <c r="M243" s="280" t="s">
        <v>1</v>
      </c>
      <c r="N243" s="281" t="s">
        <v>38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182</v>
      </c>
      <c r="AT243" s="232" t="s">
        <v>226</v>
      </c>
      <c r="AU243" s="232" t="s">
        <v>82</v>
      </c>
      <c r="AY243" s="18" t="s">
        <v>160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80</v>
      </c>
      <c r="BK243" s="233">
        <f>ROUND(I243*H243,2)</f>
        <v>0</v>
      </c>
      <c r="BL243" s="18" t="s">
        <v>166</v>
      </c>
      <c r="BM243" s="232" t="s">
        <v>425</v>
      </c>
    </row>
    <row r="244" spans="1:65" s="2" customFormat="1" ht="16.5" customHeight="1">
      <c r="A244" s="39"/>
      <c r="B244" s="40"/>
      <c r="C244" s="271" t="s">
        <v>427</v>
      </c>
      <c r="D244" s="271" t="s">
        <v>226</v>
      </c>
      <c r="E244" s="272" t="s">
        <v>1675</v>
      </c>
      <c r="F244" s="273" t="s">
        <v>1676</v>
      </c>
      <c r="G244" s="274" t="s">
        <v>307</v>
      </c>
      <c r="H244" s="275">
        <v>66</v>
      </c>
      <c r="I244" s="276"/>
      <c r="J244" s="277">
        <f>ROUND(I244*H244,2)</f>
        <v>0</v>
      </c>
      <c r="K244" s="278"/>
      <c r="L244" s="279"/>
      <c r="M244" s="280" t="s">
        <v>1</v>
      </c>
      <c r="N244" s="281" t="s">
        <v>38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182</v>
      </c>
      <c r="AT244" s="232" t="s">
        <v>226</v>
      </c>
      <c r="AU244" s="232" t="s">
        <v>82</v>
      </c>
      <c r="AY244" s="18" t="s">
        <v>160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80</v>
      </c>
      <c r="BK244" s="233">
        <f>ROUND(I244*H244,2)</f>
        <v>0</v>
      </c>
      <c r="BL244" s="18" t="s">
        <v>166</v>
      </c>
      <c r="BM244" s="232" t="s">
        <v>430</v>
      </c>
    </row>
    <row r="245" spans="1:51" s="14" customFormat="1" ht="12">
      <c r="A245" s="14"/>
      <c r="B245" s="249"/>
      <c r="C245" s="250"/>
      <c r="D245" s="234" t="s">
        <v>169</v>
      </c>
      <c r="E245" s="251" t="s">
        <v>1</v>
      </c>
      <c r="F245" s="252" t="s">
        <v>1677</v>
      </c>
      <c r="G245" s="250"/>
      <c r="H245" s="253">
        <v>6</v>
      </c>
      <c r="I245" s="254"/>
      <c r="J245" s="250"/>
      <c r="K245" s="250"/>
      <c r="L245" s="255"/>
      <c r="M245" s="256"/>
      <c r="N245" s="257"/>
      <c r="O245" s="257"/>
      <c r="P245" s="257"/>
      <c r="Q245" s="257"/>
      <c r="R245" s="257"/>
      <c r="S245" s="257"/>
      <c r="T245" s="25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9" t="s">
        <v>169</v>
      </c>
      <c r="AU245" s="259" t="s">
        <v>82</v>
      </c>
      <c r="AV245" s="14" t="s">
        <v>82</v>
      </c>
      <c r="AW245" s="14" t="s">
        <v>30</v>
      </c>
      <c r="AX245" s="14" t="s">
        <v>73</v>
      </c>
      <c r="AY245" s="259" t="s">
        <v>160</v>
      </c>
    </row>
    <row r="246" spans="1:51" s="14" customFormat="1" ht="12">
      <c r="A246" s="14"/>
      <c r="B246" s="249"/>
      <c r="C246" s="250"/>
      <c r="D246" s="234" t="s">
        <v>169</v>
      </c>
      <c r="E246" s="251" t="s">
        <v>1</v>
      </c>
      <c r="F246" s="252" t="s">
        <v>1678</v>
      </c>
      <c r="G246" s="250"/>
      <c r="H246" s="253">
        <v>60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9" t="s">
        <v>169</v>
      </c>
      <c r="AU246" s="259" t="s">
        <v>82</v>
      </c>
      <c r="AV246" s="14" t="s">
        <v>82</v>
      </c>
      <c r="AW246" s="14" t="s">
        <v>30</v>
      </c>
      <c r="AX246" s="14" t="s">
        <v>73</v>
      </c>
      <c r="AY246" s="259" t="s">
        <v>160</v>
      </c>
    </row>
    <row r="247" spans="1:51" s="15" customFormat="1" ht="12">
      <c r="A247" s="15"/>
      <c r="B247" s="260"/>
      <c r="C247" s="261"/>
      <c r="D247" s="234" t="s">
        <v>169</v>
      </c>
      <c r="E247" s="262" t="s">
        <v>1</v>
      </c>
      <c r="F247" s="263" t="s">
        <v>172</v>
      </c>
      <c r="G247" s="261"/>
      <c r="H247" s="264">
        <v>66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0" t="s">
        <v>169</v>
      </c>
      <c r="AU247" s="270" t="s">
        <v>82</v>
      </c>
      <c r="AV247" s="15" t="s">
        <v>166</v>
      </c>
      <c r="AW247" s="15" t="s">
        <v>30</v>
      </c>
      <c r="AX247" s="15" t="s">
        <v>80</v>
      </c>
      <c r="AY247" s="270" t="s">
        <v>160</v>
      </c>
    </row>
    <row r="248" spans="1:65" s="2" customFormat="1" ht="24.15" customHeight="1">
      <c r="A248" s="39"/>
      <c r="B248" s="40"/>
      <c r="C248" s="220" t="s">
        <v>287</v>
      </c>
      <c r="D248" s="220" t="s">
        <v>162</v>
      </c>
      <c r="E248" s="221" t="s">
        <v>1679</v>
      </c>
      <c r="F248" s="222" t="s">
        <v>1680</v>
      </c>
      <c r="G248" s="223" t="s">
        <v>282</v>
      </c>
      <c r="H248" s="224">
        <v>4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38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166</v>
      </c>
      <c r="AT248" s="232" t="s">
        <v>162</v>
      </c>
      <c r="AU248" s="232" t="s">
        <v>82</v>
      </c>
      <c r="AY248" s="18" t="s">
        <v>160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80</v>
      </c>
      <c r="BK248" s="233">
        <f>ROUND(I248*H248,2)</f>
        <v>0</v>
      </c>
      <c r="BL248" s="18" t="s">
        <v>166</v>
      </c>
      <c r="BM248" s="232" t="s">
        <v>434</v>
      </c>
    </row>
    <row r="249" spans="1:65" s="2" customFormat="1" ht="16.5" customHeight="1">
      <c r="A249" s="39"/>
      <c r="B249" s="40"/>
      <c r="C249" s="220" t="s">
        <v>435</v>
      </c>
      <c r="D249" s="220" t="s">
        <v>162</v>
      </c>
      <c r="E249" s="221" t="s">
        <v>1681</v>
      </c>
      <c r="F249" s="222" t="s">
        <v>1682</v>
      </c>
      <c r="G249" s="223" t="s">
        <v>175</v>
      </c>
      <c r="H249" s="224">
        <v>5.79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166</v>
      </c>
      <c r="AT249" s="232" t="s">
        <v>162</v>
      </c>
      <c r="AU249" s="232" t="s">
        <v>82</v>
      </c>
      <c r="AY249" s="18" t="s">
        <v>160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80</v>
      </c>
      <c r="BK249" s="233">
        <f>ROUND(I249*H249,2)</f>
        <v>0</v>
      </c>
      <c r="BL249" s="18" t="s">
        <v>166</v>
      </c>
      <c r="BM249" s="232" t="s">
        <v>438</v>
      </c>
    </row>
    <row r="250" spans="1:51" s="14" customFormat="1" ht="12">
      <c r="A250" s="14"/>
      <c r="B250" s="249"/>
      <c r="C250" s="250"/>
      <c r="D250" s="234" t="s">
        <v>169</v>
      </c>
      <c r="E250" s="251" t="s">
        <v>1</v>
      </c>
      <c r="F250" s="252" t="s">
        <v>1683</v>
      </c>
      <c r="G250" s="250"/>
      <c r="H250" s="253">
        <v>5.79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9" t="s">
        <v>169</v>
      </c>
      <c r="AU250" s="259" t="s">
        <v>82</v>
      </c>
      <c r="AV250" s="14" t="s">
        <v>82</v>
      </c>
      <c r="AW250" s="14" t="s">
        <v>30</v>
      </c>
      <c r="AX250" s="14" t="s">
        <v>73</v>
      </c>
      <c r="AY250" s="259" t="s">
        <v>160</v>
      </c>
    </row>
    <row r="251" spans="1:51" s="15" customFormat="1" ht="12">
      <c r="A251" s="15"/>
      <c r="B251" s="260"/>
      <c r="C251" s="261"/>
      <c r="D251" s="234" t="s">
        <v>169</v>
      </c>
      <c r="E251" s="262" t="s">
        <v>1</v>
      </c>
      <c r="F251" s="263" t="s">
        <v>172</v>
      </c>
      <c r="G251" s="261"/>
      <c r="H251" s="264">
        <v>5.79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0" t="s">
        <v>169</v>
      </c>
      <c r="AU251" s="270" t="s">
        <v>82</v>
      </c>
      <c r="AV251" s="15" t="s">
        <v>166</v>
      </c>
      <c r="AW251" s="15" t="s">
        <v>30</v>
      </c>
      <c r="AX251" s="15" t="s">
        <v>80</v>
      </c>
      <c r="AY251" s="270" t="s">
        <v>160</v>
      </c>
    </row>
    <row r="252" spans="1:65" s="2" customFormat="1" ht="24.15" customHeight="1">
      <c r="A252" s="39"/>
      <c r="B252" s="40"/>
      <c r="C252" s="220" t="s">
        <v>293</v>
      </c>
      <c r="D252" s="220" t="s">
        <v>162</v>
      </c>
      <c r="E252" s="221" t="s">
        <v>1684</v>
      </c>
      <c r="F252" s="222" t="s">
        <v>1685</v>
      </c>
      <c r="G252" s="223" t="s">
        <v>165</v>
      </c>
      <c r="H252" s="224">
        <v>34.7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38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166</v>
      </c>
      <c r="AT252" s="232" t="s">
        <v>162</v>
      </c>
      <c r="AU252" s="232" t="s">
        <v>82</v>
      </c>
      <c r="AY252" s="18" t="s">
        <v>160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80</v>
      </c>
      <c r="BK252" s="233">
        <f>ROUND(I252*H252,2)</f>
        <v>0</v>
      </c>
      <c r="BL252" s="18" t="s">
        <v>166</v>
      </c>
      <c r="BM252" s="232" t="s">
        <v>443</v>
      </c>
    </row>
    <row r="253" spans="1:51" s="14" customFormat="1" ht="12">
      <c r="A253" s="14"/>
      <c r="B253" s="249"/>
      <c r="C253" s="250"/>
      <c r="D253" s="234" t="s">
        <v>169</v>
      </c>
      <c r="E253" s="251" t="s">
        <v>1</v>
      </c>
      <c r="F253" s="252" t="s">
        <v>1686</v>
      </c>
      <c r="G253" s="250"/>
      <c r="H253" s="253">
        <v>34.7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169</v>
      </c>
      <c r="AU253" s="259" t="s">
        <v>82</v>
      </c>
      <c r="AV253" s="14" t="s">
        <v>82</v>
      </c>
      <c r="AW253" s="14" t="s">
        <v>30</v>
      </c>
      <c r="AX253" s="14" t="s">
        <v>73</v>
      </c>
      <c r="AY253" s="259" t="s">
        <v>160</v>
      </c>
    </row>
    <row r="254" spans="1:51" s="16" customFormat="1" ht="12">
      <c r="A254" s="16"/>
      <c r="B254" s="283"/>
      <c r="C254" s="284"/>
      <c r="D254" s="234" t="s">
        <v>169</v>
      </c>
      <c r="E254" s="285" t="s">
        <v>1</v>
      </c>
      <c r="F254" s="286" t="s">
        <v>902</v>
      </c>
      <c r="G254" s="284"/>
      <c r="H254" s="287">
        <v>34.7</v>
      </c>
      <c r="I254" s="288"/>
      <c r="J254" s="284"/>
      <c r="K254" s="284"/>
      <c r="L254" s="289"/>
      <c r="M254" s="290"/>
      <c r="N254" s="291"/>
      <c r="O254" s="291"/>
      <c r="P254" s="291"/>
      <c r="Q254" s="291"/>
      <c r="R254" s="291"/>
      <c r="S254" s="291"/>
      <c r="T254" s="292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93" t="s">
        <v>169</v>
      </c>
      <c r="AU254" s="293" t="s">
        <v>82</v>
      </c>
      <c r="AV254" s="16" t="s">
        <v>176</v>
      </c>
      <c r="AW254" s="16" t="s">
        <v>30</v>
      </c>
      <c r="AX254" s="16" t="s">
        <v>73</v>
      </c>
      <c r="AY254" s="293" t="s">
        <v>160</v>
      </c>
    </row>
    <row r="255" spans="1:51" s="15" customFormat="1" ht="12">
      <c r="A255" s="15"/>
      <c r="B255" s="260"/>
      <c r="C255" s="261"/>
      <c r="D255" s="234" t="s">
        <v>169</v>
      </c>
      <c r="E255" s="262" t="s">
        <v>1</v>
      </c>
      <c r="F255" s="263" t="s">
        <v>172</v>
      </c>
      <c r="G255" s="261"/>
      <c r="H255" s="264">
        <v>34.7</v>
      </c>
      <c r="I255" s="265"/>
      <c r="J255" s="261"/>
      <c r="K255" s="261"/>
      <c r="L255" s="266"/>
      <c r="M255" s="267"/>
      <c r="N255" s="268"/>
      <c r="O255" s="268"/>
      <c r="P255" s="268"/>
      <c r="Q255" s="268"/>
      <c r="R255" s="268"/>
      <c r="S255" s="268"/>
      <c r="T255" s="269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0" t="s">
        <v>169</v>
      </c>
      <c r="AU255" s="270" t="s">
        <v>82</v>
      </c>
      <c r="AV255" s="15" t="s">
        <v>166</v>
      </c>
      <c r="AW255" s="15" t="s">
        <v>30</v>
      </c>
      <c r="AX255" s="15" t="s">
        <v>80</v>
      </c>
      <c r="AY255" s="270" t="s">
        <v>160</v>
      </c>
    </row>
    <row r="256" spans="1:65" s="2" customFormat="1" ht="24.15" customHeight="1">
      <c r="A256" s="39"/>
      <c r="B256" s="40"/>
      <c r="C256" s="220" t="s">
        <v>444</v>
      </c>
      <c r="D256" s="220" t="s">
        <v>162</v>
      </c>
      <c r="E256" s="221" t="s">
        <v>1687</v>
      </c>
      <c r="F256" s="222" t="s">
        <v>1688</v>
      </c>
      <c r="G256" s="223" t="s">
        <v>165</v>
      </c>
      <c r="H256" s="224">
        <v>34.7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38</v>
      </c>
      <c r="O256" s="92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166</v>
      </c>
      <c r="AT256" s="232" t="s">
        <v>162</v>
      </c>
      <c r="AU256" s="232" t="s">
        <v>82</v>
      </c>
      <c r="AY256" s="18" t="s">
        <v>160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80</v>
      </c>
      <c r="BK256" s="233">
        <f>ROUND(I256*H256,2)</f>
        <v>0</v>
      </c>
      <c r="BL256" s="18" t="s">
        <v>166</v>
      </c>
      <c r="BM256" s="232" t="s">
        <v>447</v>
      </c>
    </row>
    <row r="257" spans="1:65" s="2" customFormat="1" ht="24.15" customHeight="1">
      <c r="A257" s="39"/>
      <c r="B257" s="40"/>
      <c r="C257" s="220" t="s">
        <v>297</v>
      </c>
      <c r="D257" s="220" t="s">
        <v>162</v>
      </c>
      <c r="E257" s="221" t="s">
        <v>1689</v>
      </c>
      <c r="F257" s="222" t="s">
        <v>1690</v>
      </c>
      <c r="G257" s="223" t="s">
        <v>165</v>
      </c>
      <c r="H257" s="224">
        <v>34.7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38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166</v>
      </c>
      <c r="AT257" s="232" t="s">
        <v>162</v>
      </c>
      <c r="AU257" s="232" t="s">
        <v>82</v>
      </c>
      <c r="AY257" s="18" t="s">
        <v>160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80</v>
      </c>
      <c r="BK257" s="233">
        <f>ROUND(I257*H257,2)</f>
        <v>0</v>
      </c>
      <c r="BL257" s="18" t="s">
        <v>166</v>
      </c>
      <c r="BM257" s="232" t="s">
        <v>450</v>
      </c>
    </row>
    <row r="258" spans="1:65" s="2" customFormat="1" ht="24.15" customHeight="1">
      <c r="A258" s="39"/>
      <c r="B258" s="40"/>
      <c r="C258" s="220" t="s">
        <v>451</v>
      </c>
      <c r="D258" s="220" t="s">
        <v>162</v>
      </c>
      <c r="E258" s="221" t="s">
        <v>1691</v>
      </c>
      <c r="F258" s="222" t="s">
        <v>1692</v>
      </c>
      <c r="G258" s="223" t="s">
        <v>165</v>
      </c>
      <c r="H258" s="224">
        <v>34.7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38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166</v>
      </c>
      <c r="AT258" s="232" t="s">
        <v>162</v>
      </c>
      <c r="AU258" s="232" t="s">
        <v>82</v>
      </c>
      <c r="AY258" s="18" t="s">
        <v>160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80</v>
      </c>
      <c r="BK258" s="233">
        <f>ROUND(I258*H258,2)</f>
        <v>0</v>
      </c>
      <c r="BL258" s="18" t="s">
        <v>166</v>
      </c>
      <c r="BM258" s="232" t="s">
        <v>454</v>
      </c>
    </row>
    <row r="259" spans="1:65" s="2" customFormat="1" ht="16.5" customHeight="1">
      <c r="A259" s="39"/>
      <c r="B259" s="40"/>
      <c r="C259" s="220" t="s">
        <v>308</v>
      </c>
      <c r="D259" s="220" t="s">
        <v>162</v>
      </c>
      <c r="E259" s="221" t="s">
        <v>1693</v>
      </c>
      <c r="F259" s="222" t="s">
        <v>1694</v>
      </c>
      <c r="G259" s="223" t="s">
        <v>214</v>
      </c>
      <c r="H259" s="224">
        <v>0.21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38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166</v>
      </c>
      <c r="AT259" s="232" t="s">
        <v>162</v>
      </c>
      <c r="AU259" s="232" t="s">
        <v>82</v>
      </c>
      <c r="AY259" s="18" t="s">
        <v>160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80</v>
      </c>
      <c r="BK259" s="233">
        <f>ROUND(I259*H259,2)</f>
        <v>0</v>
      </c>
      <c r="BL259" s="18" t="s">
        <v>166</v>
      </c>
      <c r="BM259" s="232" t="s">
        <v>458</v>
      </c>
    </row>
    <row r="260" spans="1:51" s="14" customFormat="1" ht="12">
      <c r="A260" s="14"/>
      <c r="B260" s="249"/>
      <c r="C260" s="250"/>
      <c r="D260" s="234" t="s">
        <v>169</v>
      </c>
      <c r="E260" s="251" t="s">
        <v>1</v>
      </c>
      <c r="F260" s="252" t="s">
        <v>1695</v>
      </c>
      <c r="G260" s="250"/>
      <c r="H260" s="253">
        <v>0.21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169</v>
      </c>
      <c r="AU260" s="259" t="s">
        <v>82</v>
      </c>
      <c r="AV260" s="14" t="s">
        <v>82</v>
      </c>
      <c r="AW260" s="14" t="s">
        <v>30</v>
      </c>
      <c r="AX260" s="14" t="s">
        <v>73</v>
      </c>
      <c r="AY260" s="259" t="s">
        <v>160</v>
      </c>
    </row>
    <row r="261" spans="1:51" s="15" customFormat="1" ht="12">
      <c r="A261" s="15"/>
      <c r="B261" s="260"/>
      <c r="C261" s="261"/>
      <c r="D261" s="234" t="s">
        <v>169</v>
      </c>
      <c r="E261" s="262" t="s">
        <v>1</v>
      </c>
      <c r="F261" s="263" t="s">
        <v>172</v>
      </c>
      <c r="G261" s="261"/>
      <c r="H261" s="264">
        <v>0.21</v>
      </c>
      <c r="I261" s="265"/>
      <c r="J261" s="261"/>
      <c r="K261" s="261"/>
      <c r="L261" s="266"/>
      <c r="M261" s="267"/>
      <c r="N261" s="268"/>
      <c r="O261" s="268"/>
      <c r="P261" s="268"/>
      <c r="Q261" s="268"/>
      <c r="R261" s="268"/>
      <c r="S261" s="268"/>
      <c r="T261" s="269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70" t="s">
        <v>169</v>
      </c>
      <c r="AU261" s="270" t="s">
        <v>82</v>
      </c>
      <c r="AV261" s="15" t="s">
        <v>166</v>
      </c>
      <c r="AW261" s="15" t="s">
        <v>30</v>
      </c>
      <c r="AX261" s="15" t="s">
        <v>80</v>
      </c>
      <c r="AY261" s="270" t="s">
        <v>160</v>
      </c>
    </row>
    <row r="262" spans="1:65" s="2" customFormat="1" ht="16.5" customHeight="1">
      <c r="A262" s="39"/>
      <c r="B262" s="40"/>
      <c r="C262" s="220" t="s">
        <v>461</v>
      </c>
      <c r="D262" s="220" t="s">
        <v>162</v>
      </c>
      <c r="E262" s="221" t="s">
        <v>1696</v>
      </c>
      <c r="F262" s="222" t="s">
        <v>1697</v>
      </c>
      <c r="G262" s="223" t="s">
        <v>214</v>
      </c>
      <c r="H262" s="224">
        <v>0.92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38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166</v>
      </c>
      <c r="AT262" s="232" t="s">
        <v>162</v>
      </c>
      <c r="AU262" s="232" t="s">
        <v>82</v>
      </c>
      <c r="AY262" s="18" t="s">
        <v>160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80</v>
      </c>
      <c r="BK262" s="233">
        <f>ROUND(I262*H262,2)</f>
        <v>0</v>
      </c>
      <c r="BL262" s="18" t="s">
        <v>166</v>
      </c>
      <c r="BM262" s="232" t="s">
        <v>464</v>
      </c>
    </row>
    <row r="263" spans="1:51" s="14" customFormat="1" ht="12">
      <c r="A263" s="14"/>
      <c r="B263" s="249"/>
      <c r="C263" s="250"/>
      <c r="D263" s="234" t="s">
        <v>169</v>
      </c>
      <c r="E263" s="251" t="s">
        <v>1</v>
      </c>
      <c r="F263" s="252" t="s">
        <v>1698</v>
      </c>
      <c r="G263" s="250"/>
      <c r="H263" s="253">
        <v>0.92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9" t="s">
        <v>169</v>
      </c>
      <c r="AU263" s="259" t="s">
        <v>82</v>
      </c>
      <c r="AV263" s="14" t="s">
        <v>82</v>
      </c>
      <c r="AW263" s="14" t="s">
        <v>30</v>
      </c>
      <c r="AX263" s="14" t="s">
        <v>73</v>
      </c>
      <c r="AY263" s="259" t="s">
        <v>160</v>
      </c>
    </row>
    <row r="264" spans="1:51" s="15" customFormat="1" ht="12">
      <c r="A264" s="15"/>
      <c r="B264" s="260"/>
      <c r="C264" s="261"/>
      <c r="D264" s="234" t="s">
        <v>169</v>
      </c>
      <c r="E264" s="262" t="s">
        <v>1</v>
      </c>
      <c r="F264" s="263" t="s">
        <v>172</v>
      </c>
      <c r="G264" s="261"/>
      <c r="H264" s="264">
        <v>0.92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70" t="s">
        <v>169</v>
      </c>
      <c r="AU264" s="270" t="s">
        <v>82</v>
      </c>
      <c r="AV264" s="15" t="s">
        <v>166</v>
      </c>
      <c r="AW264" s="15" t="s">
        <v>30</v>
      </c>
      <c r="AX264" s="15" t="s">
        <v>80</v>
      </c>
      <c r="AY264" s="270" t="s">
        <v>160</v>
      </c>
    </row>
    <row r="265" spans="1:65" s="2" customFormat="1" ht="37.8" customHeight="1">
      <c r="A265" s="39"/>
      <c r="B265" s="40"/>
      <c r="C265" s="220" t="s">
        <v>312</v>
      </c>
      <c r="D265" s="220" t="s">
        <v>162</v>
      </c>
      <c r="E265" s="221" t="s">
        <v>1699</v>
      </c>
      <c r="F265" s="222" t="s">
        <v>1700</v>
      </c>
      <c r="G265" s="223" t="s">
        <v>282</v>
      </c>
      <c r="H265" s="224">
        <v>10</v>
      </c>
      <c r="I265" s="225"/>
      <c r="J265" s="226">
        <f>ROUND(I265*H265,2)</f>
        <v>0</v>
      </c>
      <c r="K265" s="227"/>
      <c r="L265" s="45"/>
      <c r="M265" s="228" t="s">
        <v>1</v>
      </c>
      <c r="N265" s="229" t="s">
        <v>38</v>
      </c>
      <c r="O265" s="92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166</v>
      </c>
      <c r="AT265" s="232" t="s">
        <v>162</v>
      </c>
      <c r="AU265" s="232" t="s">
        <v>82</v>
      </c>
      <c r="AY265" s="18" t="s">
        <v>160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80</v>
      </c>
      <c r="BK265" s="233">
        <f>ROUND(I265*H265,2)</f>
        <v>0</v>
      </c>
      <c r="BL265" s="18" t="s">
        <v>166</v>
      </c>
      <c r="BM265" s="232" t="s">
        <v>470</v>
      </c>
    </row>
    <row r="266" spans="1:65" s="2" customFormat="1" ht="33" customHeight="1">
      <c r="A266" s="39"/>
      <c r="B266" s="40"/>
      <c r="C266" s="271" t="s">
        <v>471</v>
      </c>
      <c r="D266" s="271" t="s">
        <v>226</v>
      </c>
      <c r="E266" s="272" t="s">
        <v>1701</v>
      </c>
      <c r="F266" s="273" t="s">
        <v>1702</v>
      </c>
      <c r="G266" s="274" t="s">
        <v>737</v>
      </c>
      <c r="H266" s="275">
        <v>2</v>
      </c>
      <c r="I266" s="276"/>
      <c r="J266" s="277">
        <f>ROUND(I266*H266,2)</f>
        <v>0</v>
      </c>
      <c r="K266" s="278"/>
      <c r="L266" s="279"/>
      <c r="M266" s="280" t="s">
        <v>1</v>
      </c>
      <c r="N266" s="281" t="s">
        <v>38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182</v>
      </c>
      <c r="AT266" s="232" t="s">
        <v>226</v>
      </c>
      <c r="AU266" s="232" t="s">
        <v>82</v>
      </c>
      <c r="AY266" s="18" t="s">
        <v>160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80</v>
      </c>
      <c r="BK266" s="233">
        <f>ROUND(I266*H266,2)</f>
        <v>0</v>
      </c>
      <c r="BL266" s="18" t="s">
        <v>166</v>
      </c>
      <c r="BM266" s="232" t="s">
        <v>474</v>
      </c>
    </row>
    <row r="267" spans="1:65" s="2" customFormat="1" ht="33" customHeight="1">
      <c r="A267" s="39"/>
      <c r="B267" s="40"/>
      <c r="C267" s="271" t="s">
        <v>317</v>
      </c>
      <c r="D267" s="271" t="s">
        <v>226</v>
      </c>
      <c r="E267" s="272" t="s">
        <v>1703</v>
      </c>
      <c r="F267" s="273" t="s">
        <v>1704</v>
      </c>
      <c r="G267" s="274" t="s">
        <v>737</v>
      </c>
      <c r="H267" s="275">
        <v>6</v>
      </c>
      <c r="I267" s="276"/>
      <c r="J267" s="277">
        <f>ROUND(I267*H267,2)</f>
        <v>0</v>
      </c>
      <c r="K267" s="278"/>
      <c r="L267" s="279"/>
      <c r="M267" s="280" t="s">
        <v>1</v>
      </c>
      <c r="N267" s="281" t="s">
        <v>38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182</v>
      </c>
      <c r="AT267" s="232" t="s">
        <v>226</v>
      </c>
      <c r="AU267" s="232" t="s">
        <v>82</v>
      </c>
      <c r="AY267" s="18" t="s">
        <v>160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80</v>
      </c>
      <c r="BK267" s="233">
        <f>ROUND(I267*H267,2)</f>
        <v>0</v>
      </c>
      <c r="BL267" s="18" t="s">
        <v>166</v>
      </c>
      <c r="BM267" s="232" t="s">
        <v>479</v>
      </c>
    </row>
    <row r="268" spans="1:65" s="2" customFormat="1" ht="33" customHeight="1">
      <c r="A268" s="39"/>
      <c r="B268" s="40"/>
      <c r="C268" s="271" t="s">
        <v>480</v>
      </c>
      <c r="D268" s="271" t="s">
        <v>226</v>
      </c>
      <c r="E268" s="272" t="s">
        <v>1705</v>
      </c>
      <c r="F268" s="273" t="s">
        <v>1706</v>
      </c>
      <c r="G268" s="274" t="s">
        <v>737</v>
      </c>
      <c r="H268" s="275">
        <v>2</v>
      </c>
      <c r="I268" s="276"/>
      <c r="J268" s="277">
        <f>ROUND(I268*H268,2)</f>
        <v>0</v>
      </c>
      <c r="K268" s="278"/>
      <c r="L268" s="279"/>
      <c r="M268" s="280" t="s">
        <v>1</v>
      </c>
      <c r="N268" s="281" t="s">
        <v>38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182</v>
      </c>
      <c r="AT268" s="232" t="s">
        <v>226</v>
      </c>
      <c r="AU268" s="232" t="s">
        <v>82</v>
      </c>
      <c r="AY268" s="18" t="s">
        <v>160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80</v>
      </c>
      <c r="BK268" s="233">
        <f>ROUND(I268*H268,2)</f>
        <v>0</v>
      </c>
      <c r="BL268" s="18" t="s">
        <v>166</v>
      </c>
      <c r="BM268" s="232" t="s">
        <v>483</v>
      </c>
    </row>
    <row r="269" spans="1:65" s="2" customFormat="1" ht="16.5" customHeight="1">
      <c r="A269" s="39"/>
      <c r="B269" s="40"/>
      <c r="C269" s="220" t="s">
        <v>322</v>
      </c>
      <c r="D269" s="220" t="s">
        <v>162</v>
      </c>
      <c r="E269" s="221" t="s">
        <v>1707</v>
      </c>
      <c r="F269" s="222" t="s">
        <v>1708</v>
      </c>
      <c r="G269" s="223" t="s">
        <v>175</v>
      </c>
      <c r="H269" s="224">
        <v>14.389</v>
      </c>
      <c r="I269" s="225"/>
      <c r="J269" s="226">
        <f>ROUND(I269*H269,2)</f>
        <v>0</v>
      </c>
      <c r="K269" s="227"/>
      <c r="L269" s="45"/>
      <c r="M269" s="228" t="s">
        <v>1</v>
      </c>
      <c r="N269" s="229" t="s">
        <v>38</v>
      </c>
      <c r="O269" s="92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166</v>
      </c>
      <c r="AT269" s="232" t="s">
        <v>162</v>
      </c>
      <c r="AU269" s="232" t="s">
        <v>82</v>
      </c>
      <c r="AY269" s="18" t="s">
        <v>160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80</v>
      </c>
      <c r="BK269" s="233">
        <f>ROUND(I269*H269,2)</f>
        <v>0</v>
      </c>
      <c r="BL269" s="18" t="s">
        <v>166</v>
      </c>
      <c r="BM269" s="232" t="s">
        <v>486</v>
      </c>
    </row>
    <row r="270" spans="1:51" s="13" customFormat="1" ht="12">
      <c r="A270" s="13"/>
      <c r="B270" s="239"/>
      <c r="C270" s="240"/>
      <c r="D270" s="234" t="s">
        <v>169</v>
      </c>
      <c r="E270" s="241" t="s">
        <v>1</v>
      </c>
      <c r="F270" s="242" t="s">
        <v>1709</v>
      </c>
      <c r="G270" s="240"/>
      <c r="H270" s="241" t="s">
        <v>1</v>
      </c>
      <c r="I270" s="243"/>
      <c r="J270" s="240"/>
      <c r="K270" s="240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169</v>
      </c>
      <c r="AU270" s="248" t="s">
        <v>82</v>
      </c>
      <c r="AV270" s="13" t="s">
        <v>80</v>
      </c>
      <c r="AW270" s="13" t="s">
        <v>30</v>
      </c>
      <c r="AX270" s="13" t="s">
        <v>73</v>
      </c>
      <c r="AY270" s="248" t="s">
        <v>160</v>
      </c>
    </row>
    <row r="271" spans="1:51" s="14" customFormat="1" ht="12">
      <c r="A271" s="14"/>
      <c r="B271" s="249"/>
      <c r="C271" s="250"/>
      <c r="D271" s="234" t="s">
        <v>169</v>
      </c>
      <c r="E271" s="251" t="s">
        <v>1</v>
      </c>
      <c r="F271" s="252" t="s">
        <v>1710</v>
      </c>
      <c r="G271" s="250"/>
      <c r="H271" s="253">
        <v>1.178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169</v>
      </c>
      <c r="AU271" s="259" t="s">
        <v>82</v>
      </c>
      <c r="AV271" s="14" t="s">
        <v>82</v>
      </c>
      <c r="AW271" s="14" t="s">
        <v>30</v>
      </c>
      <c r="AX271" s="14" t="s">
        <v>73</v>
      </c>
      <c r="AY271" s="259" t="s">
        <v>160</v>
      </c>
    </row>
    <row r="272" spans="1:51" s="14" customFormat="1" ht="12">
      <c r="A272" s="14"/>
      <c r="B272" s="249"/>
      <c r="C272" s="250"/>
      <c r="D272" s="234" t="s">
        <v>169</v>
      </c>
      <c r="E272" s="251" t="s">
        <v>1</v>
      </c>
      <c r="F272" s="252" t="s">
        <v>1711</v>
      </c>
      <c r="G272" s="250"/>
      <c r="H272" s="253">
        <v>2.355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169</v>
      </c>
      <c r="AU272" s="259" t="s">
        <v>82</v>
      </c>
      <c r="AV272" s="14" t="s">
        <v>82</v>
      </c>
      <c r="AW272" s="14" t="s">
        <v>30</v>
      </c>
      <c r="AX272" s="14" t="s">
        <v>73</v>
      </c>
      <c r="AY272" s="259" t="s">
        <v>160</v>
      </c>
    </row>
    <row r="273" spans="1:51" s="14" customFormat="1" ht="12">
      <c r="A273" s="14"/>
      <c r="B273" s="249"/>
      <c r="C273" s="250"/>
      <c r="D273" s="234" t="s">
        <v>169</v>
      </c>
      <c r="E273" s="251" t="s">
        <v>1</v>
      </c>
      <c r="F273" s="252" t="s">
        <v>1712</v>
      </c>
      <c r="G273" s="250"/>
      <c r="H273" s="253">
        <v>2.355</v>
      </c>
      <c r="I273" s="254"/>
      <c r="J273" s="250"/>
      <c r="K273" s="250"/>
      <c r="L273" s="255"/>
      <c r="M273" s="256"/>
      <c r="N273" s="257"/>
      <c r="O273" s="257"/>
      <c r="P273" s="257"/>
      <c r="Q273" s="257"/>
      <c r="R273" s="257"/>
      <c r="S273" s="257"/>
      <c r="T273" s="25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9" t="s">
        <v>169</v>
      </c>
      <c r="AU273" s="259" t="s">
        <v>82</v>
      </c>
      <c r="AV273" s="14" t="s">
        <v>82</v>
      </c>
      <c r="AW273" s="14" t="s">
        <v>30</v>
      </c>
      <c r="AX273" s="14" t="s">
        <v>73</v>
      </c>
      <c r="AY273" s="259" t="s">
        <v>160</v>
      </c>
    </row>
    <row r="274" spans="1:51" s="16" customFormat="1" ht="12">
      <c r="A274" s="16"/>
      <c r="B274" s="283"/>
      <c r="C274" s="284"/>
      <c r="D274" s="234" t="s">
        <v>169</v>
      </c>
      <c r="E274" s="285" t="s">
        <v>1</v>
      </c>
      <c r="F274" s="286" t="s">
        <v>902</v>
      </c>
      <c r="G274" s="284"/>
      <c r="H274" s="287">
        <v>5.888</v>
      </c>
      <c r="I274" s="288"/>
      <c r="J274" s="284"/>
      <c r="K274" s="284"/>
      <c r="L274" s="289"/>
      <c r="M274" s="290"/>
      <c r="N274" s="291"/>
      <c r="O274" s="291"/>
      <c r="P274" s="291"/>
      <c r="Q274" s="291"/>
      <c r="R274" s="291"/>
      <c r="S274" s="291"/>
      <c r="T274" s="292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T274" s="293" t="s">
        <v>169</v>
      </c>
      <c r="AU274" s="293" t="s">
        <v>82</v>
      </c>
      <c r="AV274" s="16" t="s">
        <v>176</v>
      </c>
      <c r="AW274" s="16" t="s">
        <v>30</v>
      </c>
      <c r="AX274" s="16" t="s">
        <v>73</v>
      </c>
      <c r="AY274" s="293" t="s">
        <v>160</v>
      </c>
    </row>
    <row r="275" spans="1:51" s="14" customFormat="1" ht="12">
      <c r="A275" s="14"/>
      <c r="B275" s="249"/>
      <c r="C275" s="250"/>
      <c r="D275" s="234" t="s">
        <v>169</v>
      </c>
      <c r="E275" s="251" t="s">
        <v>1</v>
      </c>
      <c r="F275" s="252" t="s">
        <v>1713</v>
      </c>
      <c r="G275" s="250"/>
      <c r="H275" s="253">
        <v>1.624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9" t="s">
        <v>169</v>
      </c>
      <c r="AU275" s="259" t="s">
        <v>82</v>
      </c>
      <c r="AV275" s="14" t="s">
        <v>82</v>
      </c>
      <c r="AW275" s="14" t="s">
        <v>30</v>
      </c>
      <c r="AX275" s="14" t="s">
        <v>73</v>
      </c>
      <c r="AY275" s="259" t="s">
        <v>160</v>
      </c>
    </row>
    <row r="276" spans="1:51" s="16" customFormat="1" ht="12">
      <c r="A276" s="16"/>
      <c r="B276" s="283"/>
      <c r="C276" s="284"/>
      <c r="D276" s="234" t="s">
        <v>169</v>
      </c>
      <c r="E276" s="285" t="s">
        <v>1</v>
      </c>
      <c r="F276" s="286" t="s">
        <v>902</v>
      </c>
      <c r="G276" s="284"/>
      <c r="H276" s="287">
        <v>1.624</v>
      </c>
      <c r="I276" s="288"/>
      <c r="J276" s="284"/>
      <c r="K276" s="284"/>
      <c r="L276" s="289"/>
      <c r="M276" s="290"/>
      <c r="N276" s="291"/>
      <c r="O276" s="291"/>
      <c r="P276" s="291"/>
      <c r="Q276" s="291"/>
      <c r="R276" s="291"/>
      <c r="S276" s="291"/>
      <c r="T276" s="292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93" t="s">
        <v>169</v>
      </c>
      <c r="AU276" s="293" t="s">
        <v>82</v>
      </c>
      <c r="AV276" s="16" t="s">
        <v>176</v>
      </c>
      <c r="AW276" s="16" t="s">
        <v>30</v>
      </c>
      <c r="AX276" s="16" t="s">
        <v>73</v>
      </c>
      <c r="AY276" s="293" t="s">
        <v>160</v>
      </c>
    </row>
    <row r="277" spans="1:51" s="13" customFormat="1" ht="12">
      <c r="A277" s="13"/>
      <c r="B277" s="239"/>
      <c r="C277" s="240"/>
      <c r="D277" s="234" t="s">
        <v>169</v>
      </c>
      <c r="E277" s="241" t="s">
        <v>1</v>
      </c>
      <c r="F277" s="242" t="s">
        <v>1714</v>
      </c>
      <c r="G277" s="240"/>
      <c r="H277" s="241" t="s">
        <v>1</v>
      </c>
      <c r="I277" s="243"/>
      <c r="J277" s="240"/>
      <c r="K277" s="240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169</v>
      </c>
      <c r="AU277" s="248" t="s">
        <v>82</v>
      </c>
      <c r="AV277" s="13" t="s">
        <v>80</v>
      </c>
      <c r="AW277" s="13" t="s">
        <v>30</v>
      </c>
      <c r="AX277" s="13" t="s">
        <v>73</v>
      </c>
      <c r="AY277" s="248" t="s">
        <v>160</v>
      </c>
    </row>
    <row r="278" spans="1:51" s="14" customFormat="1" ht="12">
      <c r="A278" s="14"/>
      <c r="B278" s="249"/>
      <c r="C278" s="250"/>
      <c r="D278" s="234" t="s">
        <v>169</v>
      </c>
      <c r="E278" s="251" t="s">
        <v>1</v>
      </c>
      <c r="F278" s="252" t="s">
        <v>1715</v>
      </c>
      <c r="G278" s="250"/>
      <c r="H278" s="253">
        <v>2.116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9" t="s">
        <v>169</v>
      </c>
      <c r="AU278" s="259" t="s">
        <v>82</v>
      </c>
      <c r="AV278" s="14" t="s">
        <v>82</v>
      </c>
      <c r="AW278" s="14" t="s">
        <v>30</v>
      </c>
      <c r="AX278" s="14" t="s">
        <v>73</v>
      </c>
      <c r="AY278" s="259" t="s">
        <v>160</v>
      </c>
    </row>
    <row r="279" spans="1:51" s="14" customFormat="1" ht="12">
      <c r="A279" s="14"/>
      <c r="B279" s="249"/>
      <c r="C279" s="250"/>
      <c r="D279" s="234" t="s">
        <v>169</v>
      </c>
      <c r="E279" s="251" t="s">
        <v>1</v>
      </c>
      <c r="F279" s="252" t="s">
        <v>1716</v>
      </c>
      <c r="G279" s="250"/>
      <c r="H279" s="253">
        <v>4.761</v>
      </c>
      <c r="I279" s="254"/>
      <c r="J279" s="250"/>
      <c r="K279" s="250"/>
      <c r="L279" s="255"/>
      <c r="M279" s="256"/>
      <c r="N279" s="257"/>
      <c r="O279" s="257"/>
      <c r="P279" s="257"/>
      <c r="Q279" s="257"/>
      <c r="R279" s="257"/>
      <c r="S279" s="257"/>
      <c r="T279" s="25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9" t="s">
        <v>169</v>
      </c>
      <c r="AU279" s="259" t="s">
        <v>82</v>
      </c>
      <c r="AV279" s="14" t="s">
        <v>82</v>
      </c>
      <c r="AW279" s="14" t="s">
        <v>30</v>
      </c>
      <c r="AX279" s="14" t="s">
        <v>73</v>
      </c>
      <c r="AY279" s="259" t="s">
        <v>160</v>
      </c>
    </row>
    <row r="280" spans="1:51" s="16" customFormat="1" ht="12">
      <c r="A280" s="16"/>
      <c r="B280" s="283"/>
      <c r="C280" s="284"/>
      <c r="D280" s="234" t="s">
        <v>169</v>
      </c>
      <c r="E280" s="285" t="s">
        <v>1</v>
      </c>
      <c r="F280" s="286" t="s">
        <v>902</v>
      </c>
      <c r="G280" s="284"/>
      <c r="H280" s="287">
        <v>6.877000000000001</v>
      </c>
      <c r="I280" s="288"/>
      <c r="J280" s="284"/>
      <c r="K280" s="284"/>
      <c r="L280" s="289"/>
      <c r="M280" s="290"/>
      <c r="N280" s="291"/>
      <c r="O280" s="291"/>
      <c r="P280" s="291"/>
      <c r="Q280" s="291"/>
      <c r="R280" s="291"/>
      <c r="S280" s="291"/>
      <c r="T280" s="292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T280" s="293" t="s">
        <v>169</v>
      </c>
      <c r="AU280" s="293" t="s">
        <v>82</v>
      </c>
      <c r="AV280" s="16" t="s">
        <v>176</v>
      </c>
      <c r="AW280" s="16" t="s">
        <v>30</v>
      </c>
      <c r="AX280" s="16" t="s">
        <v>73</v>
      </c>
      <c r="AY280" s="293" t="s">
        <v>160</v>
      </c>
    </row>
    <row r="281" spans="1:51" s="15" customFormat="1" ht="12">
      <c r="A281" s="15"/>
      <c r="B281" s="260"/>
      <c r="C281" s="261"/>
      <c r="D281" s="234" t="s">
        <v>169</v>
      </c>
      <c r="E281" s="262" t="s">
        <v>1</v>
      </c>
      <c r="F281" s="263" t="s">
        <v>172</v>
      </c>
      <c r="G281" s="261"/>
      <c r="H281" s="264">
        <v>14.389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0" t="s">
        <v>169</v>
      </c>
      <c r="AU281" s="270" t="s">
        <v>82</v>
      </c>
      <c r="AV281" s="15" t="s">
        <v>166</v>
      </c>
      <c r="AW281" s="15" t="s">
        <v>30</v>
      </c>
      <c r="AX281" s="15" t="s">
        <v>80</v>
      </c>
      <c r="AY281" s="270" t="s">
        <v>160</v>
      </c>
    </row>
    <row r="282" spans="1:65" s="2" customFormat="1" ht="16.5" customHeight="1">
      <c r="A282" s="39"/>
      <c r="B282" s="40"/>
      <c r="C282" s="220" t="s">
        <v>487</v>
      </c>
      <c r="D282" s="220" t="s">
        <v>162</v>
      </c>
      <c r="E282" s="221" t="s">
        <v>1717</v>
      </c>
      <c r="F282" s="222" t="s">
        <v>1718</v>
      </c>
      <c r="G282" s="223" t="s">
        <v>165</v>
      </c>
      <c r="H282" s="224">
        <v>83.57</v>
      </c>
      <c r="I282" s="225"/>
      <c r="J282" s="226">
        <f>ROUND(I282*H282,2)</f>
        <v>0</v>
      </c>
      <c r="K282" s="227"/>
      <c r="L282" s="45"/>
      <c r="M282" s="228" t="s">
        <v>1</v>
      </c>
      <c r="N282" s="229" t="s">
        <v>38</v>
      </c>
      <c r="O282" s="92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166</v>
      </c>
      <c r="AT282" s="232" t="s">
        <v>162</v>
      </c>
      <c r="AU282" s="232" t="s">
        <v>82</v>
      </c>
      <c r="AY282" s="18" t="s">
        <v>160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80</v>
      </c>
      <c r="BK282" s="233">
        <f>ROUND(I282*H282,2)</f>
        <v>0</v>
      </c>
      <c r="BL282" s="18" t="s">
        <v>166</v>
      </c>
      <c r="BM282" s="232" t="s">
        <v>490</v>
      </c>
    </row>
    <row r="283" spans="1:51" s="13" customFormat="1" ht="12">
      <c r="A283" s="13"/>
      <c r="B283" s="239"/>
      <c r="C283" s="240"/>
      <c r="D283" s="234" t="s">
        <v>169</v>
      </c>
      <c r="E283" s="241" t="s">
        <v>1</v>
      </c>
      <c r="F283" s="242" t="s">
        <v>1709</v>
      </c>
      <c r="G283" s="240"/>
      <c r="H283" s="241" t="s">
        <v>1</v>
      </c>
      <c r="I283" s="243"/>
      <c r="J283" s="240"/>
      <c r="K283" s="240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169</v>
      </c>
      <c r="AU283" s="248" t="s">
        <v>82</v>
      </c>
      <c r="AV283" s="13" t="s">
        <v>80</v>
      </c>
      <c r="AW283" s="13" t="s">
        <v>30</v>
      </c>
      <c r="AX283" s="13" t="s">
        <v>73</v>
      </c>
      <c r="AY283" s="248" t="s">
        <v>160</v>
      </c>
    </row>
    <row r="284" spans="1:51" s="14" customFormat="1" ht="12">
      <c r="A284" s="14"/>
      <c r="B284" s="249"/>
      <c r="C284" s="250"/>
      <c r="D284" s="234" t="s">
        <v>169</v>
      </c>
      <c r="E284" s="251" t="s">
        <v>1</v>
      </c>
      <c r="F284" s="252" t="s">
        <v>1719</v>
      </c>
      <c r="G284" s="250"/>
      <c r="H284" s="253">
        <v>9.42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9" t="s">
        <v>169</v>
      </c>
      <c r="AU284" s="259" t="s">
        <v>82</v>
      </c>
      <c r="AV284" s="14" t="s">
        <v>82</v>
      </c>
      <c r="AW284" s="14" t="s">
        <v>30</v>
      </c>
      <c r="AX284" s="14" t="s">
        <v>73</v>
      </c>
      <c r="AY284" s="259" t="s">
        <v>160</v>
      </c>
    </row>
    <row r="285" spans="1:51" s="14" customFormat="1" ht="12">
      <c r="A285" s="14"/>
      <c r="B285" s="249"/>
      <c r="C285" s="250"/>
      <c r="D285" s="234" t="s">
        <v>169</v>
      </c>
      <c r="E285" s="251" t="s">
        <v>1</v>
      </c>
      <c r="F285" s="252" t="s">
        <v>1720</v>
      </c>
      <c r="G285" s="250"/>
      <c r="H285" s="253">
        <v>9.42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169</v>
      </c>
      <c r="AU285" s="259" t="s">
        <v>82</v>
      </c>
      <c r="AV285" s="14" t="s">
        <v>82</v>
      </c>
      <c r="AW285" s="14" t="s">
        <v>30</v>
      </c>
      <c r="AX285" s="14" t="s">
        <v>73</v>
      </c>
      <c r="AY285" s="259" t="s">
        <v>160</v>
      </c>
    </row>
    <row r="286" spans="1:51" s="14" customFormat="1" ht="12">
      <c r="A286" s="14"/>
      <c r="B286" s="249"/>
      <c r="C286" s="250"/>
      <c r="D286" s="234" t="s">
        <v>169</v>
      </c>
      <c r="E286" s="251" t="s">
        <v>1</v>
      </c>
      <c r="F286" s="252" t="s">
        <v>1721</v>
      </c>
      <c r="G286" s="250"/>
      <c r="H286" s="253">
        <v>9.42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9" t="s">
        <v>169</v>
      </c>
      <c r="AU286" s="259" t="s">
        <v>82</v>
      </c>
      <c r="AV286" s="14" t="s">
        <v>82</v>
      </c>
      <c r="AW286" s="14" t="s">
        <v>30</v>
      </c>
      <c r="AX286" s="14" t="s">
        <v>73</v>
      </c>
      <c r="AY286" s="259" t="s">
        <v>160</v>
      </c>
    </row>
    <row r="287" spans="1:51" s="16" customFormat="1" ht="12">
      <c r="A287" s="16"/>
      <c r="B287" s="283"/>
      <c r="C287" s="284"/>
      <c r="D287" s="234" t="s">
        <v>169</v>
      </c>
      <c r="E287" s="285" t="s">
        <v>1</v>
      </c>
      <c r="F287" s="286" t="s">
        <v>902</v>
      </c>
      <c r="G287" s="284"/>
      <c r="H287" s="287">
        <v>28.259999999999998</v>
      </c>
      <c r="I287" s="288"/>
      <c r="J287" s="284"/>
      <c r="K287" s="284"/>
      <c r="L287" s="289"/>
      <c r="M287" s="290"/>
      <c r="N287" s="291"/>
      <c r="O287" s="291"/>
      <c r="P287" s="291"/>
      <c r="Q287" s="291"/>
      <c r="R287" s="291"/>
      <c r="S287" s="291"/>
      <c r="T287" s="292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93" t="s">
        <v>169</v>
      </c>
      <c r="AU287" s="293" t="s">
        <v>82</v>
      </c>
      <c r="AV287" s="16" t="s">
        <v>176</v>
      </c>
      <c r="AW287" s="16" t="s">
        <v>30</v>
      </c>
      <c r="AX287" s="16" t="s">
        <v>73</v>
      </c>
      <c r="AY287" s="293" t="s">
        <v>160</v>
      </c>
    </row>
    <row r="288" spans="1:51" s="14" customFormat="1" ht="12">
      <c r="A288" s="14"/>
      <c r="B288" s="249"/>
      <c r="C288" s="250"/>
      <c r="D288" s="234" t="s">
        <v>169</v>
      </c>
      <c r="E288" s="251" t="s">
        <v>1</v>
      </c>
      <c r="F288" s="252" t="s">
        <v>1722</v>
      </c>
      <c r="G288" s="250"/>
      <c r="H288" s="253">
        <v>12.99</v>
      </c>
      <c r="I288" s="254"/>
      <c r="J288" s="250"/>
      <c r="K288" s="250"/>
      <c r="L288" s="255"/>
      <c r="M288" s="256"/>
      <c r="N288" s="257"/>
      <c r="O288" s="257"/>
      <c r="P288" s="257"/>
      <c r="Q288" s="257"/>
      <c r="R288" s="257"/>
      <c r="S288" s="257"/>
      <c r="T288" s="25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9" t="s">
        <v>169</v>
      </c>
      <c r="AU288" s="259" t="s">
        <v>82</v>
      </c>
      <c r="AV288" s="14" t="s">
        <v>82</v>
      </c>
      <c r="AW288" s="14" t="s">
        <v>30</v>
      </c>
      <c r="AX288" s="14" t="s">
        <v>73</v>
      </c>
      <c r="AY288" s="259" t="s">
        <v>160</v>
      </c>
    </row>
    <row r="289" spans="1:51" s="16" customFormat="1" ht="12">
      <c r="A289" s="16"/>
      <c r="B289" s="283"/>
      <c r="C289" s="284"/>
      <c r="D289" s="234" t="s">
        <v>169</v>
      </c>
      <c r="E289" s="285" t="s">
        <v>1</v>
      </c>
      <c r="F289" s="286" t="s">
        <v>902</v>
      </c>
      <c r="G289" s="284"/>
      <c r="H289" s="287">
        <v>12.99</v>
      </c>
      <c r="I289" s="288"/>
      <c r="J289" s="284"/>
      <c r="K289" s="284"/>
      <c r="L289" s="289"/>
      <c r="M289" s="290"/>
      <c r="N289" s="291"/>
      <c r="O289" s="291"/>
      <c r="P289" s="291"/>
      <c r="Q289" s="291"/>
      <c r="R289" s="291"/>
      <c r="S289" s="291"/>
      <c r="T289" s="292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93" t="s">
        <v>169</v>
      </c>
      <c r="AU289" s="293" t="s">
        <v>82</v>
      </c>
      <c r="AV289" s="16" t="s">
        <v>176</v>
      </c>
      <c r="AW289" s="16" t="s">
        <v>30</v>
      </c>
      <c r="AX289" s="16" t="s">
        <v>73</v>
      </c>
      <c r="AY289" s="293" t="s">
        <v>160</v>
      </c>
    </row>
    <row r="290" spans="1:51" s="13" customFormat="1" ht="12">
      <c r="A290" s="13"/>
      <c r="B290" s="239"/>
      <c r="C290" s="240"/>
      <c r="D290" s="234" t="s">
        <v>169</v>
      </c>
      <c r="E290" s="241" t="s">
        <v>1</v>
      </c>
      <c r="F290" s="242" t="s">
        <v>1714</v>
      </c>
      <c r="G290" s="240"/>
      <c r="H290" s="241" t="s">
        <v>1</v>
      </c>
      <c r="I290" s="243"/>
      <c r="J290" s="240"/>
      <c r="K290" s="240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169</v>
      </c>
      <c r="AU290" s="248" t="s">
        <v>82</v>
      </c>
      <c r="AV290" s="13" t="s">
        <v>80</v>
      </c>
      <c r="AW290" s="13" t="s">
        <v>30</v>
      </c>
      <c r="AX290" s="13" t="s">
        <v>73</v>
      </c>
      <c r="AY290" s="248" t="s">
        <v>160</v>
      </c>
    </row>
    <row r="291" spans="1:51" s="14" customFormat="1" ht="12">
      <c r="A291" s="14"/>
      <c r="B291" s="249"/>
      <c r="C291" s="250"/>
      <c r="D291" s="234" t="s">
        <v>169</v>
      </c>
      <c r="E291" s="251" t="s">
        <v>1</v>
      </c>
      <c r="F291" s="252" t="s">
        <v>1723</v>
      </c>
      <c r="G291" s="250"/>
      <c r="H291" s="253">
        <v>10.58</v>
      </c>
      <c r="I291" s="254"/>
      <c r="J291" s="250"/>
      <c r="K291" s="250"/>
      <c r="L291" s="255"/>
      <c r="M291" s="256"/>
      <c r="N291" s="257"/>
      <c r="O291" s="257"/>
      <c r="P291" s="257"/>
      <c r="Q291" s="257"/>
      <c r="R291" s="257"/>
      <c r="S291" s="257"/>
      <c r="T291" s="25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9" t="s">
        <v>169</v>
      </c>
      <c r="AU291" s="259" t="s">
        <v>82</v>
      </c>
      <c r="AV291" s="14" t="s">
        <v>82</v>
      </c>
      <c r="AW291" s="14" t="s">
        <v>30</v>
      </c>
      <c r="AX291" s="14" t="s">
        <v>73</v>
      </c>
      <c r="AY291" s="259" t="s">
        <v>160</v>
      </c>
    </row>
    <row r="292" spans="1:51" s="14" customFormat="1" ht="12">
      <c r="A292" s="14"/>
      <c r="B292" s="249"/>
      <c r="C292" s="250"/>
      <c r="D292" s="234" t="s">
        <v>169</v>
      </c>
      <c r="E292" s="251" t="s">
        <v>1</v>
      </c>
      <c r="F292" s="252" t="s">
        <v>1724</v>
      </c>
      <c r="G292" s="250"/>
      <c r="H292" s="253">
        <v>31.74</v>
      </c>
      <c r="I292" s="254"/>
      <c r="J292" s="250"/>
      <c r="K292" s="250"/>
      <c r="L292" s="255"/>
      <c r="M292" s="256"/>
      <c r="N292" s="257"/>
      <c r="O292" s="257"/>
      <c r="P292" s="257"/>
      <c r="Q292" s="257"/>
      <c r="R292" s="257"/>
      <c r="S292" s="257"/>
      <c r="T292" s="25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9" t="s">
        <v>169</v>
      </c>
      <c r="AU292" s="259" t="s">
        <v>82</v>
      </c>
      <c r="AV292" s="14" t="s">
        <v>82</v>
      </c>
      <c r="AW292" s="14" t="s">
        <v>30</v>
      </c>
      <c r="AX292" s="14" t="s">
        <v>73</v>
      </c>
      <c r="AY292" s="259" t="s">
        <v>160</v>
      </c>
    </row>
    <row r="293" spans="1:51" s="16" customFormat="1" ht="12">
      <c r="A293" s="16"/>
      <c r="B293" s="283"/>
      <c r="C293" s="284"/>
      <c r="D293" s="234" t="s">
        <v>169</v>
      </c>
      <c r="E293" s="285" t="s">
        <v>1</v>
      </c>
      <c r="F293" s="286" t="s">
        <v>902</v>
      </c>
      <c r="G293" s="284"/>
      <c r="H293" s="287">
        <v>42.32</v>
      </c>
      <c r="I293" s="288"/>
      <c r="J293" s="284"/>
      <c r="K293" s="284"/>
      <c r="L293" s="289"/>
      <c r="M293" s="290"/>
      <c r="N293" s="291"/>
      <c r="O293" s="291"/>
      <c r="P293" s="291"/>
      <c r="Q293" s="291"/>
      <c r="R293" s="291"/>
      <c r="S293" s="291"/>
      <c r="T293" s="292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T293" s="293" t="s">
        <v>169</v>
      </c>
      <c r="AU293" s="293" t="s">
        <v>82</v>
      </c>
      <c r="AV293" s="16" t="s">
        <v>176</v>
      </c>
      <c r="AW293" s="16" t="s">
        <v>30</v>
      </c>
      <c r="AX293" s="16" t="s">
        <v>73</v>
      </c>
      <c r="AY293" s="293" t="s">
        <v>160</v>
      </c>
    </row>
    <row r="294" spans="1:51" s="15" customFormat="1" ht="12">
      <c r="A294" s="15"/>
      <c r="B294" s="260"/>
      <c r="C294" s="261"/>
      <c r="D294" s="234" t="s">
        <v>169</v>
      </c>
      <c r="E294" s="262" t="s">
        <v>1</v>
      </c>
      <c r="F294" s="263" t="s">
        <v>172</v>
      </c>
      <c r="G294" s="261"/>
      <c r="H294" s="264">
        <v>83.57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0" t="s">
        <v>169</v>
      </c>
      <c r="AU294" s="270" t="s">
        <v>82</v>
      </c>
      <c r="AV294" s="15" t="s">
        <v>166</v>
      </c>
      <c r="AW294" s="15" t="s">
        <v>30</v>
      </c>
      <c r="AX294" s="15" t="s">
        <v>80</v>
      </c>
      <c r="AY294" s="270" t="s">
        <v>160</v>
      </c>
    </row>
    <row r="295" spans="1:65" s="2" customFormat="1" ht="16.5" customHeight="1">
      <c r="A295" s="39"/>
      <c r="B295" s="40"/>
      <c r="C295" s="220" t="s">
        <v>326</v>
      </c>
      <c r="D295" s="220" t="s">
        <v>162</v>
      </c>
      <c r="E295" s="221" t="s">
        <v>1725</v>
      </c>
      <c r="F295" s="222" t="s">
        <v>1726</v>
      </c>
      <c r="G295" s="223" t="s">
        <v>165</v>
      </c>
      <c r="H295" s="224">
        <v>83.57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38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166</v>
      </c>
      <c r="AT295" s="232" t="s">
        <v>162</v>
      </c>
      <c r="AU295" s="232" t="s">
        <v>82</v>
      </c>
      <c r="AY295" s="18" t="s">
        <v>160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80</v>
      </c>
      <c r="BK295" s="233">
        <f>ROUND(I295*H295,2)</f>
        <v>0</v>
      </c>
      <c r="BL295" s="18" t="s">
        <v>166</v>
      </c>
      <c r="BM295" s="232" t="s">
        <v>495</v>
      </c>
    </row>
    <row r="296" spans="1:65" s="2" customFormat="1" ht="24.15" customHeight="1">
      <c r="A296" s="39"/>
      <c r="B296" s="40"/>
      <c r="C296" s="220" t="s">
        <v>496</v>
      </c>
      <c r="D296" s="220" t="s">
        <v>162</v>
      </c>
      <c r="E296" s="221" t="s">
        <v>1727</v>
      </c>
      <c r="F296" s="222" t="s">
        <v>1728</v>
      </c>
      <c r="G296" s="223" t="s">
        <v>214</v>
      </c>
      <c r="H296" s="224">
        <v>2.59</v>
      </c>
      <c r="I296" s="225"/>
      <c r="J296" s="226">
        <f>ROUND(I296*H296,2)</f>
        <v>0</v>
      </c>
      <c r="K296" s="227"/>
      <c r="L296" s="45"/>
      <c r="M296" s="228" t="s">
        <v>1</v>
      </c>
      <c r="N296" s="229" t="s">
        <v>38</v>
      </c>
      <c r="O296" s="92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2" t="s">
        <v>166</v>
      </c>
      <c r="AT296" s="232" t="s">
        <v>162</v>
      </c>
      <c r="AU296" s="232" t="s">
        <v>82</v>
      </c>
      <c r="AY296" s="18" t="s">
        <v>160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8" t="s">
        <v>80</v>
      </c>
      <c r="BK296" s="233">
        <f>ROUND(I296*H296,2)</f>
        <v>0</v>
      </c>
      <c r="BL296" s="18" t="s">
        <v>166</v>
      </c>
      <c r="BM296" s="232" t="s">
        <v>499</v>
      </c>
    </row>
    <row r="297" spans="1:63" s="12" customFormat="1" ht="22.8" customHeight="1">
      <c r="A297" s="12"/>
      <c r="B297" s="204"/>
      <c r="C297" s="205"/>
      <c r="D297" s="206" t="s">
        <v>72</v>
      </c>
      <c r="E297" s="218" t="s">
        <v>179</v>
      </c>
      <c r="F297" s="218" t="s">
        <v>415</v>
      </c>
      <c r="G297" s="205"/>
      <c r="H297" s="205"/>
      <c r="I297" s="208"/>
      <c r="J297" s="219">
        <f>BK297</f>
        <v>0</v>
      </c>
      <c r="K297" s="205"/>
      <c r="L297" s="210"/>
      <c r="M297" s="211"/>
      <c r="N297" s="212"/>
      <c r="O297" s="212"/>
      <c r="P297" s="213">
        <f>SUM(P298:P304)</f>
        <v>0</v>
      </c>
      <c r="Q297" s="212"/>
      <c r="R297" s="213">
        <f>SUM(R298:R304)</f>
        <v>0</v>
      </c>
      <c r="S297" s="212"/>
      <c r="T297" s="214">
        <f>SUM(T298:T304)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80</v>
      </c>
      <c r="AT297" s="216" t="s">
        <v>72</v>
      </c>
      <c r="AU297" s="216" t="s">
        <v>80</v>
      </c>
      <c r="AY297" s="215" t="s">
        <v>160</v>
      </c>
      <c r="BK297" s="217">
        <f>SUM(BK298:BK304)</f>
        <v>0</v>
      </c>
    </row>
    <row r="298" spans="1:65" s="2" customFormat="1" ht="33" customHeight="1">
      <c r="A298" s="39"/>
      <c r="B298" s="40"/>
      <c r="C298" s="220" t="s">
        <v>330</v>
      </c>
      <c r="D298" s="220" t="s">
        <v>162</v>
      </c>
      <c r="E298" s="221" t="s">
        <v>1729</v>
      </c>
      <c r="F298" s="222" t="s">
        <v>1730</v>
      </c>
      <c r="G298" s="223" t="s">
        <v>175</v>
      </c>
      <c r="H298" s="224">
        <v>4.44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38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166</v>
      </c>
      <c r="AT298" s="232" t="s">
        <v>162</v>
      </c>
      <c r="AU298" s="232" t="s">
        <v>82</v>
      </c>
      <c r="AY298" s="18" t="s">
        <v>160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80</v>
      </c>
      <c r="BK298" s="233">
        <f>ROUND(I298*H298,2)</f>
        <v>0</v>
      </c>
      <c r="BL298" s="18" t="s">
        <v>166</v>
      </c>
      <c r="BM298" s="232" t="s">
        <v>502</v>
      </c>
    </row>
    <row r="299" spans="1:65" s="2" customFormat="1" ht="33" customHeight="1">
      <c r="A299" s="39"/>
      <c r="B299" s="40"/>
      <c r="C299" s="220" t="s">
        <v>503</v>
      </c>
      <c r="D299" s="220" t="s">
        <v>162</v>
      </c>
      <c r="E299" s="221" t="s">
        <v>1731</v>
      </c>
      <c r="F299" s="222" t="s">
        <v>1732</v>
      </c>
      <c r="G299" s="223" t="s">
        <v>175</v>
      </c>
      <c r="H299" s="224">
        <v>1.95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38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166</v>
      </c>
      <c r="AT299" s="232" t="s">
        <v>162</v>
      </c>
      <c r="AU299" s="232" t="s">
        <v>82</v>
      </c>
      <c r="AY299" s="18" t="s">
        <v>160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80</v>
      </c>
      <c r="BK299" s="233">
        <f>ROUND(I299*H299,2)</f>
        <v>0</v>
      </c>
      <c r="BL299" s="18" t="s">
        <v>166</v>
      </c>
      <c r="BM299" s="232" t="s">
        <v>506</v>
      </c>
    </row>
    <row r="300" spans="1:51" s="14" customFormat="1" ht="12">
      <c r="A300" s="14"/>
      <c r="B300" s="249"/>
      <c r="C300" s="250"/>
      <c r="D300" s="234" t="s">
        <v>169</v>
      </c>
      <c r="E300" s="251" t="s">
        <v>1</v>
      </c>
      <c r="F300" s="252" t="s">
        <v>1733</v>
      </c>
      <c r="G300" s="250"/>
      <c r="H300" s="253">
        <v>1.95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9" t="s">
        <v>169</v>
      </c>
      <c r="AU300" s="259" t="s">
        <v>82</v>
      </c>
      <c r="AV300" s="14" t="s">
        <v>82</v>
      </c>
      <c r="AW300" s="14" t="s">
        <v>30</v>
      </c>
      <c r="AX300" s="14" t="s">
        <v>73</v>
      </c>
      <c r="AY300" s="259" t="s">
        <v>160</v>
      </c>
    </row>
    <row r="301" spans="1:51" s="15" customFormat="1" ht="12">
      <c r="A301" s="15"/>
      <c r="B301" s="260"/>
      <c r="C301" s="261"/>
      <c r="D301" s="234" t="s">
        <v>169</v>
      </c>
      <c r="E301" s="262" t="s">
        <v>1</v>
      </c>
      <c r="F301" s="263" t="s">
        <v>172</v>
      </c>
      <c r="G301" s="261"/>
      <c r="H301" s="264">
        <v>1.95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70" t="s">
        <v>169</v>
      </c>
      <c r="AU301" s="270" t="s">
        <v>82</v>
      </c>
      <c r="AV301" s="15" t="s">
        <v>166</v>
      </c>
      <c r="AW301" s="15" t="s">
        <v>30</v>
      </c>
      <c r="AX301" s="15" t="s">
        <v>80</v>
      </c>
      <c r="AY301" s="270" t="s">
        <v>160</v>
      </c>
    </row>
    <row r="302" spans="1:65" s="2" customFormat="1" ht="33" customHeight="1">
      <c r="A302" s="39"/>
      <c r="B302" s="40"/>
      <c r="C302" s="220" t="s">
        <v>338</v>
      </c>
      <c r="D302" s="220" t="s">
        <v>162</v>
      </c>
      <c r="E302" s="221" t="s">
        <v>1734</v>
      </c>
      <c r="F302" s="222" t="s">
        <v>1735</v>
      </c>
      <c r="G302" s="223" t="s">
        <v>307</v>
      </c>
      <c r="H302" s="224">
        <v>91</v>
      </c>
      <c r="I302" s="225"/>
      <c r="J302" s="226">
        <f>ROUND(I302*H302,2)</f>
        <v>0</v>
      </c>
      <c r="K302" s="227"/>
      <c r="L302" s="45"/>
      <c r="M302" s="228" t="s">
        <v>1</v>
      </c>
      <c r="N302" s="229" t="s">
        <v>38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166</v>
      </c>
      <c r="AT302" s="232" t="s">
        <v>162</v>
      </c>
      <c r="AU302" s="232" t="s">
        <v>82</v>
      </c>
      <c r="AY302" s="18" t="s">
        <v>160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80</v>
      </c>
      <c r="BK302" s="233">
        <f>ROUND(I302*H302,2)</f>
        <v>0</v>
      </c>
      <c r="BL302" s="18" t="s">
        <v>166</v>
      </c>
      <c r="BM302" s="232" t="s">
        <v>511</v>
      </c>
    </row>
    <row r="303" spans="1:51" s="14" customFormat="1" ht="12">
      <c r="A303" s="14"/>
      <c r="B303" s="249"/>
      <c r="C303" s="250"/>
      <c r="D303" s="234" t="s">
        <v>169</v>
      </c>
      <c r="E303" s="251" t="s">
        <v>1</v>
      </c>
      <c r="F303" s="252" t="s">
        <v>1736</v>
      </c>
      <c r="G303" s="250"/>
      <c r="H303" s="253">
        <v>91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9" t="s">
        <v>169</v>
      </c>
      <c r="AU303" s="259" t="s">
        <v>82</v>
      </c>
      <c r="AV303" s="14" t="s">
        <v>82</v>
      </c>
      <c r="AW303" s="14" t="s">
        <v>30</v>
      </c>
      <c r="AX303" s="14" t="s">
        <v>73</v>
      </c>
      <c r="AY303" s="259" t="s">
        <v>160</v>
      </c>
    </row>
    <row r="304" spans="1:51" s="15" customFormat="1" ht="12">
      <c r="A304" s="15"/>
      <c r="B304" s="260"/>
      <c r="C304" s="261"/>
      <c r="D304" s="234" t="s">
        <v>169</v>
      </c>
      <c r="E304" s="262" t="s">
        <v>1</v>
      </c>
      <c r="F304" s="263" t="s">
        <v>172</v>
      </c>
      <c r="G304" s="261"/>
      <c r="H304" s="264">
        <v>91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0" t="s">
        <v>169</v>
      </c>
      <c r="AU304" s="270" t="s">
        <v>82</v>
      </c>
      <c r="AV304" s="15" t="s">
        <v>166</v>
      </c>
      <c r="AW304" s="15" t="s">
        <v>30</v>
      </c>
      <c r="AX304" s="15" t="s">
        <v>80</v>
      </c>
      <c r="AY304" s="270" t="s">
        <v>160</v>
      </c>
    </row>
    <row r="305" spans="1:63" s="12" customFormat="1" ht="22.8" customHeight="1">
      <c r="A305" s="12"/>
      <c r="B305" s="204"/>
      <c r="C305" s="205"/>
      <c r="D305" s="206" t="s">
        <v>72</v>
      </c>
      <c r="E305" s="218" t="s">
        <v>199</v>
      </c>
      <c r="F305" s="218" t="s">
        <v>618</v>
      </c>
      <c r="G305" s="205"/>
      <c r="H305" s="205"/>
      <c r="I305" s="208"/>
      <c r="J305" s="219">
        <f>BK305</f>
        <v>0</v>
      </c>
      <c r="K305" s="205"/>
      <c r="L305" s="210"/>
      <c r="M305" s="211"/>
      <c r="N305" s="212"/>
      <c r="O305" s="212"/>
      <c r="P305" s="213">
        <f>SUM(P306:P324)</f>
        <v>0</v>
      </c>
      <c r="Q305" s="212"/>
      <c r="R305" s="213">
        <f>SUM(R306:R324)</f>
        <v>0</v>
      </c>
      <c r="S305" s="212"/>
      <c r="T305" s="214">
        <f>SUM(T306:T324)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5" t="s">
        <v>80</v>
      </c>
      <c r="AT305" s="216" t="s">
        <v>72</v>
      </c>
      <c r="AU305" s="216" t="s">
        <v>80</v>
      </c>
      <c r="AY305" s="215" t="s">
        <v>160</v>
      </c>
      <c r="BK305" s="217">
        <f>SUM(BK306:BK324)</f>
        <v>0</v>
      </c>
    </row>
    <row r="306" spans="1:65" s="2" customFormat="1" ht="16.5" customHeight="1">
      <c r="A306" s="39"/>
      <c r="B306" s="40"/>
      <c r="C306" s="220" t="s">
        <v>512</v>
      </c>
      <c r="D306" s="220" t="s">
        <v>162</v>
      </c>
      <c r="E306" s="221" t="s">
        <v>1737</v>
      </c>
      <c r="F306" s="222" t="s">
        <v>1738</v>
      </c>
      <c r="G306" s="223" t="s">
        <v>1548</v>
      </c>
      <c r="H306" s="224">
        <v>1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38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166</v>
      </c>
      <c r="AT306" s="232" t="s">
        <v>162</v>
      </c>
      <c r="AU306" s="232" t="s">
        <v>82</v>
      </c>
      <c r="AY306" s="18" t="s">
        <v>160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80</v>
      </c>
      <c r="BK306" s="233">
        <f>ROUND(I306*H306,2)</f>
        <v>0</v>
      </c>
      <c r="BL306" s="18" t="s">
        <v>166</v>
      </c>
      <c r="BM306" s="232" t="s">
        <v>515</v>
      </c>
    </row>
    <row r="307" spans="1:47" s="2" customFormat="1" ht="12">
      <c r="A307" s="39"/>
      <c r="B307" s="40"/>
      <c r="C307" s="41"/>
      <c r="D307" s="234" t="s">
        <v>167</v>
      </c>
      <c r="E307" s="41"/>
      <c r="F307" s="235" t="s">
        <v>1739</v>
      </c>
      <c r="G307" s="41"/>
      <c r="H307" s="41"/>
      <c r="I307" s="236"/>
      <c r="J307" s="41"/>
      <c r="K307" s="41"/>
      <c r="L307" s="45"/>
      <c r="M307" s="237"/>
      <c r="N307" s="23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167</v>
      </c>
      <c r="AU307" s="18" t="s">
        <v>82</v>
      </c>
    </row>
    <row r="308" spans="1:65" s="2" customFormat="1" ht="24.15" customHeight="1">
      <c r="A308" s="39"/>
      <c r="B308" s="40"/>
      <c r="C308" s="220" t="s">
        <v>342</v>
      </c>
      <c r="D308" s="220" t="s">
        <v>162</v>
      </c>
      <c r="E308" s="221" t="s">
        <v>1740</v>
      </c>
      <c r="F308" s="222" t="s">
        <v>1741</v>
      </c>
      <c r="G308" s="223" t="s">
        <v>307</v>
      </c>
      <c r="H308" s="224">
        <v>1.8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38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166</v>
      </c>
      <c r="AT308" s="232" t="s">
        <v>162</v>
      </c>
      <c r="AU308" s="232" t="s">
        <v>82</v>
      </c>
      <c r="AY308" s="18" t="s">
        <v>160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80</v>
      </c>
      <c r="BK308" s="233">
        <f>ROUND(I308*H308,2)</f>
        <v>0</v>
      </c>
      <c r="BL308" s="18" t="s">
        <v>166</v>
      </c>
      <c r="BM308" s="232" t="s">
        <v>529</v>
      </c>
    </row>
    <row r="309" spans="1:51" s="14" customFormat="1" ht="12">
      <c r="A309" s="14"/>
      <c r="B309" s="249"/>
      <c r="C309" s="250"/>
      <c r="D309" s="234" t="s">
        <v>169</v>
      </c>
      <c r="E309" s="251" t="s">
        <v>1</v>
      </c>
      <c r="F309" s="252" t="s">
        <v>1742</v>
      </c>
      <c r="G309" s="250"/>
      <c r="H309" s="253">
        <v>1.8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9" t="s">
        <v>169</v>
      </c>
      <c r="AU309" s="259" t="s">
        <v>82</v>
      </c>
      <c r="AV309" s="14" t="s">
        <v>82</v>
      </c>
      <c r="AW309" s="14" t="s">
        <v>30</v>
      </c>
      <c r="AX309" s="14" t="s">
        <v>73</v>
      </c>
      <c r="AY309" s="259" t="s">
        <v>160</v>
      </c>
    </row>
    <row r="310" spans="1:51" s="15" customFormat="1" ht="12">
      <c r="A310" s="15"/>
      <c r="B310" s="260"/>
      <c r="C310" s="261"/>
      <c r="D310" s="234" t="s">
        <v>169</v>
      </c>
      <c r="E310" s="262" t="s">
        <v>1</v>
      </c>
      <c r="F310" s="263" t="s">
        <v>172</v>
      </c>
      <c r="G310" s="261"/>
      <c r="H310" s="264">
        <v>1.8</v>
      </c>
      <c r="I310" s="265"/>
      <c r="J310" s="261"/>
      <c r="K310" s="261"/>
      <c r="L310" s="266"/>
      <c r="M310" s="267"/>
      <c r="N310" s="268"/>
      <c r="O310" s="268"/>
      <c r="P310" s="268"/>
      <c r="Q310" s="268"/>
      <c r="R310" s="268"/>
      <c r="S310" s="268"/>
      <c r="T310" s="269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70" t="s">
        <v>169</v>
      </c>
      <c r="AU310" s="270" t="s">
        <v>82</v>
      </c>
      <c r="AV310" s="15" t="s">
        <v>166</v>
      </c>
      <c r="AW310" s="15" t="s">
        <v>30</v>
      </c>
      <c r="AX310" s="15" t="s">
        <v>80</v>
      </c>
      <c r="AY310" s="270" t="s">
        <v>160</v>
      </c>
    </row>
    <row r="311" spans="1:65" s="2" customFormat="1" ht="24.15" customHeight="1">
      <c r="A311" s="39"/>
      <c r="B311" s="40"/>
      <c r="C311" s="271" t="s">
        <v>532</v>
      </c>
      <c r="D311" s="271" t="s">
        <v>226</v>
      </c>
      <c r="E311" s="272" t="s">
        <v>1743</v>
      </c>
      <c r="F311" s="273" t="s">
        <v>1744</v>
      </c>
      <c r="G311" s="274" t="s">
        <v>214</v>
      </c>
      <c r="H311" s="275">
        <v>0.002</v>
      </c>
      <c r="I311" s="276"/>
      <c r="J311" s="277">
        <f>ROUND(I311*H311,2)</f>
        <v>0</v>
      </c>
      <c r="K311" s="278"/>
      <c r="L311" s="279"/>
      <c r="M311" s="280" t="s">
        <v>1</v>
      </c>
      <c r="N311" s="281" t="s">
        <v>38</v>
      </c>
      <c r="O311" s="92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182</v>
      </c>
      <c r="AT311" s="232" t="s">
        <v>226</v>
      </c>
      <c r="AU311" s="232" t="s">
        <v>82</v>
      </c>
      <c r="AY311" s="18" t="s">
        <v>160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80</v>
      </c>
      <c r="BK311" s="233">
        <f>ROUND(I311*H311,2)</f>
        <v>0</v>
      </c>
      <c r="BL311" s="18" t="s">
        <v>166</v>
      </c>
      <c r="BM311" s="232" t="s">
        <v>535</v>
      </c>
    </row>
    <row r="312" spans="1:51" s="14" customFormat="1" ht="12">
      <c r="A312" s="14"/>
      <c r="B312" s="249"/>
      <c r="C312" s="250"/>
      <c r="D312" s="234" t="s">
        <v>169</v>
      </c>
      <c r="E312" s="251" t="s">
        <v>1</v>
      </c>
      <c r="F312" s="252" t="s">
        <v>1745</v>
      </c>
      <c r="G312" s="250"/>
      <c r="H312" s="253">
        <v>0.002</v>
      </c>
      <c r="I312" s="254"/>
      <c r="J312" s="250"/>
      <c r="K312" s="250"/>
      <c r="L312" s="255"/>
      <c r="M312" s="256"/>
      <c r="N312" s="257"/>
      <c r="O312" s="257"/>
      <c r="P312" s="257"/>
      <c r="Q312" s="257"/>
      <c r="R312" s="257"/>
      <c r="S312" s="257"/>
      <c r="T312" s="25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9" t="s">
        <v>169</v>
      </c>
      <c r="AU312" s="259" t="s">
        <v>82</v>
      </c>
      <c r="AV312" s="14" t="s">
        <v>82</v>
      </c>
      <c r="AW312" s="14" t="s">
        <v>30</v>
      </c>
      <c r="AX312" s="14" t="s">
        <v>73</v>
      </c>
      <c r="AY312" s="259" t="s">
        <v>160</v>
      </c>
    </row>
    <row r="313" spans="1:51" s="15" customFormat="1" ht="12">
      <c r="A313" s="15"/>
      <c r="B313" s="260"/>
      <c r="C313" s="261"/>
      <c r="D313" s="234" t="s">
        <v>169</v>
      </c>
      <c r="E313" s="262" t="s">
        <v>1</v>
      </c>
      <c r="F313" s="263" t="s">
        <v>172</v>
      </c>
      <c r="G313" s="261"/>
      <c r="H313" s="264">
        <v>0.002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0" t="s">
        <v>169</v>
      </c>
      <c r="AU313" s="270" t="s">
        <v>82</v>
      </c>
      <c r="AV313" s="15" t="s">
        <v>166</v>
      </c>
      <c r="AW313" s="15" t="s">
        <v>30</v>
      </c>
      <c r="AX313" s="15" t="s">
        <v>80</v>
      </c>
      <c r="AY313" s="270" t="s">
        <v>160</v>
      </c>
    </row>
    <row r="314" spans="1:65" s="2" customFormat="1" ht="24.15" customHeight="1">
      <c r="A314" s="39"/>
      <c r="B314" s="40"/>
      <c r="C314" s="220" t="s">
        <v>364</v>
      </c>
      <c r="D314" s="220" t="s">
        <v>162</v>
      </c>
      <c r="E314" s="221" t="s">
        <v>1746</v>
      </c>
      <c r="F314" s="222" t="s">
        <v>1747</v>
      </c>
      <c r="G314" s="223" t="s">
        <v>307</v>
      </c>
      <c r="H314" s="224">
        <v>8.1</v>
      </c>
      <c r="I314" s="225"/>
      <c r="J314" s="226">
        <f>ROUND(I314*H314,2)</f>
        <v>0</v>
      </c>
      <c r="K314" s="227"/>
      <c r="L314" s="45"/>
      <c r="M314" s="228" t="s">
        <v>1</v>
      </c>
      <c r="N314" s="229" t="s">
        <v>38</v>
      </c>
      <c r="O314" s="92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166</v>
      </c>
      <c r="AT314" s="232" t="s">
        <v>162</v>
      </c>
      <c r="AU314" s="232" t="s">
        <v>82</v>
      </c>
      <c r="AY314" s="18" t="s">
        <v>160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80</v>
      </c>
      <c r="BK314" s="233">
        <f>ROUND(I314*H314,2)</f>
        <v>0</v>
      </c>
      <c r="BL314" s="18" t="s">
        <v>166</v>
      </c>
      <c r="BM314" s="232" t="s">
        <v>541</v>
      </c>
    </row>
    <row r="315" spans="1:51" s="14" customFormat="1" ht="12">
      <c r="A315" s="14"/>
      <c r="B315" s="249"/>
      <c r="C315" s="250"/>
      <c r="D315" s="234" t="s">
        <v>169</v>
      </c>
      <c r="E315" s="251" t="s">
        <v>1</v>
      </c>
      <c r="F315" s="252" t="s">
        <v>1748</v>
      </c>
      <c r="G315" s="250"/>
      <c r="H315" s="253">
        <v>4.5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9" t="s">
        <v>169</v>
      </c>
      <c r="AU315" s="259" t="s">
        <v>82</v>
      </c>
      <c r="AV315" s="14" t="s">
        <v>82</v>
      </c>
      <c r="AW315" s="14" t="s">
        <v>30</v>
      </c>
      <c r="AX315" s="14" t="s">
        <v>73</v>
      </c>
      <c r="AY315" s="259" t="s">
        <v>160</v>
      </c>
    </row>
    <row r="316" spans="1:51" s="14" customFormat="1" ht="12">
      <c r="A316" s="14"/>
      <c r="B316" s="249"/>
      <c r="C316" s="250"/>
      <c r="D316" s="234" t="s">
        <v>169</v>
      </c>
      <c r="E316" s="251" t="s">
        <v>1</v>
      </c>
      <c r="F316" s="252" t="s">
        <v>1749</v>
      </c>
      <c r="G316" s="250"/>
      <c r="H316" s="253">
        <v>3.6</v>
      </c>
      <c r="I316" s="254"/>
      <c r="J316" s="250"/>
      <c r="K316" s="250"/>
      <c r="L316" s="255"/>
      <c r="M316" s="256"/>
      <c r="N316" s="257"/>
      <c r="O316" s="257"/>
      <c r="P316" s="257"/>
      <c r="Q316" s="257"/>
      <c r="R316" s="257"/>
      <c r="S316" s="257"/>
      <c r="T316" s="25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9" t="s">
        <v>169</v>
      </c>
      <c r="AU316" s="259" t="s">
        <v>82</v>
      </c>
      <c r="AV316" s="14" t="s">
        <v>82</v>
      </c>
      <c r="AW316" s="14" t="s">
        <v>30</v>
      </c>
      <c r="AX316" s="14" t="s">
        <v>73</v>
      </c>
      <c r="AY316" s="259" t="s">
        <v>160</v>
      </c>
    </row>
    <row r="317" spans="1:51" s="15" customFormat="1" ht="12">
      <c r="A317" s="15"/>
      <c r="B317" s="260"/>
      <c r="C317" s="261"/>
      <c r="D317" s="234" t="s">
        <v>169</v>
      </c>
      <c r="E317" s="262" t="s">
        <v>1</v>
      </c>
      <c r="F317" s="263" t="s">
        <v>172</v>
      </c>
      <c r="G317" s="261"/>
      <c r="H317" s="264">
        <v>8.1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0" t="s">
        <v>169</v>
      </c>
      <c r="AU317" s="270" t="s">
        <v>82</v>
      </c>
      <c r="AV317" s="15" t="s">
        <v>166</v>
      </c>
      <c r="AW317" s="15" t="s">
        <v>30</v>
      </c>
      <c r="AX317" s="15" t="s">
        <v>80</v>
      </c>
      <c r="AY317" s="270" t="s">
        <v>160</v>
      </c>
    </row>
    <row r="318" spans="1:65" s="2" customFormat="1" ht="24.15" customHeight="1">
      <c r="A318" s="39"/>
      <c r="B318" s="40"/>
      <c r="C318" s="271" t="s">
        <v>543</v>
      </c>
      <c r="D318" s="271" t="s">
        <v>226</v>
      </c>
      <c r="E318" s="272" t="s">
        <v>1750</v>
      </c>
      <c r="F318" s="273" t="s">
        <v>1751</v>
      </c>
      <c r="G318" s="274" t="s">
        <v>214</v>
      </c>
      <c r="H318" s="275">
        <v>0.01</v>
      </c>
      <c r="I318" s="276"/>
      <c r="J318" s="277">
        <f>ROUND(I318*H318,2)</f>
        <v>0</v>
      </c>
      <c r="K318" s="278"/>
      <c r="L318" s="279"/>
      <c r="M318" s="280" t="s">
        <v>1</v>
      </c>
      <c r="N318" s="281" t="s">
        <v>38</v>
      </c>
      <c r="O318" s="92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182</v>
      </c>
      <c r="AT318" s="232" t="s">
        <v>226</v>
      </c>
      <c r="AU318" s="232" t="s">
        <v>82</v>
      </c>
      <c r="AY318" s="18" t="s">
        <v>160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80</v>
      </c>
      <c r="BK318" s="233">
        <f>ROUND(I318*H318,2)</f>
        <v>0</v>
      </c>
      <c r="BL318" s="18" t="s">
        <v>166</v>
      </c>
      <c r="BM318" s="232" t="s">
        <v>546</v>
      </c>
    </row>
    <row r="319" spans="1:51" s="14" customFormat="1" ht="12">
      <c r="A319" s="14"/>
      <c r="B319" s="249"/>
      <c r="C319" s="250"/>
      <c r="D319" s="234" t="s">
        <v>169</v>
      </c>
      <c r="E319" s="251" t="s">
        <v>1</v>
      </c>
      <c r="F319" s="252" t="s">
        <v>1752</v>
      </c>
      <c r="G319" s="250"/>
      <c r="H319" s="253">
        <v>0.01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169</v>
      </c>
      <c r="AU319" s="259" t="s">
        <v>82</v>
      </c>
      <c r="AV319" s="14" t="s">
        <v>82</v>
      </c>
      <c r="AW319" s="14" t="s">
        <v>30</v>
      </c>
      <c r="AX319" s="14" t="s">
        <v>73</v>
      </c>
      <c r="AY319" s="259" t="s">
        <v>160</v>
      </c>
    </row>
    <row r="320" spans="1:51" s="15" customFormat="1" ht="12">
      <c r="A320" s="15"/>
      <c r="B320" s="260"/>
      <c r="C320" s="261"/>
      <c r="D320" s="234" t="s">
        <v>169</v>
      </c>
      <c r="E320" s="262" t="s">
        <v>1</v>
      </c>
      <c r="F320" s="263" t="s">
        <v>172</v>
      </c>
      <c r="G320" s="261"/>
      <c r="H320" s="264">
        <v>0.01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0" t="s">
        <v>169</v>
      </c>
      <c r="AU320" s="270" t="s">
        <v>82</v>
      </c>
      <c r="AV320" s="15" t="s">
        <v>166</v>
      </c>
      <c r="AW320" s="15" t="s">
        <v>30</v>
      </c>
      <c r="AX320" s="15" t="s">
        <v>80</v>
      </c>
      <c r="AY320" s="270" t="s">
        <v>160</v>
      </c>
    </row>
    <row r="321" spans="1:65" s="2" customFormat="1" ht="24.15" customHeight="1">
      <c r="A321" s="39"/>
      <c r="B321" s="40"/>
      <c r="C321" s="220" t="s">
        <v>373</v>
      </c>
      <c r="D321" s="220" t="s">
        <v>162</v>
      </c>
      <c r="E321" s="221" t="s">
        <v>1753</v>
      </c>
      <c r="F321" s="222" t="s">
        <v>1754</v>
      </c>
      <c r="G321" s="223" t="s">
        <v>307</v>
      </c>
      <c r="H321" s="224">
        <v>4.8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38</v>
      </c>
      <c r="O321" s="92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166</v>
      </c>
      <c r="AT321" s="232" t="s">
        <v>162</v>
      </c>
      <c r="AU321" s="232" t="s">
        <v>82</v>
      </c>
      <c r="AY321" s="18" t="s">
        <v>160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80</v>
      </c>
      <c r="BK321" s="233">
        <f>ROUND(I321*H321,2)</f>
        <v>0</v>
      </c>
      <c r="BL321" s="18" t="s">
        <v>166</v>
      </c>
      <c r="BM321" s="232" t="s">
        <v>550</v>
      </c>
    </row>
    <row r="322" spans="1:51" s="14" customFormat="1" ht="12">
      <c r="A322" s="14"/>
      <c r="B322" s="249"/>
      <c r="C322" s="250"/>
      <c r="D322" s="234" t="s">
        <v>169</v>
      </c>
      <c r="E322" s="251" t="s">
        <v>1</v>
      </c>
      <c r="F322" s="252" t="s">
        <v>1755</v>
      </c>
      <c r="G322" s="250"/>
      <c r="H322" s="253">
        <v>3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9" t="s">
        <v>169</v>
      </c>
      <c r="AU322" s="259" t="s">
        <v>82</v>
      </c>
      <c r="AV322" s="14" t="s">
        <v>82</v>
      </c>
      <c r="AW322" s="14" t="s">
        <v>30</v>
      </c>
      <c r="AX322" s="14" t="s">
        <v>73</v>
      </c>
      <c r="AY322" s="259" t="s">
        <v>160</v>
      </c>
    </row>
    <row r="323" spans="1:51" s="14" customFormat="1" ht="12">
      <c r="A323" s="14"/>
      <c r="B323" s="249"/>
      <c r="C323" s="250"/>
      <c r="D323" s="234" t="s">
        <v>169</v>
      </c>
      <c r="E323" s="251" t="s">
        <v>1</v>
      </c>
      <c r="F323" s="252" t="s">
        <v>1756</v>
      </c>
      <c r="G323" s="250"/>
      <c r="H323" s="253">
        <v>1.8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9" t="s">
        <v>169</v>
      </c>
      <c r="AU323" s="259" t="s">
        <v>82</v>
      </c>
      <c r="AV323" s="14" t="s">
        <v>82</v>
      </c>
      <c r="AW323" s="14" t="s">
        <v>30</v>
      </c>
      <c r="AX323" s="14" t="s">
        <v>73</v>
      </c>
      <c r="AY323" s="259" t="s">
        <v>160</v>
      </c>
    </row>
    <row r="324" spans="1:51" s="15" customFormat="1" ht="12">
      <c r="A324" s="15"/>
      <c r="B324" s="260"/>
      <c r="C324" s="261"/>
      <c r="D324" s="234" t="s">
        <v>169</v>
      </c>
      <c r="E324" s="262" t="s">
        <v>1</v>
      </c>
      <c r="F324" s="263" t="s">
        <v>172</v>
      </c>
      <c r="G324" s="261"/>
      <c r="H324" s="264">
        <v>4.8</v>
      </c>
      <c r="I324" s="265"/>
      <c r="J324" s="261"/>
      <c r="K324" s="261"/>
      <c r="L324" s="266"/>
      <c r="M324" s="267"/>
      <c r="N324" s="268"/>
      <c r="O324" s="268"/>
      <c r="P324" s="268"/>
      <c r="Q324" s="268"/>
      <c r="R324" s="268"/>
      <c r="S324" s="268"/>
      <c r="T324" s="269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0" t="s">
        <v>169</v>
      </c>
      <c r="AU324" s="270" t="s">
        <v>82</v>
      </c>
      <c r="AV324" s="15" t="s">
        <v>166</v>
      </c>
      <c r="AW324" s="15" t="s">
        <v>30</v>
      </c>
      <c r="AX324" s="15" t="s">
        <v>80</v>
      </c>
      <c r="AY324" s="270" t="s">
        <v>160</v>
      </c>
    </row>
    <row r="325" spans="1:63" s="12" customFormat="1" ht="22.8" customHeight="1">
      <c r="A325" s="12"/>
      <c r="B325" s="204"/>
      <c r="C325" s="205"/>
      <c r="D325" s="206" t="s">
        <v>72</v>
      </c>
      <c r="E325" s="218" t="s">
        <v>822</v>
      </c>
      <c r="F325" s="218" t="s">
        <v>823</v>
      </c>
      <c r="G325" s="205"/>
      <c r="H325" s="205"/>
      <c r="I325" s="208"/>
      <c r="J325" s="219">
        <f>BK325</f>
        <v>0</v>
      </c>
      <c r="K325" s="205"/>
      <c r="L325" s="210"/>
      <c r="M325" s="211"/>
      <c r="N325" s="212"/>
      <c r="O325" s="212"/>
      <c r="P325" s="213">
        <f>P326</f>
        <v>0</v>
      </c>
      <c r="Q325" s="212"/>
      <c r="R325" s="213">
        <f>R326</f>
        <v>0</v>
      </c>
      <c r="S325" s="212"/>
      <c r="T325" s="214">
        <f>T326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5" t="s">
        <v>80</v>
      </c>
      <c r="AT325" s="216" t="s">
        <v>72</v>
      </c>
      <c r="AU325" s="216" t="s">
        <v>80</v>
      </c>
      <c r="AY325" s="215" t="s">
        <v>160</v>
      </c>
      <c r="BK325" s="217">
        <f>BK326</f>
        <v>0</v>
      </c>
    </row>
    <row r="326" spans="1:65" s="2" customFormat="1" ht="24.15" customHeight="1">
      <c r="A326" s="39"/>
      <c r="B326" s="40"/>
      <c r="C326" s="220" t="s">
        <v>551</v>
      </c>
      <c r="D326" s="220" t="s">
        <v>162</v>
      </c>
      <c r="E326" s="221" t="s">
        <v>1757</v>
      </c>
      <c r="F326" s="222" t="s">
        <v>1758</v>
      </c>
      <c r="G326" s="223" t="s">
        <v>214</v>
      </c>
      <c r="H326" s="224">
        <v>779.177</v>
      </c>
      <c r="I326" s="225"/>
      <c r="J326" s="226">
        <f>ROUND(I326*H326,2)</f>
        <v>0</v>
      </c>
      <c r="K326" s="227"/>
      <c r="L326" s="45"/>
      <c r="M326" s="228" t="s">
        <v>1</v>
      </c>
      <c r="N326" s="229" t="s">
        <v>38</v>
      </c>
      <c r="O326" s="92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2" t="s">
        <v>166</v>
      </c>
      <c r="AT326" s="232" t="s">
        <v>162</v>
      </c>
      <c r="AU326" s="232" t="s">
        <v>82</v>
      </c>
      <c r="AY326" s="18" t="s">
        <v>160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8" t="s">
        <v>80</v>
      </c>
      <c r="BK326" s="233">
        <f>ROUND(I326*H326,2)</f>
        <v>0</v>
      </c>
      <c r="BL326" s="18" t="s">
        <v>166</v>
      </c>
      <c r="BM326" s="232" t="s">
        <v>554</v>
      </c>
    </row>
    <row r="327" spans="1:63" s="12" customFormat="1" ht="25.9" customHeight="1">
      <c r="A327" s="12"/>
      <c r="B327" s="204"/>
      <c r="C327" s="205"/>
      <c r="D327" s="206" t="s">
        <v>72</v>
      </c>
      <c r="E327" s="207" t="s">
        <v>827</v>
      </c>
      <c r="F327" s="207" t="s">
        <v>828</v>
      </c>
      <c r="G327" s="205"/>
      <c r="H327" s="205"/>
      <c r="I327" s="208"/>
      <c r="J327" s="209">
        <f>BK327</f>
        <v>0</v>
      </c>
      <c r="K327" s="205"/>
      <c r="L327" s="210"/>
      <c r="M327" s="211"/>
      <c r="N327" s="212"/>
      <c r="O327" s="212"/>
      <c r="P327" s="213">
        <f>P328+P348+P383</f>
        <v>0</v>
      </c>
      <c r="Q327" s="212"/>
      <c r="R327" s="213">
        <f>R328+R348+R383</f>
        <v>0</v>
      </c>
      <c r="S327" s="212"/>
      <c r="T327" s="214">
        <f>T328+T348+T383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5" t="s">
        <v>82</v>
      </c>
      <c r="AT327" s="216" t="s">
        <v>72</v>
      </c>
      <c r="AU327" s="216" t="s">
        <v>73</v>
      </c>
      <c r="AY327" s="215" t="s">
        <v>160</v>
      </c>
      <c r="BK327" s="217">
        <f>BK328+BK348+BK383</f>
        <v>0</v>
      </c>
    </row>
    <row r="328" spans="1:63" s="12" customFormat="1" ht="22.8" customHeight="1">
      <c r="A328" s="12"/>
      <c r="B328" s="204"/>
      <c r="C328" s="205"/>
      <c r="D328" s="206" t="s">
        <v>72</v>
      </c>
      <c r="E328" s="218" t="s">
        <v>961</v>
      </c>
      <c r="F328" s="218" t="s">
        <v>962</v>
      </c>
      <c r="G328" s="205"/>
      <c r="H328" s="205"/>
      <c r="I328" s="208"/>
      <c r="J328" s="219">
        <f>BK328</f>
        <v>0</v>
      </c>
      <c r="K328" s="205"/>
      <c r="L328" s="210"/>
      <c r="M328" s="211"/>
      <c r="N328" s="212"/>
      <c r="O328" s="212"/>
      <c r="P328" s="213">
        <f>SUM(P329:P347)</f>
        <v>0</v>
      </c>
      <c r="Q328" s="212"/>
      <c r="R328" s="213">
        <f>SUM(R329:R347)</f>
        <v>0</v>
      </c>
      <c r="S328" s="212"/>
      <c r="T328" s="214">
        <f>SUM(T329:T347)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5" t="s">
        <v>82</v>
      </c>
      <c r="AT328" s="216" t="s">
        <v>72</v>
      </c>
      <c r="AU328" s="216" t="s">
        <v>80</v>
      </c>
      <c r="AY328" s="215" t="s">
        <v>160</v>
      </c>
      <c r="BK328" s="217">
        <f>SUM(BK329:BK347)</f>
        <v>0</v>
      </c>
    </row>
    <row r="329" spans="1:65" s="2" customFormat="1" ht="24.15" customHeight="1">
      <c r="A329" s="39"/>
      <c r="B329" s="40"/>
      <c r="C329" s="220" t="s">
        <v>381</v>
      </c>
      <c r="D329" s="220" t="s">
        <v>162</v>
      </c>
      <c r="E329" s="221" t="s">
        <v>1759</v>
      </c>
      <c r="F329" s="222" t="s">
        <v>1760</v>
      </c>
      <c r="G329" s="223" t="s">
        <v>165</v>
      </c>
      <c r="H329" s="224">
        <v>7.55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38</v>
      </c>
      <c r="O329" s="92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197</v>
      </c>
      <c r="AT329" s="232" t="s">
        <v>162</v>
      </c>
      <c r="AU329" s="232" t="s">
        <v>82</v>
      </c>
      <c r="AY329" s="18" t="s">
        <v>160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80</v>
      </c>
      <c r="BK329" s="233">
        <f>ROUND(I329*H329,2)</f>
        <v>0</v>
      </c>
      <c r="BL329" s="18" t="s">
        <v>197</v>
      </c>
      <c r="BM329" s="232" t="s">
        <v>557</v>
      </c>
    </row>
    <row r="330" spans="1:51" s="14" customFormat="1" ht="12">
      <c r="A330" s="14"/>
      <c r="B330" s="249"/>
      <c r="C330" s="250"/>
      <c r="D330" s="234" t="s">
        <v>169</v>
      </c>
      <c r="E330" s="251" t="s">
        <v>1</v>
      </c>
      <c r="F330" s="252" t="s">
        <v>1761</v>
      </c>
      <c r="G330" s="250"/>
      <c r="H330" s="253">
        <v>7.55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9" t="s">
        <v>169</v>
      </c>
      <c r="AU330" s="259" t="s">
        <v>82</v>
      </c>
      <c r="AV330" s="14" t="s">
        <v>82</v>
      </c>
      <c r="AW330" s="14" t="s">
        <v>30</v>
      </c>
      <c r="AX330" s="14" t="s">
        <v>73</v>
      </c>
      <c r="AY330" s="259" t="s">
        <v>160</v>
      </c>
    </row>
    <row r="331" spans="1:51" s="15" customFormat="1" ht="12">
      <c r="A331" s="15"/>
      <c r="B331" s="260"/>
      <c r="C331" s="261"/>
      <c r="D331" s="234" t="s">
        <v>169</v>
      </c>
      <c r="E331" s="262" t="s">
        <v>1</v>
      </c>
      <c r="F331" s="263" t="s">
        <v>172</v>
      </c>
      <c r="G331" s="261"/>
      <c r="H331" s="264">
        <v>7.55</v>
      </c>
      <c r="I331" s="265"/>
      <c r="J331" s="261"/>
      <c r="K331" s="261"/>
      <c r="L331" s="266"/>
      <c r="M331" s="267"/>
      <c r="N331" s="268"/>
      <c r="O331" s="268"/>
      <c r="P331" s="268"/>
      <c r="Q331" s="268"/>
      <c r="R331" s="268"/>
      <c r="S331" s="268"/>
      <c r="T331" s="269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0" t="s">
        <v>169</v>
      </c>
      <c r="AU331" s="270" t="s">
        <v>82</v>
      </c>
      <c r="AV331" s="15" t="s">
        <v>166</v>
      </c>
      <c r="AW331" s="15" t="s">
        <v>30</v>
      </c>
      <c r="AX331" s="15" t="s">
        <v>80</v>
      </c>
      <c r="AY331" s="270" t="s">
        <v>160</v>
      </c>
    </row>
    <row r="332" spans="1:65" s="2" customFormat="1" ht="24.15" customHeight="1">
      <c r="A332" s="39"/>
      <c r="B332" s="40"/>
      <c r="C332" s="271" t="s">
        <v>558</v>
      </c>
      <c r="D332" s="271" t="s">
        <v>226</v>
      </c>
      <c r="E332" s="272" t="s">
        <v>1762</v>
      </c>
      <c r="F332" s="273" t="s">
        <v>1763</v>
      </c>
      <c r="G332" s="274" t="s">
        <v>165</v>
      </c>
      <c r="H332" s="275">
        <v>7.928</v>
      </c>
      <c r="I332" s="276"/>
      <c r="J332" s="277">
        <f>ROUND(I332*H332,2)</f>
        <v>0</v>
      </c>
      <c r="K332" s="278"/>
      <c r="L332" s="279"/>
      <c r="M332" s="280" t="s">
        <v>1</v>
      </c>
      <c r="N332" s="281" t="s">
        <v>38</v>
      </c>
      <c r="O332" s="92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2" t="s">
        <v>234</v>
      </c>
      <c r="AT332" s="232" t="s">
        <v>226</v>
      </c>
      <c r="AU332" s="232" t="s">
        <v>82</v>
      </c>
      <c r="AY332" s="18" t="s">
        <v>160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8" t="s">
        <v>80</v>
      </c>
      <c r="BK332" s="233">
        <f>ROUND(I332*H332,2)</f>
        <v>0</v>
      </c>
      <c r="BL332" s="18" t="s">
        <v>197</v>
      </c>
      <c r="BM332" s="232" t="s">
        <v>561</v>
      </c>
    </row>
    <row r="333" spans="1:51" s="14" customFormat="1" ht="12">
      <c r="A333" s="14"/>
      <c r="B333" s="249"/>
      <c r="C333" s="250"/>
      <c r="D333" s="234" t="s">
        <v>169</v>
      </c>
      <c r="E333" s="251" t="s">
        <v>1</v>
      </c>
      <c r="F333" s="252" t="s">
        <v>1764</v>
      </c>
      <c r="G333" s="250"/>
      <c r="H333" s="253">
        <v>7.928</v>
      </c>
      <c r="I333" s="254"/>
      <c r="J333" s="250"/>
      <c r="K333" s="250"/>
      <c r="L333" s="255"/>
      <c r="M333" s="256"/>
      <c r="N333" s="257"/>
      <c r="O333" s="257"/>
      <c r="P333" s="257"/>
      <c r="Q333" s="257"/>
      <c r="R333" s="257"/>
      <c r="S333" s="257"/>
      <c r="T333" s="25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9" t="s">
        <v>169</v>
      </c>
      <c r="AU333" s="259" t="s">
        <v>82</v>
      </c>
      <c r="AV333" s="14" t="s">
        <v>82</v>
      </c>
      <c r="AW333" s="14" t="s">
        <v>30</v>
      </c>
      <c r="AX333" s="14" t="s">
        <v>73</v>
      </c>
      <c r="AY333" s="259" t="s">
        <v>160</v>
      </c>
    </row>
    <row r="334" spans="1:51" s="15" customFormat="1" ht="12">
      <c r="A334" s="15"/>
      <c r="B334" s="260"/>
      <c r="C334" s="261"/>
      <c r="D334" s="234" t="s">
        <v>169</v>
      </c>
      <c r="E334" s="262" t="s">
        <v>1</v>
      </c>
      <c r="F334" s="263" t="s">
        <v>172</v>
      </c>
      <c r="G334" s="261"/>
      <c r="H334" s="264">
        <v>7.928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0" t="s">
        <v>169</v>
      </c>
      <c r="AU334" s="270" t="s">
        <v>82</v>
      </c>
      <c r="AV334" s="15" t="s">
        <v>166</v>
      </c>
      <c r="AW334" s="15" t="s">
        <v>30</v>
      </c>
      <c r="AX334" s="15" t="s">
        <v>80</v>
      </c>
      <c r="AY334" s="270" t="s">
        <v>160</v>
      </c>
    </row>
    <row r="335" spans="1:65" s="2" customFormat="1" ht="24.15" customHeight="1">
      <c r="A335" s="39"/>
      <c r="B335" s="40"/>
      <c r="C335" s="220" t="s">
        <v>387</v>
      </c>
      <c r="D335" s="220" t="s">
        <v>162</v>
      </c>
      <c r="E335" s="221" t="s">
        <v>1765</v>
      </c>
      <c r="F335" s="222" t="s">
        <v>1766</v>
      </c>
      <c r="G335" s="223" t="s">
        <v>165</v>
      </c>
      <c r="H335" s="224">
        <v>57.5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38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197</v>
      </c>
      <c r="AT335" s="232" t="s">
        <v>162</v>
      </c>
      <c r="AU335" s="232" t="s">
        <v>82</v>
      </c>
      <c r="AY335" s="18" t="s">
        <v>160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80</v>
      </c>
      <c r="BK335" s="233">
        <f>ROUND(I335*H335,2)</f>
        <v>0</v>
      </c>
      <c r="BL335" s="18" t="s">
        <v>197</v>
      </c>
      <c r="BM335" s="232" t="s">
        <v>565</v>
      </c>
    </row>
    <row r="336" spans="1:65" s="2" customFormat="1" ht="16.5" customHeight="1">
      <c r="A336" s="39"/>
      <c r="B336" s="40"/>
      <c r="C336" s="271" t="s">
        <v>575</v>
      </c>
      <c r="D336" s="271" t="s">
        <v>226</v>
      </c>
      <c r="E336" s="272" t="s">
        <v>1767</v>
      </c>
      <c r="F336" s="273" t="s">
        <v>1768</v>
      </c>
      <c r="G336" s="274" t="s">
        <v>165</v>
      </c>
      <c r="H336" s="275">
        <v>57.5</v>
      </c>
      <c r="I336" s="276"/>
      <c r="J336" s="277">
        <f>ROUND(I336*H336,2)</f>
        <v>0</v>
      </c>
      <c r="K336" s="278"/>
      <c r="L336" s="279"/>
      <c r="M336" s="280" t="s">
        <v>1</v>
      </c>
      <c r="N336" s="281" t="s">
        <v>38</v>
      </c>
      <c r="O336" s="92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2" t="s">
        <v>234</v>
      </c>
      <c r="AT336" s="232" t="s">
        <v>226</v>
      </c>
      <c r="AU336" s="232" t="s">
        <v>82</v>
      </c>
      <c r="AY336" s="18" t="s">
        <v>160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8" t="s">
        <v>80</v>
      </c>
      <c r="BK336" s="233">
        <f>ROUND(I336*H336,2)</f>
        <v>0</v>
      </c>
      <c r="BL336" s="18" t="s">
        <v>197</v>
      </c>
      <c r="BM336" s="232" t="s">
        <v>578</v>
      </c>
    </row>
    <row r="337" spans="1:51" s="14" customFormat="1" ht="12">
      <c r="A337" s="14"/>
      <c r="B337" s="249"/>
      <c r="C337" s="250"/>
      <c r="D337" s="234" t="s">
        <v>169</v>
      </c>
      <c r="E337" s="251" t="s">
        <v>1</v>
      </c>
      <c r="F337" s="252" t="s">
        <v>1769</v>
      </c>
      <c r="G337" s="250"/>
      <c r="H337" s="253">
        <v>57.5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169</v>
      </c>
      <c r="AU337" s="259" t="s">
        <v>82</v>
      </c>
      <c r="AV337" s="14" t="s">
        <v>82</v>
      </c>
      <c r="AW337" s="14" t="s">
        <v>30</v>
      </c>
      <c r="AX337" s="14" t="s">
        <v>73</v>
      </c>
      <c r="AY337" s="259" t="s">
        <v>160</v>
      </c>
    </row>
    <row r="338" spans="1:51" s="15" customFormat="1" ht="12">
      <c r="A338" s="15"/>
      <c r="B338" s="260"/>
      <c r="C338" s="261"/>
      <c r="D338" s="234" t="s">
        <v>169</v>
      </c>
      <c r="E338" s="262" t="s">
        <v>1</v>
      </c>
      <c r="F338" s="263" t="s">
        <v>172</v>
      </c>
      <c r="G338" s="261"/>
      <c r="H338" s="264">
        <v>57.5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70" t="s">
        <v>169</v>
      </c>
      <c r="AU338" s="270" t="s">
        <v>82</v>
      </c>
      <c r="AV338" s="15" t="s">
        <v>166</v>
      </c>
      <c r="AW338" s="15" t="s">
        <v>30</v>
      </c>
      <c r="AX338" s="15" t="s">
        <v>80</v>
      </c>
      <c r="AY338" s="270" t="s">
        <v>160</v>
      </c>
    </row>
    <row r="339" spans="1:65" s="2" customFormat="1" ht="24.15" customHeight="1">
      <c r="A339" s="39"/>
      <c r="B339" s="40"/>
      <c r="C339" s="220" t="s">
        <v>395</v>
      </c>
      <c r="D339" s="220" t="s">
        <v>162</v>
      </c>
      <c r="E339" s="221" t="s">
        <v>1770</v>
      </c>
      <c r="F339" s="222" t="s">
        <v>1771</v>
      </c>
      <c r="G339" s="223" t="s">
        <v>165</v>
      </c>
      <c r="H339" s="224">
        <v>538.5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38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197</v>
      </c>
      <c r="AT339" s="232" t="s">
        <v>162</v>
      </c>
      <c r="AU339" s="232" t="s">
        <v>82</v>
      </c>
      <c r="AY339" s="18" t="s">
        <v>160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80</v>
      </c>
      <c r="BK339" s="233">
        <f>ROUND(I339*H339,2)</f>
        <v>0</v>
      </c>
      <c r="BL339" s="18" t="s">
        <v>197</v>
      </c>
      <c r="BM339" s="232" t="s">
        <v>581</v>
      </c>
    </row>
    <row r="340" spans="1:51" s="14" customFormat="1" ht="12">
      <c r="A340" s="14"/>
      <c r="B340" s="249"/>
      <c r="C340" s="250"/>
      <c r="D340" s="234" t="s">
        <v>169</v>
      </c>
      <c r="E340" s="251" t="s">
        <v>1</v>
      </c>
      <c r="F340" s="252" t="s">
        <v>861</v>
      </c>
      <c r="G340" s="250"/>
      <c r="H340" s="253">
        <v>377.5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9" t="s">
        <v>169</v>
      </c>
      <c r="AU340" s="259" t="s">
        <v>82</v>
      </c>
      <c r="AV340" s="14" t="s">
        <v>82</v>
      </c>
      <c r="AW340" s="14" t="s">
        <v>30</v>
      </c>
      <c r="AX340" s="14" t="s">
        <v>73</v>
      </c>
      <c r="AY340" s="259" t="s">
        <v>160</v>
      </c>
    </row>
    <row r="341" spans="1:51" s="14" customFormat="1" ht="12">
      <c r="A341" s="14"/>
      <c r="B341" s="249"/>
      <c r="C341" s="250"/>
      <c r="D341" s="234" t="s">
        <v>169</v>
      </c>
      <c r="E341" s="251" t="s">
        <v>1</v>
      </c>
      <c r="F341" s="252" t="s">
        <v>862</v>
      </c>
      <c r="G341" s="250"/>
      <c r="H341" s="253">
        <v>19.5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169</v>
      </c>
      <c r="AU341" s="259" t="s">
        <v>82</v>
      </c>
      <c r="AV341" s="14" t="s">
        <v>82</v>
      </c>
      <c r="AW341" s="14" t="s">
        <v>30</v>
      </c>
      <c r="AX341" s="14" t="s">
        <v>73</v>
      </c>
      <c r="AY341" s="259" t="s">
        <v>160</v>
      </c>
    </row>
    <row r="342" spans="1:51" s="14" customFormat="1" ht="12">
      <c r="A342" s="14"/>
      <c r="B342" s="249"/>
      <c r="C342" s="250"/>
      <c r="D342" s="234" t="s">
        <v>169</v>
      </c>
      <c r="E342" s="251" t="s">
        <v>1</v>
      </c>
      <c r="F342" s="252" t="s">
        <v>863</v>
      </c>
      <c r="G342" s="250"/>
      <c r="H342" s="253">
        <v>141.5</v>
      </c>
      <c r="I342" s="254"/>
      <c r="J342" s="250"/>
      <c r="K342" s="250"/>
      <c r="L342" s="255"/>
      <c r="M342" s="256"/>
      <c r="N342" s="257"/>
      <c r="O342" s="257"/>
      <c r="P342" s="257"/>
      <c r="Q342" s="257"/>
      <c r="R342" s="257"/>
      <c r="S342" s="257"/>
      <c r="T342" s="25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9" t="s">
        <v>169</v>
      </c>
      <c r="AU342" s="259" t="s">
        <v>82</v>
      </c>
      <c r="AV342" s="14" t="s">
        <v>82</v>
      </c>
      <c r="AW342" s="14" t="s">
        <v>30</v>
      </c>
      <c r="AX342" s="14" t="s">
        <v>73</v>
      </c>
      <c r="AY342" s="259" t="s">
        <v>160</v>
      </c>
    </row>
    <row r="343" spans="1:51" s="15" customFormat="1" ht="12">
      <c r="A343" s="15"/>
      <c r="B343" s="260"/>
      <c r="C343" s="261"/>
      <c r="D343" s="234" t="s">
        <v>169</v>
      </c>
      <c r="E343" s="262" t="s">
        <v>1</v>
      </c>
      <c r="F343" s="263" t="s">
        <v>172</v>
      </c>
      <c r="G343" s="261"/>
      <c r="H343" s="264">
        <v>538.5</v>
      </c>
      <c r="I343" s="265"/>
      <c r="J343" s="261"/>
      <c r="K343" s="261"/>
      <c r="L343" s="266"/>
      <c r="M343" s="267"/>
      <c r="N343" s="268"/>
      <c r="O343" s="268"/>
      <c r="P343" s="268"/>
      <c r="Q343" s="268"/>
      <c r="R343" s="268"/>
      <c r="S343" s="268"/>
      <c r="T343" s="269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70" t="s">
        <v>169</v>
      </c>
      <c r="AU343" s="270" t="s">
        <v>82</v>
      </c>
      <c r="AV343" s="15" t="s">
        <v>166</v>
      </c>
      <c r="AW343" s="15" t="s">
        <v>30</v>
      </c>
      <c r="AX343" s="15" t="s">
        <v>80</v>
      </c>
      <c r="AY343" s="270" t="s">
        <v>160</v>
      </c>
    </row>
    <row r="344" spans="1:65" s="2" customFormat="1" ht="24.15" customHeight="1">
      <c r="A344" s="39"/>
      <c r="B344" s="40"/>
      <c r="C344" s="271" t="s">
        <v>582</v>
      </c>
      <c r="D344" s="271" t="s">
        <v>226</v>
      </c>
      <c r="E344" s="272" t="s">
        <v>1068</v>
      </c>
      <c r="F344" s="273" t="s">
        <v>1069</v>
      </c>
      <c r="G344" s="274" t="s">
        <v>165</v>
      </c>
      <c r="H344" s="275">
        <v>592.35</v>
      </c>
      <c r="I344" s="276"/>
      <c r="J344" s="277">
        <f>ROUND(I344*H344,2)</f>
        <v>0</v>
      </c>
      <c r="K344" s="278"/>
      <c r="L344" s="279"/>
      <c r="M344" s="280" t="s">
        <v>1</v>
      </c>
      <c r="N344" s="281" t="s">
        <v>38</v>
      </c>
      <c r="O344" s="92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2" t="s">
        <v>234</v>
      </c>
      <c r="AT344" s="232" t="s">
        <v>226</v>
      </c>
      <c r="AU344" s="232" t="s">
        <v>82</v>
      </c>
      <c r="AY344" s="18" t="s">
        <v>160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8" t="s">
        <v>80</v>
      </c>
      <c r="BK344" s="233">
        <f>ROUND(I344*H344,2)</f>
        <v>0</v>
      </c>
      <c r="BL344" s="18" t="s">
        <v>197</v>
      </c>
      <c r="BM344" s="232" t="s">
        <v>585</v>
      </c>
    </row>
    <row r="345" spans="1:51" s="14" customFormat="1" ht="12">
      <c r="A345" s="14"/>
      <c r="B345" s="249"/>
      <c r="C345" s="250"/>
      <c r="D345" s="234" t="s">
        <v>169</v>
      </c>
      <c r="E345" s="251" t="s">
        <v>1</v>
      </c>
      <c r="F345" s="252" t="s">
        <v>1772</v>
      </c>
      <c r="G345" s="250"/>
      <c r="H345" s="253">
        <v>592.35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9" t="s">
        <v>169</v>
      </c>
      <c r="AU345" s="259" t="s">
        <v>82</v>
      </c>
      <c r="AV345" s="14" t="s">
        <v>82</v>
      </c>
      <c r="AW345" s="14" t="s">
        <v>30</v>
      </c>
      <c r="AX345" s="14" t="s">
        <v>73</v>
      </c>
      <c r="AY345" s="259" t="s">
        <v>160</v>
      </c>
    </row>
    <row r="346" spans="1:51" s="15" customFormat="1" ht="12">
      <c r="A346" s="15"/>
      <c r="B346" s="260"/>
      <c r="C346" s="261"/>
      <c r="D346" s="234" t="s">
        <v>169</v>
      </c>
      <c r="E346" s="262" t="s">
        <v>1</v>
      </c>
      <c r="F346" s="263" t="s">
        <v>172</v>
      </c>
      <c r="G346" s="261"/>
      <c r="H346" s="264">
        <v>592.35</v>
      </c>
      <c r="I346" s="265"/>
      <c r="J346" s="261"/>
      <c r="K346" s="261"/>
      <c r="L346" s="266"/>
      <c r="M346" s="267"/>
      <c r="N346" s="268"/>
      <c r="O346" s="268"/>
      <c r="P346" s="268"/>
      <c r="Q346" s="268"/>
      <c r="R346" s="268"/>
      <c r="S346" s="268"/>
      <c r="T346" s="269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0" t="s">
        <v>169</v>
      </c>
      <c r="AU346" s="270" t="s">
        <v>82</v>
      </c>
      <c r="AV346" s="15" t="s">
        <v>166</v>
      </c>
      <c r="AW346" s="15" t="s">
        <v>30</v>
      </c>
      <c r="AX346" s="15" t="s">
        <v>80</v>
      </c>
      <c r="AY346" s="270" t="s">
        <v>160</v>
      </c>
    </row>
    <row r="347" spans="1:65" s="2" customFormat="1" ht="24.15" customHeight="1">
      <c r="A347" s="39"/>
      <c r="B347" s="40"/>
      <c r="C347" s="220" t="s">
        <v>400</v>
      </c>
      <c r="D347" s="220" t="s">
        <v>162</v>
      </c>
      <c r="E347" s="221" t="s">
        <v>1074</v>
      </c>
      <c r="F347" s="222" t="s">
        <v>1075</v>
      </c>
      <c r="G347" s="223" t="s">
        <v>893</v>
      </c>
      <c r="H347" s="282"/>
      <c r="I347" s="225"/>
      <c r="J347" s="226">
        <f>ROUND(I347*H347,2)</f>
        <v>0</v>
      </c>
      <c r="K347" s="227"/>
      <c r="L347" s="45"/>
      <c r="M347" s="228" t="s">
        <v>1</v>
      </c>
      <c r="N347" s="229" t="s">
        <v>38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197</v>
      </c>
      <c r="AT347" s="232" t="s">
        <v>162</v>
      </c>
      <c r="AU347" s="232" t="s">
        <v>82</v>
      </c>
      <c r="AY347" s="18" t="s">
        <v>160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80</v>
      </c>
      <c r="BK347" s="233">
        <f>ROUND(I347*H347,2)</f>
        <v>0</v>
      </c>
      <c r="BL347" s="18" t="s">
        <v>197</v>
      </c>
      <c r="BM347" s="232" t="s">
        <v>589</v>
      </c>
    </row>
    <row r="348" spans="1:63" s="12" customFormat="1" ht="22.8" customHeight="1">
      <c r="A348" s="12"/>
      <c r="B348" s="204"/>
      <c r="C348" s="205"/>
      <c r="D348" s="206" t="s">
        <v>72</v>
      </c>
      <c r="E348" s="218" t="s">
        <v>1773</v>
      </c>
      <c r="F348" s="218" t="s">
        <v>1774</v>
      </c>
      <c r="G348" s="205"/>
      <c r="H348" s="205"/>
      <c r="I348" s="208"/>
      <c r="J348" s="219">
        <f>BK348</f>
        <v>0</v>
      </c>
      <c r="K348" s="205"/>
      <c r="L348" s="210"/>
      <c r="M348" s="211"/>
      <c r="N348" s="212"/>
      <c r="O348" s="212"/>
      <c r="P348" s="213">
        <f>SUM(P349:P382)</f>
        <v>0</v>
      </c>
      <c r="Q348" s="212"/>
      <c r="R348" s="213">
        <f>SUM(R349:R382)</f>
        <v>0</v>
      </c>
      <c r="S348" s="212"/>
      <c r="T348" s="214">
        <f>SUM(T349:T382)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15" t="s">
        <v>82</v>
      </c>
      <c r="AT348" s="216" t="s">
        <v>72</v>
      </c>
      <c r="AU348" s="216" t="s">
        <v>80</v>
      </c>
      <c r="AY348" s="215" t="s">
        <v>160</v>
      </c>
      <c r="BK348" s="217">
        <f>SUM(BK349:BK382)</f>
        <v>0</v>
      </c>
    </row>
    <row r="349" spans="1:65" s="2" customFormat="1" ht="33" customHeight="1">
      <c r="A349" s="39"/>
      <c r="B349" s="40"/>
      <c r="C349" s="220" t="s">
        <v>593</v>
      </c>
      <c r="D349" s="220" t="s">
        <v>162</v>
      </c>
      <c r="E349" s="221" t="s">
        <v>1775</v>
      </c>
      <c r="F349" s="222" t="s">
        <v>1776</v>
      </c>
      <c r="G349" s="223" t="s">
        <v>307</v>
      </c>
      <c r="H349" s="224">
        <v>47.8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38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197</v>
      </c>
      <c r="AT349" s="232" t="s">
        <v>162</v>
      </c>
      <c r="AU349" s="232" t="s">
        <v>82</v>
      </c>
      <c r="AY349" s="18" t="s">
        <v>160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80</v>
      </c>
      <c r="BK349" s="233">
        <f>ROUND(I349*H349,2)</f>
        <v>0</v>
      </c>
      <c r="BL349" s="18" t="s">
        <v>197</v>
      </c>
      <c r="BM349" s="232" t="s">
        <v>596</v>
      </c>
    </row>
    <row r="350" spans="1:51" s="14" customFormat="1" ht="12">
      <c r="A350" s="14"/>
      <c r="B350" s="249"/>
      <c r="C350" s="250"/>
      <c r="D350" s="234" t="s">
        <v>169</v>
      </c>
      <c r="E350" s="251" t="s">
        <v>1</v>
      </c>
      <c r="F350" s="252" t="s">
        <v>1777</v>
      </c>
      <c r="G350" s="250"/>
      <c r="H350" s="253">
        <v>47.8</v>
      </c>
      <c r="I350" s="254"/>
      <c r="J350" s="250"/>
      <c r="K350" s="250"/>
      <c r="L350" s="255"/>
      <c r="M350" s="256"/>
      <c r="N350" s="257"/>
      <c r="O350" s="257"/>
      <c r="P350" s="257"/>
      <c r="Q350" s="257"/>
      <c r="R350" s="257"/>
      <c r="S350" s="257"/>
      <c r="T350" s="258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9" t="s">
        <v>169</v>
      </c>
      <c r="AU350" s="259" t="s">
        <v>82</v>
      </c>
      <c r="AV350" s="14" t="s">
        <v>82</v>
      </c>
      <c r="AW350" s="14" t="s">
        <v>30</v>
      </c>
      <c r="AX350" s="14" t="s">
        <v>73</v>
      </c>
      <c r="AY350" s="259" t="s">
        <v>160</v>
      </c>
    </row>
    <row r="351" spans="1:51" s="15" customFormat="1" ht="12">
      <c r="A351" s="15"/>
      <c r="B351" s="260"/>
      <c r="C351" s="261"/>
      <c r="D351" s="234" t="s">
        <v>169</v>
      </c>
      <c r="E351" s="262" t="s">
        <v>1</v>
      </c>
      <c r="F351" s="263" t="s">
        <v>172</v>
      </c>
      <c r="G351" s="261"/>
      <c r="H351" s="264">
        <v>47.8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70" t="s">
        <v>169</v>
      </c>
      <c r="AU351" s="270" t="s">
        <v>82</v>
      </c>
      <c r="AV351" s="15" t="s">
        <v>166</v>
      </c>
      <c r="AW351" s="15" t="s">
        <v>30</v>
      </c>
      <c r="AX351" s="15" t="s">
        <v>80</v>
      </c>
      <c r="AY351" s="270" t="s">
        <v>160</v>
      </c>
    </row>
    <row r="352" spans="1:65" s="2" customFormat="1" ht="24.15" customHeight="1">
      <c r="A352" s="39"/>
      <c r="B352" s="40"/>
      <c r="C352" s="271" t="s">
        <v>404</v>
      </c>
      <c r="D352" s="271" t="s">
        <v>226</v>
      </c>
      <c r="E352" s="272" t="s">
        <v>1778</v>
      </c>
      <c r="F352" s="273" t="s">
        <v>1779</v>
      </c>
      <c r="G352" s="274" t="s">
        <v>175</v>
      </c>
      <c r="H352" s="275">
        <v>4.13</v>
      </c>
      <c r="I352" s="276"/>
      <c r="J352" s="277">
        <f>ROUND(I352*H352,2)</f>
        <v>0</v>
      </c>
      <c r="K352" s="278"/>
      <c r="L352" s="279"/>
      <c r="M352" s="280" t="s">
        <v>1</v>
      </c>
      <c r="N352" s="281" t="s">
        <v>38</v>
      </c>
      <c r="O352" s="92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2" t="s">
        <v>234</v>
      </c>
      <c r="AT352" s="232" t="s">
        <v>226</v>
      </c>
      <c r="AU352" s="232" t="s">
        <v>82</v>
      </c>
      <c r="AY352" s="18" t="s">
        <v>160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8" t="s">
        <v>80</v>
      </c>
      <c r="BK352" s="233">
        <f>ROUND(I352*H352,2)</f>
        <v>0</v>
      </c>
      <c r="BL352" s="18" t="s">
        <v>197</v>
      </c>
      <c r="BM352" s="232" t="s">
        <v>599</v>
      </c>
    </row>
    <row r="353" spans="1:51" s="14" customFormat="1" ht="12">
      <c r="A353" s="14"/>
      <c r="B353" s="249"/>
      <c r="C353" s="250"/>
      <c r="D353" s="234" t="s">
        <v>169</v>
      </c>
      <c r="E353" s="251" t="s">
        <v>1</v>
      </c>
      <c r="F353" s="252" t="s">
        <v>1780</v>
      </c>
      <c r="G353" s="250"/>
      <c r="H353" s="253">
        <v>4.13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9" t="s">
        <v>169</v>
      </c>
      <c r="AU353" s="259" t="s">
        <v>82</v>
      </c>
      <c r="AV353" s="14" t="s">
        <v>82</v>
      </c>
      <c r="AW353" s="14" t="s">
        <v>30</v>
      </c>
      <c r="AX353" s="14" t="s">
        <v>73</v>
      </c>
      <c r="AY353" s="259" t="s">
        <v>160</v>
      </c>
    </row>
    <row r="354" spans="1:51" s="15" customFormat="1" ht="12">
      <c r="A354" s="15"/>
      <c r="B354" s="260"/>
      <c r="C354" s="261"/>
      <c r="D354" s="234" t="s">
        <v>169</v>
      </c>
      <c r="E354" s="262" t="s">
        <v>1</v>
      </c>
      <c r="F354" s="263" t="s">
        <v>172</v>
      </c>
      <c r="G354" s="261"/>
      <c r="H354" s="264">
        <v>4.13</v>
      </c>
      <c r="I354" s="265"/>
      <c r="J354" s="261"/>
      <c r="K354" s="261"/>
      <c r="L354" s="266"/>
      <c r="M354" s="267"/>
      <c r="N354" s="268"/>
      <c r="O354" s="268"/>
      <c r="P354" s="268"/>
      <c r="Q354" s="268"/>
      <c r="R354" s="268"/>
      <c r="S354" s="268"/>
      <c r="T354" s="269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70" t="s">
        <v>169</v>
      </c>
      <c r="AU354" s="270" t="s">
        <v>82</v>
      </c>
      <c r="AV354" s="15" t="s">
        <v>166</v>
      </c>
      <c r="AW354" s="15" t="s">
        <v>30</v>
      </c>
      <c r="AX354" s="15" t="s">
        <v>80</v>
      </c>
      <c r="AY354" s="270" t="s">
        <v>160</v>
      </c>
    </row>
    <row r="355" spans="1:65" s="2" customFormat="1" ht="33" customHeight="1">
      <c r="A355" s="39"/>
      <c r="B355" s="40"/>
      <c r="C355" s="220" t="s">
        <v>600</v>
      </c>
      <c r="D355" s="220" t="s">
        <v>162</v>
      </c>
      <c r="E355" s="221" t="s">
        <v>1781</v>
      </c>
      <c r="F355" s="222" t="s">
        <v>1782</v>
      </c>
      <c r="G355" s="223" t="s">
        <v>307</v>
      </c>
      <c r="H355" s="224">
        <v>91.8</v>
      </c>
      <c r="I355" s="225"/>
      <c r="J355" s="226">
        <f>ROUND(I355*H355,2)</f>
        <v>0</v>
      </c>
      <c r="K355" s="227"/>
      <c r="L355" s="45"/>
      <c r="M355" s="228" t="s">
        <v>1</v>
      </c>
      <c r="N355" s="229" t="s">
        <v>38</v>
      </c>
      <c r="O355" s="92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197</v>
      </c>
      <c r="AT355" s="232" t="s">
        <v>162</v>
      </c>
      <c r="AU355" s="232" t="s">
        <v>82</v>
      </c>
      <c r="AY355" s="18" t="s">
        <v>160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80</v>
      </c>
      <c r="BK355" s="233">
        <f>ROUND(I355*H355,2)</f>
        <v>0</v>
      </c>
      <c r="BL355" s="18" t="s">
        <v>197</v>
      </c>
      <c r="BM355" s="232" t="s">
        <v>603</v>
      </c>
    </row>
    <row r="356" spans="1:47" s="2" customFormat="1" ht="12">
      <c r="A356" s="39"/>
      <c r="B356" s="40"/>
      <c r="C356" s="41"/>
      <c r="D356" s="234" t="s">
        <v>167</v>
      </c>
      <c r="E356" s="41"/>
      <c r="F356" s="235" t="s">
        <v>1783</v>
      </c>
      <c r="G356" s="41"/>
      <c r="H356" s="41"/>
      <c r="I356" s="236"/>
      <c r="J356" s="41"/>
      <c r="K356" s="41"/>
      <c r="L356" s="45"/>
      <c r="M356" s="237"/>
      <c r="N356" s="23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167</v>
      </c>
      <c r="AU356" s="18" t="s">
        <v>82</v>
      </c>
    </row>
    <row r="357" spans="1:51" s="14" customFormat="1" ht="12">
      <c r="A357" s="14"/>
      <c r="B357" s="249"/>
      <c r="C357" s="250"/>
      <c r="D357" s="234" t="s">
        <v>169</v>
      </c>
      <c r="E357" s="251" t="s">
        <v>1</v>
      </c>
      <c r="F357" s="252" t="s">
        <v>1784</v>
      </c>
      <c r="G357" s="250"/>
      <c r="H357" s="253">
        <v>91.8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9" t="s">
        <v>169</v>
      </c>
      <c r="AU357" s="259" t="s">
        <v>82</v>
      </c>
      <c r="AV357" s="14" t="s">
        <v>82</v>
      </c>
      <c r="AW357" s="14" t="s">
        <v>30</v>
      </c>
      <c r="AX357" s="14" t="s">
        <v>73</v>
      </c>
      <c r="AY357" s="259" t="s">
        <v>160</v>
      </c>
    </row>
    <row r="358" spans="1:51" s="15" customFormat="1" ht="12">
      <c r="A358" s="15"/>
      <c r="B358" s="260"/>
      <c r="C358" s="261"/>
      <c r="D358" s="234" t="s">
        <v>169</v>
      </c>
      <c r="E358" s="262" t="s">
        <v>1</v>
      </c>
      <c r="F358" s="263" t="s">
        <v>172</v>
      </c>
      <c r="G358" s="261"/>
      <c r="H358" s="264">
        <v>91.8</v>
      </c>
      <c r="I358" s="265"/>
      <c r="J358" s="261"/>
      <c r="K358" s="261"/>
      <c r="L358" s="266"/>
      <c r="M358" s="267"/>
      <c r="N358" s="268"/>
      <c r="O358" s="268"/>
      <c r="P358" s="268"/>
      <c r="Q358" s="268"/>
      <c r="R358" s="268"/>
      <c r="S358" s="268"/>
      <c r="T358" s="269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70" t="s">
        <v>169</v>
      </c>
      <c r="AU358" s="270" t="s">
        <v>82</v>
      </c>
      <c r="AV358" s="15" t="s">
        <v>166</v>
      </c>
      <c r="AW358" s="15" t="s">
        <v>30</v>
      </c>
      <c r="AX358" s="15" t="s">
        <v>80</v>
      </c>
      <c r="AY358" s="270" t="s">
        <v>160</v>
      </c>
    </row>
    <row r="359" spans="1:65" s="2" customFormat="1" ht="24.15" customHeight="1">
      <c r="A359" s="39"/>
      <c r="B359" s="40"/>
      <c r="C359" s="271" t="s">
        <v>408</v>
      </c>
      <c r="D359" s="271" t="s">
        <v>226</v>
      </c>
      <c r="E359" s="272" t="s">
        <v>1785</v>
      </c>
      <c r="F359" s="273" t="s">
        <v>1786</v>
      </c>
      <c r="G359" s="274" t="s">
        <v>175</v>
      </c>
      <c r="H359" s="275">
        <v>15.72</v>
      </c>
      <c r="I359" s="276"/>
      <c r="J359" s="277">
        <f>ROUND(I359*H359,2)</f>
        <v>0</v>
      </c>
      <c r="K359" s="278"/>
      <c r="L359" s="279"/>
      <c r="M359" s="280" t="s">
        <v>1</v>
      </c>
      <c r="N359" s="281" t="s">
        <v>38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234</v>
      </c>
      <c r="AT359" s="232" t="s">
        <v>226</v>
      </c>
      <c r="AU359" s="232" t="s">
        <v>82</v>
      </c>
      <c r="AY359" s="18" t="s">
        <v>160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80</v>
      </c>
      <c r="BK359" s="233">
        <f>ROUND(I359*H359,2)</f>
        <v>0</v>
      </c>
      <c r="BL359" s="18" t="s">
        <v>197</v>
      </c>
      <c r="BM359" s="232" t="s">
        <v>606</v>
      </c>
    </row>
    <row r="360" spans="1:51" s="14" customFormat="1" ht="12">
      <c r="A360" s="14"/>
      <c r="B360" s="249"/>
      <c r="C360" s="250"/>
      <c r="D360" s="234" t="s">
        <v>169</v>
      </c>
      <c r="E360" s="251" t="s">
        <v>1</v>
      </c>
      <c r="F360" s="252" t="s">
        <v>1787</v>
      </c>
      <c r="G360" s="250"/>
      <c r="H360" s="253">
        <v>15.72</v>
      </c>
      <c r="I360" s="254"/>
      <c r="J360" s="250"/>
      <c r="K360" s="250"/>
      <c r="L360" s="255"/>
      <c r="M360" s="256"/>
      <c r="N360" s="257"/>
      <c r="O360" s="257"/>
      <c r="P360" s="257"/>
      <c r="Q360" s="257"/>
      <c r="R360" s="257"/>
      <c r="S360" s="257"/>
      <c r="T360" s="258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9" t="s">
        <v>169</v>
      </c>
      <c r="AU360" s="259" t="s">
        <v>82</v>
      </c>
      <c r="AV360" s="14" t="s">
        <v>82</v>
      </c>
      <c r="AW360" s="14" t="s">
        <v>30</v>
      </c>
      <c r="AX360" s="14" t="s">
        <v>73</v>
      </c>
      <c r="AY360" s="259" t="s">
        <v>160</v>
      </c>
    </row>
    <row r="361" spans="1:51" s="15" customFormat="1" ht="12">
      <c r="A361" s="15"/>
      <c r="B361" s="260"/>
      <c r="C361" s="261"/>
      <c r="D361" s="234" t="s">
        <v>169</v>
      </c>
      <c r="E361" s="262" t="s">
        <v>1</v>
      </c>
      <c r="F361" s="263" t="s">
        <v>172</v>
      </c>
      <c r="G361" s="261"/>
      <c r="H361" s="264">
        <v>15.72</v>
      </c>
      <c r="I361" s="265"/>
      <c r="J361" s="261"/>
      <c r="K361" s="261"/>
      <c r="L361" s="266"/>
      <c r="M361" s="267"/>
      <c r="N361" s="268"/>
      <c r="O361" s="268"/>
      <c r="P361" s="268"/>
      <c r="Q361" s="268"/>
      <c r="R361" s="268"/>
      <c r="S361" s="268"/>
      <c r="T361" s="269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0" t="s">
        <v>169</v>
      </c>
      <c r="AU361" s="270" t="s">
        <v>82</v>
      </c>
      <c r="AV361" s="15" t="s">
        <v>166</v>
      </c>
      <c r="AW361" s="15" t="s">
        <v>30</v>
      </c>
      <c r="AX361" s="15" t="s">
        <v>80</v>
      </c>
      <c r="AY361" s="270" t="s">
        <v>160</v>
      </c>
    </row>
    <row r="362" spans="1:65" s="2" customFormat="1" ht="49.05" customHeight="1">
      <c r="A362" s="39"/>
      <c r="B362" s="40"/>
      <c r="C362" s="220" t="s">
        <v>607</v>
      </c>
      <c r="D362" s="220" t="s">
        <v>162</v>
      </c>
      <c r="E362" s="221" t="s">
        <v>1788</v>
      </c>
      <c r="F362" s="222" t="s">
        <v>1789</v>
      </c>
      <c r="G362" s="223" t="s">
        <v>307</v>
      </c>
      <c r="H362" s="224">
        <v>167.3</v>
      </c>
      <c r="I362" s="225"/>
      <c r="J362" s="226">
        <f>ROUND(I362*H362,2)</f>
        <v>0</v>
      </c>
      <c r="K362" s="227"/>
      <c r="L362" s="45"/>
      <c r="M362" s="228" t="s">
        <v>1</v>
      </c>
      <c r="N362" s="229" t="s">
        <v>38</v>
      </c>
      <c r="O362" s="92"/>
      <c r="P362" s="230">
        <f>O362*H362</f>
        <v>0</v>
      </c>
      <c r="Q362" s="230">
        <v>0</v>
      </c>
      <c r="R362" s="230">
        <f>Q362*H362</f>
        <v>0</v>
      </c>
      <c r="S362" s="230">
        <v>0</v>
      </c>
      <c r="T362" s="23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2" t="s">
        <v>197</v>
      </c>
      <c r="AT362" s="232" t="s">
        <v>162</v>
      </c>
      <c r="AU362" s="232" t="s">
        <v>82</v>
      </c>
      <c r="AY362" s="18" t="s">
        <v>160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80</v>
      </c>
      <c r="BK362" s="233">
        <f>ROUND(I362*H362,2)</f>
        <v>0</v>
      </c>
      <c r="BL362" s="18" t="s">
        <v>197</v>
      </c>
      <c r="BM362" s="232" t="s">
        <v>610</v>
      </c>
    </row>
    <row r="363" spans="1:51" s="14" customFormat="1" ht="12">
      <c r="A363" s="14"/>
      <c r="B363" s="249"/>
      <c r="C363" s="250"/>
      <c r="D363" s="234" t="s">
        <v>169</v>
      </c>
      <c r="E363" s="251" t="s">
        <v>1</v>
      </c>
      <c r="F363" s="252" t="s">
        <v>1790</v>
      </c>
      <c r="G363" s="250"/>
      <c r="H363" s="253">
        <v>167.3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169</v>
      </c>
      <c r="AU363" s="259" t="s">
        <v>82</v>
      </c>
      <c r="AV363" s="14" t="s">
        <v>82</v>
      </c>
      <c r="AW363" s="14" t="s">
        <v>30</v>
      </c>
      <c r="AX363" s="14" t="s">
        <v>73</v>
      </c>
      <c r="AY363" s="259" t="s">
        <v>160</v>
      </c>
    </row>
    <row r="364" spans="1:51" s="15" customFormat="1" ht="12">
      <c r="A364" s="15"/>
      <c r="B364" s="260"/>
      <c r="C364" s="261"/>
      <c r="D364" s="234" t="s">
        <v>169</v>
      </c>
      <c r="E364" s="262" t="s">
        <v>1</v>
      </c>
      <c r="F364" s="263" t="s">
        <v>172</v>
      </c>
      <c r="G364" s="261"/>
      <c r="H364" s="264">
        <v>167.3</v>
      </c>
      <c r="I364" s="265"/>
      <c r="J364" s="261"/>
      <c r="K364" s="261"/>
      <c r="L364" s="266"/>
      <c r="M364" s="267"/>
      <c r="N364" s="268"/>
      <c r="O364" s="268"/>
      <c r="P364" s="268"/>
      <c r="Q364" s="268"/>
      <c r="R364" s="268"/>
      <c r="S364" s="268"/>
      <c r="T364" s="269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70" t="s">
        <v>169</v>
      </c>
      <c r="AU364" s="270" t="s">
        <v>82</v>
      </c>
      <c r="AV364" s="15" t="s">
        <v>166</v>
      </c>
      <c r="AW364" s="15" t="s">
        <v>30</v>
      </c>
      <c r="AX364" s="15" t="s">
        <v>80</v>
      </c>
      <c r="AY364" s="270" t="s">
        <v>160</v>
      </c>
    </row>
    <row r="365" spans="1:65" s="2" customFormat="1" ht="24.15" customHeight="1">
      <c r="A365" s="39"/>
      <c r="B365" s="40"/>
      <c r="C365" s="271" t="s">
        <v>412</v>
      </c>
      <c r="D365" s="271" t="s">
        <v>226</v>
      </c>
      <c r="E365" s="272" t="s">
        <v>1791</v>
      </c>
      <c r="F365" s="273" t="s">
        <v>1779</v>
      </c>
      <c r="G365" s="274" t="s">
        <v>175</v>
      </c>
      <c r="H365" s="275">
        <v>14.455</v>
      </c>
      <c r="I365" s="276"/>
      <c r="J365" s="277">
        <f>ROUND(I365*H365,2)</f>
        <v>0</v>
      </c>
      <c r="K365" s="278"/>
      <c r="L365" s="279"/>
      <c r="M365" s="280" t="s">
        <v>1</v>
      </c>
      <c r="N365" s="281" t="s">
        <v>38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234</v>
      </c>
      <c r="AT365" s="232" t="s">
        <v>226</v>
      </c>
      <c r="AU365" s="232" t="s">
        <v>82</v>
      </c>
      <c r="AY365" s="18" t="s">
        <v>160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80</v>
      </c>
      <c r="BK365" s="233">
        <f>ROUND(I365*H365,2)</f>
        <v>0</v>
      </c>
      <c r="BL365" s="18" t="s">
        <v>197</v>
      </c>
      <c r="BM365" s="232" t="s">
        <v>613</v>
      </c>
    </row>
    <row r="366" spans="1:51" s="14" customFormat="1" ht="12">
      <c r="A366" s="14"/>
      <c r="B366" s="249"/>
      <c r="C366" s="250"/>
      <c r="D366" s="234" t="s">
        <v>169</v>
      </c>
      <c r="E366" s="251" t="s">
        <v>1</v>
      </c>
      <c r="F366" s="252" t="s">
        <v>1792</v>
      </c>
      <c r="G366" s="250"/>
      <c r="H366" s="253">
        <v>14.455</v>
      </c>
      <c r="I366" s="254"/>
      <c r="J366" s="250"/>
      <c r="K366" s="250"/>
      <c r="L366" s="255"/>
      <c r="M366" s="256"/>
      <c r="N366" s="257"/>
      <c r="O366" s="257"/>
      <c r="P366" s="257"/>
      <c r="Q366" s="257"/>
      <c r="R366" s="257"/>
      <c r="S366" s="257"/>
      <c r="T366" s="25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9" t="s">
        <v>169</v>
      </c>
      <c r="AU366" s="259" t="s">
        <v>82</v>
      </c>
      <c r="AV366" s="14" t="s">
        <v>82</v>
      </c>
      <c r="AW366" s="14" t="s">
        <v>30</v>
      </c>
      <c r="AX366" s="14" t="s">
        <v>73</v>
      </c>
      <c r="AY366" s="259" t="s">
        <v>160</v>
      </c>
    </row>
    <row r="367" spans="1:51" s="15" customFormat="1" ht="12">
      <c r="A367" s="15"/>
      <c r="B367" s="260"/>
      <c r="C367" s="261"/>
      <c r="D367" s="234" t="s">
        <v>169</v>
      </c>
      <c r="E367" s="262" t="s">
        <v>1</v>
      </c>
      <c r="F367" s="263" t="s">
        <v>172</v>
      </c>
      <c r="G367" s="261"/>
      <c r="H367" s="264">
        <v>14.455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0" t="s">
        <v>169</v>
      </c>
      <c r="AU367" s="270" t="s">
        <v>82</v>
      </c>
      <c r="AV367" s="15" t="s">
        <v>166</v>
      </c>
      <c r="AW367" s="15" t="s">
        <v>30</v>
      </c>
      <c r="AX367" s="15" t="s">
        <v>80</v>
      </c>
      <c r="AY367" s="270" t="s">
        <v>160</v>
      </c>
    </row>
    <row r="368" spans="1:65" s="2" customFormat="1" ht="24.15" customHeight="1">
      <c r="A368" s="39"/>
      <c r="B368" s="40"/>
      <c r="C368" s="271" t="s">
        <v>614</v>
      </c>
      <c r="D368" s="271" t="s">
        <v>226</v>
      </c>
      <c r="E368" s="272" t="s">
        <v>1793</v>
      </c>
      <c r="F368" s="273" t="s">
        <v>1794</v>
      </c>
      <c r="G368" s="274" t="s">
        <v>282</v>
      </c>
      <c r="H368" s="275">
        <v>140</v>
      </c>
      <c r="I368" s="276"/>
      <c r="J368" s="277">
        <f>ROUND(I368*H368,2)</f>
        <v>0</v>
      </c>
      <c r="K368" s="278"/>
      <c r="L368" s="279"/>
      <c r="M368" s="280" t="s">
        <v>1</v>
      </c>
      <c r="N368" s="281" t="s">
        <v>38</v>
      </c>
      <c r="O368" s="92"/>
      <c r="P368" s="230">
        <f>O368*H368</f>
        <v>0</v>
      </c>
      <c r="Q368" s="230">
        <v>0</v>
      </c>
      <c r="R368" s="230">
        <f>Q368*H368</f>
        <v>0</v>
      </c>
      <c r="S368" s="230">
        <v>0</v>
      </c>
      <c r="T368" s="23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2" t="s">
        <v>234</v>
      </c>
      <c r="AT368" s="232" t="s">
        <v>226</v>
      </c>
      <c r="AU368" s="232" t="s">
        <v>82</v>
      </c>
      <c r="AY368" s="18" t="s">
        <v>160</v>
      </c>
      <c r="BE368" s="233">
        <f>IF(N368="základní",J368,0)</f>
        <v>0</v>
      </c>
      <c r="BF368" s="233">
        <f>IF(N368="snížená",J368,0)</f>
        <v>0</v>
      </c>
      <c r="BG368" s="233">
        <f>IF(N368="zákl. přenesená",J368,0)</f>
        <v>0</v>
      </c>
      <c r="BH368" s="233">
        <f>IF(N368="sníž. přenesená",J368,0)</f>
        <v>0</v>
      </c>
      <c r="BI368" s="233">
        <f>IF(N368="nulová",J368,0)</f>
        <v>0</v>
      </c>
      <c r="BJ368" s="18" t="s">
        <v>80</v>
      </c>
      <c r="BK368" s="233">
        <f>ROUND(I368*H368,2)</f>
        <v>0</v>
      </c>
      <c r="BL368" s="18" t="s">
        <v>197</v>
      </c>
      <c r="BM368" s="232" t="s">
        <v>617</v>
      </c>
    </row>
    <row r="369" spans="1:47" s="2" customFormat="1" ht="12">
      <c r="A369" s="39"/>
      <c r="B369" s="40"/>
      <c r="C369" s="41"/>
      <c r="D369" s="234" t="s">
        <v>167</v>
      </c>
      <c r="E369" s="41"/>
      <c r="F369" s="235" t="s">
        <v>1795</v>
      </c>
      <c r="G369" s="41"/>
      <c r="H369" s="41"/>
      <c r="I369" s="236"/>
      <c r="J369" s="41"/>
      <c r="K369" s="41"/>
      <c r="L369" s="45"/>
      <c r="M369" s="237"/>
      <c r="N369" s="23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167</v>
      </c>
      <c r="AU369" s="18" t="s">
        <v>82</v>
      </c>
    </row>
    <row r="370" spans="1:51" s="14" customFormat="1" ht="12">
      <c r="A370" s="14"/>
      <c r="B370" s="249"/>
      <c r="C370" s="250"/>
      <c r="D370" s="234" t="s">
        <v>169</v>
      </c>
      <c r="E370" s="251" t="s">
        <v>1</v>
      </c>
      <c r="F370" s="252" t="s">
        <v>1796</v>
      </c>
      <c r="G370" s="250"/>
      <c r="H370" s="253">
        <v>140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9" t="s">
        <v>169</v>
      </c>
      <c r="AU370" s="259" t="s">
        <v>82</v>
      </c>
      <c r="AV370" s="14" t="s">
        <v>82</v>
      </c>
      <c r="AW370" s="14" t="s">
        <v>30</v>
      </c>
      <c r="AX370" s="14" t="s">
        <v>73</v>
      </c>
      <c r="AY370" s="259" t="s">
        <v>160</v>
      </c>
    </row>
    <row r="371" spans="1:51" s="15" customFormat="1" ht="12">
      <c r="A371" s="15"/>
      <c r="B371" s="260"/>
      <c r="C371" s="261"/>
      <c r="D371" s="234" t="s">
        <v>169</v>
      </c>
      <c r="E371" s="262" t="s">
        <v>1</v>
      </c>
      <c r="F371" s="263" t="s">
        <v>172</v>
      </c>
      <c r="G371" s="261"/>
      <c r="H371" s="264">
        <v>140</v>
      </c>
      <c r="I371" s="265"/>
      <c r="J371" s="261"/>
      <c r="K371" s="261"/>
      <c r="L371" s="266"/>
      <c r="M371" s="267"/>
      <c r="N371" s="268"/>
      <c r="O371" s="268"/>
      <c r="P371" s="268"/>
      <c r="Q371" s="268"/>
      <c r="R371" s="268"/>
      <c r="S371" s="268"/>
      <c r="T371" s="269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0" t="s">
        <v>169</v>
      </c>
      <c r="AU371" s="270" t="s">
        <v>82</v>
      </c>
      <c r="AV371" s="15" t="s">
        <v>166</v>
      </c>
      <c r="AW371" s="15" t="s">
        <v>30</v>
      </c>
      <c r="AX371" s="15" t="s">
        <v>80</v>
      </c>
      <c r="AY371" s="270" t="s">
        <v>160</v>
      </c>
    </row>
    <row r="372" spans="1:65" s="2" customFormat="1" ht="24.15" customHeight="1">
      <c r="A372" s="39"/>
      <c r="B372" s="40"/>
      <c r="C372" s="220" t="s">
        <v>418</v>
      </c>
      <c r="D372" s="220" t="s">
        <v>162</v>
      </c>
      <c r="E372" s="221" t="s">
        <v>1797</v>
      </c>
      <c r="F372" s="222" t="s">
        <v>1798</v>
      </c>
      <c r="G372" s="223" t="s">
        <v>1310</v>
      </c>
      <c r="H372" s="224">
        <v>1210.283</v>
      </c>
      <c r="I372" s="225"/>
      <c r="J372" s="226">
        <f>ROUND(I372*H372,2)</f>
        <v>0</v>
      </c>
      <c r="K372" s="227"/>
      <c r="L372" s="45"/>
      <c r="M372" s="228" t="s">
        <v>1</v>
      </c>
      <c r="N372" s="229" t="s">
        <v>38</v>
      </c>
      <c r="O372" s="92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2" t="s">
        <v>197</v>
      </c>
      <c r="AT372" s="232" t="s">
        <v>162</v>
      </c>
      <c r="AU372" s="232" t="s">
        <v>82</v>
      </c>
      <c r="AY372" s="18" t="s">
        <v>160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8" t="s">
        <v>80</v>
      </c>
      <c r="BK372" s="233">
        <f>ROUND(I372*H372,2)</f>
        <v>0</v>
      </c>
      <c r="BL372" s="18" t="s">
        <v>197</v>
      </c>
      <c r="BM372" s="232" t="s">
        <v>621</v>
      </c>
    </row>
    <row r="373" spans="1:47" s="2" customFormat="1" ht="12">
      <c r="A373" s="39"/>
      <c r="B373" s="40"/>
      <c r="C373" s="41"/>
      <c r="D373" s="234" t="s">
        <v>167</v>
      </c>
      <c r="E373" s="41"/>
      <c r="F373" s="235" t="s">
        <v>1799</v>
      </c>
      <c r="G373" s="41"/>
      <c r="H373" s="41"/>
      <c r="I373" s="236"/>
      <c r="J373" s="41"/>
      <c r="K373" s="41"/>
      <c r="L373" s="45"/>
      <c r="M373" s="237"/>
      <c r="N373" s="238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167</v>
      </c>
      <c r="AU373" s="18" t="s">
        <v>82</v>
      </c>
    </row>
    <row r="374" spans="1:51" s="14" customFormat="1" ht="12">
      <c r="A374" s="14"/>
      <c r="B374" s="249"/>
      <c r="C374" s="250"/>
      <c r="D374" s="234" t="s">
        <v>169</v>
      </c>
      <c r="E374" s="251" t="s">
        <v>1</v>
      </c>
      <c r="F374" s="252" t="s">
        <v>1800</v>
      </c>
      <c r="G374" s="250"/>
      <c r="H374" s="253">
        <v>1052.42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9" t="s">
        <v>169</v>
      </c>
      <c r="AU374" s="259" t="s">
        <v>82</v>
      </c>
      <c r="AV374" s="14" t="s">
        <v>82</v>
      </c>
      <c r="AW374" s="14" t="s">
        <v>30</v>
      </c>
      <c r="AX374" s="14" t="s">
        <v>73</v>
      </c>
      <c r="AY374" s="259" t="s">
        <v>160</v>
      </c>
    </row>
    <row r="375" spans="1:51" s="14" customFormat="1" ht="12">
      <c r="A375" s="14"/>
      <c r="B375" s="249"/>
      <c r="C375" s="250"/>
      <c r="D375" s="234" t="s">
        <v>169</v>
      </c>
      <c r="E375" s="251" t="s">
        <v>1</v>
      </c>
      <c r="F375" s="252" t="s">
        <v>1801</v>
      </c>
      <c r="G375" s="250"/>
      <c r="H375" s="253">
        <v>157.863</v>
      </c>
      <c r="I375" s="254"/>
      <c r="J375" s="250"/>
      <c r="K375" s="250"/>
      <c r="L375" s="255"/>
      <c r="M375" s="256"/>
      <c r="N375" s="257"/>
      <c r="O375" s="257"/>
      <c r="P375" s="257"/>
      <c r="Q375" s="257"/>
      <c r="R375" s="257"/>
      <c r="S375" s="257"/>
      <c r="T375" s="25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9" t="s">
        <v>169</v>
      </c>
      <c r="AU375" s="259" t="s">
        <v>82</v>
      </c>
      <c r="AV375" s="14" t="s">
        <v>82</v>
      </c>
      <c r="AW375" s="14" t="s">
        <v>30</v>
      </c>
      <c r="AX375" s="14" t="s">
        <v>73</v>
      </c>
      <c r="AY375" s="259" t="s">
        <v>160</v>
      </c>
    </row>
    <row r="376" spans="1:51" s="15" customFormat="1" ht="12">
      <c r="A376" s="15"/>
      <c r="B376" s="260"/>
      <c r="C376" s="261"/>
      <c r="D376" s="234" t="s">
        <v>169</v>
      </c>
      <c r="E376" s="262" t="s">
        <v>1</v>
      </c>
      <c r="F376" s="263" t="s">
        <v>172</v>
      </c>
      <c r="G376" s="261"/>
      <c r="H376" s="264">
        <v>1210.2830000000001</v>
      </c>
      <c r="I376" s="265"/>
      <c r="J376" s="261"/>
      <c r="K376" s="261"/>
      <c r="L376" s="266"/>
      <c r="M376" s="267"/>
      <c r="N376" s="268"/>
      <c r="O376" s="268"/>
      <c r="P376" s="268"/>
      <c r="Q376" s="268"/>
      <c r="R376" s="268"/>
      <c r="S376" s="268"/>
      <c r="T376" s="269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0" t="s">
        <v>169</v>
      </c>
      <c r="AU376" s="270" t="s">
        <v>82</v>
      </c>
      <c r="AV376" s="15" t="s">
        <v>166</v>
      </c>
      <c r="AW376" s="15" t="s">
        <v>30</v>
      </c>
      <c r="AX376" s="15" t="s">
        <v>80</v>
      </c>
      <c r="AY376" s="270" t="s">
        <v>160</v>
      </c>
    </row>
    <row r="377" spans="1:65" s="2" customFormat="1" ht="24.15" customHeight="1">
      <c r="A377" s="39"/>
      <c r="B377" s="40"/>
      <c r="C377" s="220" t="s">
        <v>626</v>
      </c>
      <c r="D377" s="220" t="s">
        <v>162</v>
      </c>
      <c r="E377" s="221" t="s">
        <v>1802</v>
      </c>
      <c r="F377" s="222" t="s">
        <v>1803</v>
      </c>
      <c r="G377" s="223" t="s">
        <v>175</v>
      </c>
      <c r="H377" s="224">
        <v>34.305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38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197</v>
      </c>
      <c r="AT377" s="232" t="s">
        <v>162</v>
      </c>
      <c r="AU377" s="232" t="s">
        <v>82</v>
      </c>
      <c r="AY377" s="18" t="s">
        <v>160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80</v>
      </c>
      <c r="BK377" s="233">
        <f>ROUND(I377*H377,2)</f>
        <v>0</v>
      </c>
      <c r="BL377" s="18" t="s">
        <v>197</v>
      </c>
      <c r="BM377" s="232" t="s">
        <v>629</v>
      </c>
    </row>
    <row r="378" spans="1:51" s="14" customFormat="1" ht="12">
      <c r="A378" s="14"/>
      <c r="B378" s="249"/>
      <c r="C378" s="250"/>
      <c r="D378" s="234" t="s">
        <v>169</v>
      </c>
      <c r="E378" s="251" t="s">
        <v>1</v>
      </c>
      <c r="F378" s="252" t="s">
        <v>1787</v>
      </c>
      <c r="G378" s="250"/>
      <c r="H378" s="253">
        <v>15.72</v>
      </c>
      <c r="I378" s="254"/>
      <c r="J378" s="250"/>
      <c r="K378" s="250"/>
      <c r="L378" s="255"/>
      <c r="M378" s="256"/>
      <c r="N378" s="257"/>
      <c r="O378" s="257"/>
      <c r="P378" s="257"/>
      <c r="Q378" s="257"/>
      <c r="R378" s="257"/>
      <c r="S378" s="257"/>
      <c r="T378" s="25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9" t="s">
        <v>169</v>
      </c>
      <c r="AU378" s="259" t="s">
        <v>82</v>
      </c>
      <c r="AV378" s="14" t="s">
        <v>82</v>
      </c>
      <c r="AW378" s="14" t="s">
        <v>30</v>
      </c>
      <c r="AX378" s="14" t="s">
        <v>73</v>
      </c>
      <c r="AY378" s="259" t="s">
        <v>160</v>
      </c>
    </row>
    <row r="379" spans="1:51" s="14" customFormat="1" ht="12">
      <c r="A379" s="14"/>
      <c r="B379" s="249"/>
      <c r="C379" s="250"/>
      <c r="D379" s="234" t="s">
        <v>169</v>
      </c>
      <c r="E379" s="251" t="s">
        <v>1</v>
      </c>
      <c r="F379" s="252" t="s">
        <v>1792</v>
      </c>
      <c r="G379" s="250"/>
      <c r="H379" s="253">
        <v>14.455</v>
      </c>
      <c r="I379" s="254"/>
      <c r="J379" s="250"/>
      <c r="K379" s="250"/>
      <c r="L379" s="255"/>
      <c r="M379" s="256"/>
      <c r="N379" s="257"/>
      <c r="O379" s="257"/>
      <c r="P379" s="257"/>
      <c r="Q379" s="257"/>
      <c r="R379" s="257"/>
      <c r="S379" s="257"/>
      <c r="T379" s="25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9" t="s">
        <v>169</v>
      </c>
      <c r="AU379" s="259" t="s">
        <v>82</v>
      </c>
      <c r="AV379" s="14" t="s">
        <v>82</v>
      </c>
      <c r="AW379" s="14" t="s">
        <v>30</v>
      </c>
      <c r="AX379" s="14" t="s">
        <v>73</v>
      </c>
      <c r="AY379" s="259" t="s">
        <v>160</v>
      </c>
    </row>
    <row r="380" spans="1:51" s="14" customFormat="1" ht="12">
      <c r="A380" s="14"/>
      <c r="B380" s="249"/>
      <c r="C380" s="250"/>
      <c r="D380" s="234" t="s">
        <v>169</v>
      </c>
      <c r="E380" s="251" t="s">
        <v>1</v>
      </c>
      <c r="F380" s="252" t="s">
        <v>1780</v>
      </c>
      <c r="G380" s="250"/>
      <c r="H380" s="253">
        <v>4.13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9" t="s">
        <v>169</v>
      </c>
      <c r="AU380" s="259" t="s">
        <v>82</v>
      </c>
      <c r="AV380" s="14" t="s">
        <v>82</v>
      </c>
      <c r="AW380" s="14" t="s">
        <v>30</v>
      </c>
      <c r="AX380" s="14" t="s">
        <v>73</v>
      </c>
      <c r="AY380" s="259" t="s">
        <v>160</v>
      </c>
    </row>
    <row r="381" spans="1:51" s="15" customFormat="1" ht="12">
      <c r="A381" s="15"/>
      <c r="B381" s="260"/>
      <c r="C381" s="261"/>
      <c r="D381" s="234" t="s">
        <v>169</v>
      </c>
      <c r="E381" s="262" t="s">
        <v>1</v>
      </c>
      <c r="F381" s="263" t="s">
        <v>172</v>
      </c>
      <c r="G381" s="261"/>
      <c r="H381" s="264">
        <v>34.305</v>
      </c>
      <c r="I381" s="265"/>
      <c r="J381" s="261"/>
      <c r="K381" s="261"/>
      <c r="L381" s="266"/>
      <c r="M381" s="267"/>
      <c r="N381" s="268"/>
      <c r="O381" s="268"/>
      <c r="P381" s="268"/>
      <c r="Q381" s="268"/>
      <c r="R381" s="268"/>
      <c r="S381" s="268"/>
      <c r="T381" s="269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0" t="s">
        <v>169</v>
      </c>
      <c r="AU381" s="270" t="s">
        <v>82</v>
      </c>
      <c r="AV381" s="15" t="s">
        <v>166</v>
      </c>
      <c r="AW381" s="15" t="s">
        <v>30</v>
      </c>
      <c r="AX381" s="15" t="s">
        <v>80</v>
      </c>
      <c r="AY381" s="270" t="s">
        <v>160</v>
      </c>
    </row>
    <row r="382" spans="1:65" s="2" customFormat="1" ht="24.15" customHeight="1">
      <c r="A382" s="39"/>
      <c r="B382" s="40"/>
      <c r="C382" s="220" t="s">
        <v>422</v>
      </c>
      <c r="D382" s="220" t="s">
        <v>162</v>
      </c>
      <c r="E382" s="221" t="s">
        <v>1804</v>
      </c>
      <c r="F382" s="222" t="s">
        <v>1805</v>
      </c>
      <c r="G382" s="223" t="s">
        <v>893</v>
      </c>
      <c r="H382" s="282"/>
      <c r="I382" s="225"/>
      <c r="J382" s="226">
        <f>ROUND(I382*H382,2)</f>
        <v>0</v>
      </c>
      <c r="K382" s="227"/>
      <c r="L382" s="45"/>
      <c r="M382" s="228" t="s">
        <v>1</v>
      </c>
      <c r="N382" s="229" t="s">
        <v>38</v>
      </c>
      <c r="O382" s="92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2" t="s">
        <v>197</v>
      </c>
      <c r="AT382" s="232" t="s">
        <v>162</v>
      </c>
      <c r="AU382" s="232" t="s">
        <v>82</v>
      </c>
      <c r="AY382" s="18" t="s">
        <v>160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80</v>
      </c>
      <c r="BK382" s="233">
        <f>ROUND(I382*H382,2)</f>
        <v>0</v>
      </c>
      <c r="BL382" s="18" t="s">
        <v>197</v>
      </c>
      <c r="BM382" s="232" t="s">
        <v>634</v>
      </c>
    </row>
    <row r="383" spans="1:63" s="12" customFormat="1" ht="22.8" customHeight="1">
      <c r="A383" s="12"/>
      <c r="B383" s="204"/>
      <c r="C383" s="205"/>
      <c r="D383" s="206" t="s">
        <v>72</v>
      </c>
      <c r="E383" s="218" t="s">
        <v>1490</v>
      </c>
      <c r="F383" s="218" t="s">
        <v>1491</v>
      </c>
      <c r="G383" s="205"/>
      <c r="H383" s="205"/>
      <c r="I383" s="208"/>
      <c r="J383" s="219">
        <f>BK383</f>
        <v>0</v>
      </c>
      <c r="K383" s="205"/>
      <c r="L383" s="210"/>
      <c r="M383" s="211"/>
      <c r="N383" s="212"/>
      <c r="O383" s="212"/>
      <c r="P383" s="213">
        <f>SUM(P384:P398)</f>
        <v>0</v>
      </c>
      <c r="Q383" s="212"/>
      <c r="R383" s="213">
        <f>SUM(R384:R398)</f>
        <v>0</v>
      </c>
      <c r="S383" s="212"/>
      <c r="T383" s="214">
        <f>SUM(T384:T398)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5" t="s">
        <v>82</v>
      </c>
      <c r="AT383" s="216" t="s">
        <v>72</v>
      </c>
      <c r="AU383" s="216" t="s">
        <v>80</v>
      </c>
      <c r="AY383" s="215" t="s">
        <v>160</v>
      </c>
      <c r="BK383" s="217">
        <f>SUM(BK384:BK398)</f>
        <v>0</v>
      </c>
    </row>
    <row r="384" spans="1:65" s="2" customFormat="1" ht="24.15" customHeight="1">
      <c r="A384" s="39"/>
      <c r="B384" s="40"/>
      <c r="C384" s="220" t="s">
        <v>635</v>
      </c>
      <c r="D384" s="220" t="s">
        <v>162</v>
      </c>
      <c r="E384" s="221" t="s">
        <v>1806</v>
      </c>
      <c r="F384" s="222" t="s">
        <v>1807</v>
      </c>
      <c r="G384" s="223" t="s">
        <v>165</v>
      </c>
      <c r="H384" s="224">
        <v>479.532</v>
      </c>
      <c r="I384" s="225"/>
      <c r="J384" s="226">
        <f>ROUND(I384*H384,2)</f>
        <v>0</v>
      </c>
      <c r="K384" s="227"/>
      <c r="L384" s="45"/>
      <c r="M384" s="228" t="s">
        <v>1</v>
      </c>
      <c r="N384" s="229" t="s">
        <v>38</v>
      </c>
      <c r="O384" s="92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2" t="s">
        <v>197</v>
      </c>
      <c r="AT384" s="232" t="s">
        <v>162</v>
      </c>
      <c r="AU384" s="232" t="s">
        <v>82</v>
      </c>
      <c r="AY384" s="18" t="s">
        <v>160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80</v>
      </c>
      <c r="BK384" s="233">
        <f>ROUND(I384*H384,2)</f>
        <v>0</v>
      </c>
      <c r="BL384" s="18" t="s">
        <v>197</v>
      </c>
      <c r="BM384" s="232" t="s">
        <v>638</v>
      </c>
    </row>
    <row r="385" spans="1:51" s="14" customFormat="1" ht="12">
      <c r="A385" s="14"/>
      <c r="B385" s="249"/>
      <c r="C385" s="250"/>
      <c r="D385" s="234" t="s">
        <v>169</v>
      </c>
      <c r="E385" s="251" t="s">
        <v>1</v>
      </c>
      <c r="F385" s="252" t="s">
        <v>1808</v>
      </c>
      <c r="G385" s="250"/>
      <c r="H385" s="253">
        <v>195.6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169</v>
      </c>
      <c r="AU385" s="259" t="s">
        <v>82</v>
      </c>
      <c r="AV385" s="14" t="s">
        <v>82</v>
      </c>
      <c r="AW385" s="14" t="s">
        <v>30</v>
      </c>
      <c r="AX385" s="14" t="s">
        <v>73</v>
      </c>
      <c r="AY385" s="259" t="s">
        <v>160</v>
      </c>
    </row>
    <row r="386" spans="1:51" s="14" customFormat="1" ht="12">
      <c r="A386" s="14"/>
      <c r="B386" s="249"/>
      <c r="C386" s="250"/>
      <c r="D386" s="234" t="s">
        <v>169</v>
      </c>
      <c r="E386" s="251" t="s">
        <v>1</v>
      </c>
      <c r="F386" s="252" t="s">
        <v>1809</v>
      </c>
      <c r="G386" s="250"/>
      <c r="H386" s="253">
        <v>220.836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9" t="s">
        <v>169</v>
      </c>
      <c r="AU386" s="259" t="s">
        <v>82</v>
      </c>
      <c r="AV386" s="14" t="s">
        <v>82</v>
      </c>
      <c r="AW386" s="14" t="s">
        <v>30</v>
      </c>
      <c r="AX386" s="14" t="s">
        <v>73</v>
      </c>
      <c r="AY386" s="259" t="s">
        <v>160</v>
      </c>
    </row>
    <row r="387" spans="1:51" s="14" customFormat="1" ht="12">
      <c r="A387" s="14"/>
      <c r="B387" s="249"/>
      <c r="C387" s="250"/>
      <c r="D387" s="234" t="s">
        <v>169</v>
      </c>
      <c r="E387" s="251" t="s">
        <v>1</v>
      </c>
      <c r="F387" s="252" t="s">
        <v>1810</v>
      </c>
      <c r="G387" s="250"/>
      <c r="H387" s="253">
        <v>63.096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9" t="s">
        <v>169</v>
      </c>
      <c r="AU387" s="259" t="s">
        <v>82</v>
      </c>
      <c r="AV387" s="14" t="s">
        <v>82</v>
      </c>
      <c r="AW387" s="14" t="s">
        <v>30</v>
      </c>
      <c r="AX387" s="14" t="s">
        <v>73</v>
      </c>
      <c r="AY387" s="259" t="s">
        <v>160</v>
      </c>
    </row>
    <row r="388" spans="1:51" s="15" customFormat="1" ht="12">
      <c r="A388" s="15"/>
      <c r="B388" s="260"/>
      <c r="C388" s="261"/>
      <c r="D388" s="234" t="s">
        <v>169</v>
      </c>
      <c r="E388" s="262" t="s">
        <v>1</v>
      </c>
      <c r="F388" s="263" t="s">
        <v>172</v>
      </c>
      <c r="G388" s="261"/>
      <c r="H388" s="264">
        <v>479.53200000000004</v>
      </c>
      <c r="I388" s="265"/>
      <c r="J388" s="261"/>
      <c r="K388" s="261"/>
      <c r="L388" s="266"/>
      <c r="M388" s="267"/>
      <c r="N388" s="268"/>
      <c r="O388" s="268"/>
      <c r="P388" s="268"/>
      <c r="Q388" s="268"/>
      <c r="R388" s="268"/>
      <c r="S388" s="268"/>
      <c r="T388" s="269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0" t="s">
        <v>169</v>
      </c>
      <c r="AU388" s="270" t="s">
        <v>82</v>
      </c>
      <c r="AV388" s="15" t="s">
        <v>166</v>
      </c>
      <c r="AW388" s="15" t="s">
        <v>30</v>
      </c>
      <c r="AX388" s="15" t="s">
        <v>80</v>
      </c>
      <c r="AY388" s="270" t="s">
        <v>160</v>
      </c>
    </row>
    <row r="389" spans="1:65" s="2" customFormat="1" ht="24.15" customHeight="1">
      <c r="A389" s="39"/>
      <c r="B389" s="40"/>
      <c r="C389" s="220" t="s">
        <v>425</v>
      </c>
      <c r="D389" s="220" t="s">
        <v>162</v>
      </c>
      <c r="E389" s="221" t="s">
        <v>1811</v>
      </c>
      <c r="F389" s="222" t="s">
        <v>1812</v>
      </c>
      <c r="G389" s="223" t="s">
        <v>165</v>
      </c>
      <c r="H389" s="224">
        <v>479.532</v>
      </c>
      <c r="I389" s="225"/>
      <c r="J389" s="226">
        <f>ROUND(I389*H389,2)</f>
        <v>0</v>
      </c>
      <c r="K389" s="227"/>
      <c r="L389" s="45"/>
      <c r="M389" s="228" t="s">
        <v>1</v>
      </c>
      <c r="N389" s="229" t="s">
        <v>38</v>
      </c>
      <c r="O389" s="92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2" t="s">
        <v>197</v>
      </c>
      <c r="AT389" s="232" t="s">
        <v>162</v>
      </c>
      <c r="AU389" s="232" t="s">
        <v>82</v>
      </c>
      <c r="AY389" s="18" t="s">
        <v>160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80</v>
      </c>
      <c r="BK389" s="233">
        <f>ROUND(I389*H389,2)</f>
        <v>0</v>
      </c>
      <c r="BL389" s="18" t="s">
        <v>197</v>
      </c>
      <c r="BM389" s="232" t="s">
        <v>641</v>
      </c>
    </row>
    <row r="390" spans="1:51" s="14" customFormat="1" ht="12">
      <c r="A390" s="14"/>
      <c r="B390" s="249"/>
      <c r="C390" s="250"/>
      <c r="D390" s="234" t="s">
        <v>169</v>
      </c>
      <c r="E390" s="251" t="s">
        <v>1</v>
      </c>
      <c r="F390" s="252" t="s">
        <v>1808</v>
      </c>
      <c r="G390" s="250"/>
      <c r="H390" s="253">
        <v>195.6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9" t="s">
        <v>169</v>
      </c>
      <c r="AU390" s="259" t="s">
        <v>82</v>
      </c>
      <c r="AV390" s="14" t="s">
        <v>82</v>
      </c>
      <c r="AW390" s="14" t="s">
        <v>30</v>
      </c>
      <c r="AX390" s="14" t="s">
        <v>73</v>
      </c>
      <c r="AY390" s="259" t="s">
        <v>160</v>
      </c>
    </row>
    <row r="391" spans="1:51" s="14" customFormat="1" ht="12">
      <c r="A391" s="14"/>
      <c r="B391" s="249"/>
      <c r="C391" s="250"/>
      <c r="D391" s="234" t="s">
        <v>169</v>
      </c>
      <c r="E391" s="251" t="s">
        <v>1</v>
      </c>
      <c r="F391" s="252" t="s">
        <v>1809</v>
      </c>
      <c r="G391" s="250"/>
      <c r="H391" s="253">
        <v>220.836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169</v>
      </c>
      <c r="AU391" s="259" t="s">
        <v>82</v>
      </c>
      <c r="AV391" s="14" t="s">
        <v>82</v>
      </c>
      <c r="AW391" s="14" t="s">
        <v>30</v>
      </c>
      <c r="AX391" s="14" t="s">
        <v>73</v>
      </c>
      <c r="AY391" s="259" t="s">
        <v>160</v>
      </c>
    </row>
    <row r="392" spans="1:51" s="14" customFormat="1" ht="12">
      <c r="A392" s="14"/>
      <c r="B392" s="249"/>
      <c r="C392" s="250"/>
      <c r="D392" s="234" t="s">
        <v>169</v>
      </c>
      <c r="E392" s="251" t="s">
        <v>1</v>
      </c>
      <c r="F392" s="252" t="s">
        <v>1810</v>
      </c>
      <c r="G392" s="250"/>
      <c r="H392" s="253">
        <v>63.096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169</v>
      </c>
      <c r="AU392" s="259" t="s">
        <v>82</v>
      </c>
      <c r="AV392" s="14" t="s">
        <v>82</v>
      </c>
      <c r="AW392" s="14" t="s">
        <v>30</v>
      </c>
      <c r="AX392" s="14" t="s">
        <v>73</v>
      </c>
      <c r="AY392" s="259" t="s">
        <v>160</v>
      </c>
    </row>
    <row r="393" spans="1:51" s="15" customFormat="1" ht="12">
      <c r="A393" s="15"/>
      <c r="B393" s="260"/>
      <c r="C393" s="261"/>
      <c r="D393" s="234" t="s">
        <v>169</v>
      </c>
      <c r="E393" s="262" t="s">
        <v>1</v>
      </c>
      <c r="F393" s="263" t="s">
        <v>172</v>
      </c>
      <c r="G393" s="261"/>
      <c r="H393" s="264">
        <v>479.53200000000004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70" t="s">
        <v>169</v>
      </c>
      <c r="AU393" s="270" t="s">
        <v>82</v>
      </c>
      <c r="AV393" s="15" t="s">
        <v>166</v>
      </c>
      <c r="AW393" s="15" t="s">
        <v>30</v>
      </c>
      <c r="AX393" s="15" t="s">
        <v>80</v>
      </c>
      <c r="AY393" s="270" t="s">
        <v>160</v>
      </c>
    </row>
    <row r="394" spans="1:65" s="2" customFormat="1" ht="24.15" customHeight="1">
      <c r="A394" s="39"/>
      <c r="B394" s="40"/>
      <c r="C394" s="220" t="s">
        <v>642</v>
      </c>
      <c r="D394" s="220" t="s">
        <v>162</v>
      </c>
      <c r="E394" s="221" t="s">
        <v>1813</v>
      </c>
      <c r="F394" s="222" t="s">
        <v>1814</v>
      </c>
      <c r="G394" s="223" t="s">
        <v>165</v>
      </c>
      <c r="H394" s="224">
        <v>479.532</v>
      </c>
      <c r="I394" s="225"/>
      <c r="J394" s="226">
        <f>ROUND(I394*H394,2)</f>
        <v>0</v>
      </c>
      <c r="K394" s="227"/>
      <c r="L394" s="45"/>
      <c r="M394" s="228" t="s">
        <v>1</v>
      </c>
      <c r="N394" s="229" t="s">
        <v>38</v>
      </c>
      <c r="O394" s="92"/>
      <c r="P394" s="230">
        <f>O394*H394</f>
        <v>0</v>
      </c>
      <c r="Q394" s="230">
        <v>0</v>
      </c>
      <c r="R394" s="230">
        <f>Q394*H394</f>
        <v>0</v>
      </c>
      <c r="S394" s="230">
        <v>0</v>
      </c>
      <c r="T394" s="23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2" t="s">
        <v>197</v>
      </c>
      <c r="AT394" s="232" t="s">
        <v>162</v>
      </c>
      <c r="AU394" s="232" t="s">
        <v>82</v>
      </c>
      <c r="AY394" s="18" t="s">
        <v>160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8" t="s">
        <v>80</v>
      </c>
      <c r="BK394" s="233">
        <f>ROUND(I394*H394,2)</f>
        <v>0</v>
      </c>
      <c r="BL394" s="18" t="s">
        <v>197</v>
      </c>
      <c r="BM394" s="232" t="s">
        <v>645</v>
      </c>
    </row>
    <row r="395" spans="1:51" s="14" customFormat="1" ht="12">
      <c r="A395" s="14"/>
      <c r="B395" s="249"/>
      <c r="C395" s="250"/>
      <c r="D395" s="234" t="s">
        <v>169</v>
      </c>
      <c r="E395" s="251" t="s">
        <v>1</v>
      </c>
      <c r="F395" s="252" t="s">
        <v>1808</v>
      </c>
      <c r="G395" s="250"/>
      <c r="H395" s="253">
        <v>195.6</v>
      </c>
      <c r="I395" s="254"/>
      <c r="J395" s="250"/>
      <c r="K395" s="250"/>
      <c r="L395" s="255"/>
      <c r="M395" s="256"/>
      <c r="N395" s="257"/>
      <c r="O395" s="257"/>
      <c r="P395" s="257"/>
      <c r="Q395" s="257"/>
      <c r="R395" s="257"/>
      <c r="S395" s="257"/>
      <c r="T395" s="258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9" t="s">
        <v>169</v>
      </c>
      <c r="AU395" s="259" t="s">
        <v>82</v>
      </c>
      <c r="AV395" s="14" t="s">
        <v>82</v>
      </c>
      <c r="AW395" s="14" t="s">
        <v>30</v>
      </c>
      <c r="AX395" s="14" t="s">
        <v>73</v>
      </c>
      <c r="AY395" s="259" t="s">
        <v>160</v>
      </c>
    </row>
    <row r="396" spans="1:51" s="14" customFormat="1" ht="12">
      <c r="A396" s="14"/>
      <c r="B396" s="249"/>
      <c r="C396" s="250"/>
      <c r="D396" s="234" t="s">
        <v>169</v>
      </c>
      <c r="E396" s="251" t="s">
        <v>1</v>
      </c>
      <c r="F396" s="252" t="s">
        <v>1809</v>
      </c>
      <c r="G396" s="250"/>
      <c r="H396" s="253">
        <v>220.836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169</v>
      </c>
      <c r="AU396" s="259" t="s">
        <v>82</v>
      </c>
      <c r="AV396" s="14" t="s">
        <v>82</v>
      </c>
      <c r="AW396" s="14" t="s">
        <v>30</v>
      </c>
      <c r="AX396" s="14" t="s">
        <v>73</v>
      </c>
      <c r="AY396" s="259" t="s">
        <v>160</v>
      </c>
    </row>
    <row r="397" spans="1:51" s="14" customFormat="1" ht="12">
      <c r="A397" s="14"/>
      <c r="B397" s="249"/>
      <c r="C397" s="250"/>
      <c r="D397" s="234" t="s">
        <v>169</v>
      </c>
      <c r="E397" s="251" t="s">
        <v>1</v>
      </c>
      <c r="F397" s="252" t="s">
        <v>1810</v>
      </c>
      <c r="G397" s="250"/>
      <c r="H397" s="253">
        <v>63.096</v>
      </c>
      <c r="I397" s="254"/>
      <c r="J397" s="250"/>
      <c r="K397" s="250"/>
      <c r="L397" s="255"/>
      <c r="M397" s="256"/>
      <c r="N397" s="257"/>
      <c r="O397" s="257"/>
      <c r="P397" s="257"/>
      <c r="Q397" s="257"/>
      <c r="R397" s="257"/>
      <c r="S397" s="257"/>
      <c r="T397" s="258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9" t="s">
        <v>169</v>
      </c>
      <c r="AU397" s="259" t="s">
        <v>82</v>
      </c>
      <c r="AV397" s="14" t="s">
        <v>82</v>
      </c>
      <c r="AW397" s="14" t="s">
        <v>30</v>
      </c>
      <c r="AX397" s="14" t="s">
        <v>73</v>
      </c>
      <c r="AY397" s="259" t="s">
        <v>160</v>
      </c>
    </row>
    <row r="398" spans="1:51" s="15" customFormat="1" ht="12">
      <c r="A398" s="15"/>
      <c r="B398" s="260"/>
      <c r="C398" s="261"/>
      <c r="D398" s="234" t="s">
        <v>169</v>
      </c>
      <c r="E398" s="262" t="s">
        <v>1</v>
      </c>
      <c r="F398" s="263" t="s">
        <v>172</v>
      </c>
      <c r="G398" s="261"/>
      <c r="H398" s="264">
        <v>479.53200000000004</v>
      </c>
      <c r="I398" s="265"/>
      <c r="J398" s="261"/>
      <c r="K398" s="261"/>
      <c r="L398" s="266"/>
      <c r="M398" s="299"/>
      <c r="N398" s="300"/>
      <c r="O398" s="300"/>
      <c r="P398" s="300"/>
      <c r="Q398" s="300"/>
      <c r="R398" s="300"/>
      <c r="S398" s="300"/>
      <c r="T398" s="30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70" t="s">
        <v>169</v>
      </c>
      <c r="AU398" s="270" t="s">
        <v>82</v>
      </c>
      <c r="AV398" s="15" t="s">
        <v>166</v>
      </c>
      <c r="AW398" s="15" t="s">
        <v>30</v>
      </c>
      <c r="AX398" s="15" t="s">
        <v>80</v>
      </c>
      <c r="AY398" s="270" t="s">
        <v>160</v>
      </c>
    </row>
    <row r="399" spans="1:31" s="2" customFormat="1" ht="6.95" customHeight="1">
      <c r="A399" s="39"/>
      <c r="B399" s="67"/>
      <c r="C399" s="68"/>
      <c r="D399" s="68"/>
      <c r="E399" s="68"/>
      <c r="F399" s="68"/>
      <c r="G399" s="68"/>
      <c r="H399" s="68"/>
      <c r="I399" s="68"/>
      <c r="J399" s="68"/>
      <c r="K399" s="68"/>
      <c r="L399" s="45"/>
      <c r="M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</row>
  </sheetData>
  <sheetProtection password="CC35" sheet="1" objects="1" scenarios="1" formatColumns="0" formatRows="0" autoFilter="0"/>
  <autoFilter ref="C127:K39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1815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ROUND((SUM(BE123:BE182)),2)</f>
        <v>0</v>
      </c>
      <c r="G33" s="39"/>
      <c r="H33" s="39"/>
      <c r="I33" s="156">
        <v>0.21</v>
      </c>
      <c r="J33" s="155">
        <f>ROUND(((SUM(BE123:BE182))*I33),2)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ROUND((SUM(BF123:BF182)),2)</f>
        <v>0</v>
      </c>
      <c r="G34" s="39"/>
      <c r="H34" s="39"/>
      <c r="I34" s="156">
        <v>0.15</v>
      </c>
      <c r="J34" s="155">
        <f>ROUND(((SUM(BF123:BF182))*I34),2)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ROUND((SUM(BG123:BG182)),2)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ROUND((SUM(BH123:BH182)),2)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ROUND((SUM(BI123:BI182)),2)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D.1.4.01a - Vodovod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128</v>
      </c>
      <c r="E99" s="183"/>
      <c r="F99" s="183"/>
      <c r="G99" s="183"/>
      <c r="H99" s="183"/>
      <c r="I99" s="183"/>
      <c r="J99" s="184">
        <f>J132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1816</v>
      </c>
      <c r="E100" s="189"/>
      <c r="F100" s="189"/>
      <c r="G100" s="189"/>
      <c r="H100" s="189"/>
      <c r="I100" s="189"/>
      <c r="J100" s="190">
        <f>J133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1817</v>
      </c>
      <c r="E101" s="189"/>
      <c r="F101" s="189"/>
      <c r="G101" s="189"/>
      <c r="H101" s="189"/>
      <c r="I101" s="189"/>
      <c r="J101" s="190">
        <f>J134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1818</v>
      </c>
      <c r="E102" s="189"/>
      <c r="F102" s="189"/>
      <c r="G102" s="189"/>
      <c r="H102" s="189"/>
      <c r="I102" s="189"/>
      <c r="J102" s="190">
        <f>J157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1819</v>
      </c>
      <c r="E103" s="189"/>
      <c r="F103" s="189"/>
      <c r="G103" s="189"/>
      <c r="H103" s="189"/>
      <c r="I103" s="189"/>
      <c r="J103" s="190">
        <f>J176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145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75" t="str">
        <f>E7</f>
        <v>Z2022156 - ZŠ Beroun - Tělocvična (zadání)_otevřený_doplněný bez.obch.názvů_1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D.1.4.01a - Vodovod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 </v>
      </c>
      <c r="G117" s="41"/>
      <c r="H117" s="41"/>
      <c r="I117" s="33" t="s">
        <v>22</v>
      </c>
      <c r="J117" s="80" t="str">
        <f>IF(J12="","",J12)</f>
        <v>10. 7. 2023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 xml:space="preserve"> </v>
      </c>
      <c r="G119" s="41"/>
      <c r="H119" s="41"/>
      <c r="I119" s="33" t="s">
        <v>29</v>
      </c>
      <c r="J119" s="37" t="str">
        <f>E21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27</v>
      </c>
      <c r="D120" s="41"/>
      <c r="E120" s="41"/>
      <c r="F120" s="28" t="str">
        <f>IF(E18="","",E18)</f>
        <v>Vyplň údaj</v>
      </c>
      <c r="G120" s="41"/>
      <c r="H120" s="41"/>
      <c r="I120" s="33" t="s">
        <v>31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146</v>
      </c>
      <c r="D122" s="195" t="s">
        <v>58</v>
      </c>
      <c r="E122" s="195" t="s">
        <v>54</v>
      </c>
      <c r="F122" s="195" t="s">
        <v>55</v>
      </c>
      <c r="G122" s="195" t="s">
        <v>147</v>
      </c>
      <c r="H122" s="195" t="s">
        <v>148</v>
      </c>
      <c r="I122" s="195" t="s">
        <v>149</v>
      </c>
      <c r="J122" s="196" t="s">
        <v>115</v>
      </c>
      <c r="K122" s="197" t="s">
        <v>150</v>
      </c>
      <c r="L122" s="198"/>
      <c r="M122" s="101" t="s">
        <v>1</v>
      </c>
      <c r="N122" s="102" t="s">
        <v>37</v>
      </c>
      <c r="O122" s="102" t="s">
        <v>151</v>
      </c>
      <c r="P122" s="102" t="s">
        <v>152</v>
      </c>
      <c r="Q122" s="102" t="s">
        <v>153</v>
      </c>
      <c r="R122" s="102" t="s">
        <v>154</v>
      </c>
      <c r="S122" s="102" t="s">
        <v>155</v>
      </c>
      <c r="T122" s="103" t="s">
        <v>156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157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P124+P132</f>
        <v>0</v>
      </c>
      <c r="Q123" s="105"/>
      <c r="R123" s="201">
        <f>R124+R132</f>
        <v>0</v>
      </c>
      <c r="S123" s="105"/>
      <c r="T123" s="202">
        <f>T124+T132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72</v>
      </c>
      <c r="AU123" s="18" t="s">
        <v>117</v>
      </c>
      <c r="BK123" s="203">
        <f>BK124+BK132</f>
        <v>0</v>
      </c>
    </row>
    <row r="124" spans="1:63" s="12" customFormat="1" ht="25.9" customHeight="1">
      <c r="A124" s="12"/>
      <c r="B124" s="204"/>
      <c r="C124" s="205"/>
      <c r="D124" s="206" t="s">
        <v>72</v>
      </c>
      <c r="E124" s="207" t="s">
        <v>158</v>
      </c>
      <c r="F124" s="207" t="s">
        <v>159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</f>
        <v>0</v>
      </c>
      <c r="Q124" s="212"/>
      <c r="R124" s="213">
        <f>R125</f>
        <v>0</v>
      </c>
      <c r="S124" s="212"/>
      <c r="T124" s="214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80</v>
      </c>
      <c r="AT124" s="216" t="s">
        <v>72</v>
      </c>
      <c r="AU124" s="216" t="s">
        <v>73</v>
      </c>
      <c r="AY124" s="215" t="s">
        <v>160</v>
      </c>
      <c r="BK124" s="217">
        <f>BK125</f>
        <v>0</v>
      </c>
    </row>
    <row r="125" spans="1:63" s="12" customFormat="1" ht="22.8" customHeight="1">
      <c r="A125" s="12"/>
      <c r="B125" s="204"/>
      <c r="C125" s="205"/>
      <c r="D125" s="206" t="s">
        <v>72</v>
      </c>
      <c r="E125" s="218" t="s">
        <v>80</v>
      </c>
      <c r="F125" s="218" t="s">
        <v>161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SUM(P126:P131)</f>
        <v>0</v>
      </c>
      <c r="Q125" s="212"/>
      <c r="R125" s="213">
        <f>SUM(R126:R131)</f>
        <v>0</v>
      </c>
      <c r="S125" s="212"/>
      <c r="T125" s="214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80</v>
      </c>
      <c r="AT125" s="216" t="s">
        <v>72</v>
      </c>
      <c r="AU125" s="216" t="s">
        <v>80</v>
      </c>
      <c r="AY125" s="215" t="s">
        <v>160</v>
      </c>
      <c r="BK125" s="217">
        <f>SUM(BK126:BK131)</f>
        <v>0</v>
      </c>
    </row>
    <row r="126" spans="1:65" s="2" customFormat="1" ht="16.5" customHeight="1">
      <c r="A126" s="39"/>
      <c r="B126" s="40"/>
      <c r="C126" s="220" t="s">
        <v>80</v>
      </c>
      <c r="D126" s="220" t="s">
        <v>162</v>
      </c>
      <c r="E126" s="221" t="s">
        <v>1820</v>
      </c>
      <c r="F126" s="222" t="s">
        <v>1821</v>
      </c>
      <c r="G126" s="223" t="s">
        <v>175</v>
      </c>
      <c r="H126" s="224">
        <v>106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166</v>
      </c>
      <c r="AT126" s="232" t="s">
        <v>162</v>
      </c>
      <c r="AU126" s="232" t="s">
        <v>82</v>
      </c>
      <c r="AY126" s="18" t="s">
        <v>160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80</v>
      </c>
      <c r="BK126" s="233">
        <f>ROUND(I126*H126,2)</f>
        <v>0</v>
      </c>
      <c r="BL126" s="18" t="s">
        <v>166</v>
      </c>
      <c r="BM126" s="232" t="s">
        <v>82</v>
      </c>
    </row>
    <row r="127" spans="1:65" s="2" customFormat="1" ht="24.15" customHeight="1">
      <c r="A127" s="39"/>
      <c r="B127" s="40"/>
      <c r="C127" s="220" t="s">
        <v>82</v>
      </c>
      <c r="D127" s="220" t="s">
        <v>162</v>
      </c>
      <c r="E127" s="221" t="s">
        <v>1822</v>
      </c>
      <c r="F127" s="222" t="s">
        <v>1823</v>
      </c>
      <c r="G127" s="223" t="s">
        <v>175</v>
      </c>
      <c r="H127" s="224">
        <v>79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166</v>
      </c>
      <c r="AT127" s="232" t="s">
        <v>162</v>
      </c>
      <c r="AU127" s="232" t="s">
        <v>82</v>
      </c>
      <c r="AY127" s="18" t="s">
        <v>160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166</v>
      </c>
      <c r="BM127" s="232" t="s">
        <v>166</v>
      </c>
    </row>
    <row r="128" spans="1:65" s="2" customFormat="1" ht="16.5" customHeight="1">
      <c r="A128" s="39"/>
      <c r="B128" s="40"/>
      <c r="C128" s="220" t="s">
        <v>176</v>
      </c>
      <c r="D128" s="220" t="s">
        <v>162</v>
      </c>
      <c r="E128" s="221" t="s">
        <v>1824</v>
      </c>
      <c r="F128" s="222" t="s">
        <v>1825</v>
      </c>
      <c r="G128" s="223" t="s">
        <v>175</v>
      </c>
      <c r="H128" s="224">
        <v>9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166</v>
      </c>
      <c r="AT128" s="232" t="s">
        <v>162</v>
      </c>
      <c r="AU128" s="232" t="s">
        <v>82</v>
      </c>
      <c r="AY128" s="18" t="s">
        <v>160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166</v>
      </c>
      <c r="BM128" s="232" t="s">
        <v>179</v>
      </c>
    </row>
    <row r="129" spans="1:65" s="2" customFormat="1" ht="16.5" customHeight="1">
      <c r="A129" s="39"/>
      <c r="B129" s="40"/>
      <c r="C129" s="220" t="s">
        <v>166</v>
      </c>
      <c r="D129" s="220" t="s">
        <v>162</v>
      </c>
      <c r="E129" s="221" t="s">
        <v>1826</v>
      </c>
      <c r="F129" s="222" t="s">
        <v>1827</v>
      </c>
      <c r="G129" s="223" t="s">
        <v>175</v>
      </c>
      <c r="H129" s="224">
        <v>18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166</v>
      </c>
      <c r="AT129" s="232" t="s">
        <v>162</v>
      </c>
      <c r="AU129" s="232" t="s">
        <v>82</v>
      </c>
      <c r="AY129" s="18" t="s">
        <v>160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166</v>
      </c>
      <c r="BM129" s="232" t="s">
        <v>182</v>
      </c>
    </row>
    <row r="130" spans="1:65" s="2" customFormat="1" ht="16.5" customHeight="1">
      <c r="A130" s="39"/>
      <c r="B130" s="40"/>
      <c r="C130" s="220" t="s">
        <v>183</v>
      </c>
      <c r="D130" s="220" t="s">
        <v>162</v>
      </c>
      <c r="E130" s="221" t="s">
        <v>1828</v>
      </c>
      <c r="F130" s="222" t="s">
        <v>1829</v>
      </c>
      <c r="G130" s="223" t="s">
        <v>175</v>
      </c>
      <c r="H130" s="224">
        <v>27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166</v>
      </c>
      <c r="AT130" s="232" t="s">
        <v>162</v>
      </c>
      <c r="AU130" s="232" t="s">
        <v>82</v>
      </c>
      <c r="AY130" s="18" t="s">
        <v>160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166</v>
      </c>
      <c r="BM130" s="232" t="s">
        <v>186</v>
      </c>
    </row>
    <row r="131" spans="1:65" s="2" customFormat="1" ht="16.5" customHeight="1">
      <c r="A131" s="39"/>
      <c r="B131" s="40"/>
      <c r="C131" s="220" t="s">
        <v>179</v>
      </c>
      <c r="D131" s="220" t="s">
        <v>162</v>
      </c>
      <c r="E131" s="221" t="s">
        <v>1830</v>
      </c>
      <c r="F131" s="222" t="s">
        <v>1831</v>
      </c>
      <c r="G131" s="223" t="s">
        <v>165</v>
      </c>
      <c r="H131" s="224">
        <v>90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166</v>
      </c>
      <c r="AT131" s="232" t="s">
        <v>162</v>
      </c>
      <c r="AU131" s="232" t="s">
        <v>82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166</v>
      </c>
      <c r="BM131" s="232" t="s">
        <v>189</v>
      </c>
    </row>
    <row r="132" spans="1:63" s="12" customFormat="1" ht="25.9" customHeight="1">
      <c r="A132" s="12"/>
      <c r="B132" s="204"/>
      <c r="C132" s="205"/>
      <c r="D132" s="206" t="s">
        <v>72</v>
      </c>
      <c r="E132" s="207" t="s">
        <v>827</v>
      </c>
      <c r="F132" s="207" t="s">
        <v>828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P133+P134+P157+P176</f>
        <v>0</v>
      </c>
      <c r="Q132" s="212"/>
      <c r="R132" s="213">
        <f>R133+R134+R157+R176</f>
        <v>0</v>
      </c>
      <c r="S132" s="212"/>
      <c r="T132" s="214">
        <f>T133+T134+T157+T176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82</v>
      </c>
      <c r="AT132" s="216" t="s">
        <v>72</v>
      </c>
      <c r="AU132" s="216" t="s">
        <v>73</v>
      </c>
      <c r="AY132" s="215" t="s">
        <v>160</v>
      </c>
      <c r="BK132" s="217">
        <f>BK133+BK134+BK157+BK176</f>
        <v>0</v>
      </c>
    </row>
    <row r="133" spans="1:63" s="12" customFormat="1" ht="22.8" customHeight="1">
      <c r="A133" s="12"/>
      <c r="B133" s="204"/>
      <c r="C133" s="205"/>
      <c r="D133" s="206" t="s">
        <v>72</v>
      </c>
      <c r="E133" s="218" t="s">
        <v>1832</v>
      </c>
      <c r="F133" s="218" t="s">
        <v>1833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v>0</v>
      </c>
      <c r="Q133" s="212"/>
      <c r="R133" s="213">
        <v>0</v>
      </c>
      <c r="S133" s="212"/>
      <c r="T133" s="214"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82</v>
      </c>
      <c r="AT133" s="216" t="s">
        <v>72</v>
      </c>
      <c r="AU133" s="216" t="s">
        <v>80</v>
      </c>
      <c r="AY133" s="215" t="s">
        <v>160</v>
      </c>
      <c r="BK133" s="217">
        <v>0</v>
      </c>
    </row>
    <row r="134" spans="1:63" s="12" customFormat="1" ht="22.8" customHeight="1">
      <c r="A134" s="12"/>
      <c r="B134" s="204"/>
      <c r="C134" s="205"/>
      <c r="D134" s="206" t="s">
        <v>72</v>
      </c>
      <c r="E134" s="218" t="s">
        <v>1834</v>
      </c>
      <c r="F134" s="218" t="s">
        <v>1835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SUM(P135:P156)</f>
        <v>0</v>
      </c>
      <c r="Q134" s="212"/>
      <c r="R134" s="213">
        <f>SUM(R135:R156)</f>
        <v>0</v>
      </c>
      <c r="S134" s="212"/>
      <c r="T134" s="214">
        <f>SUM(T135:T156)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80</v>
      </c>
      <c r="AT134" s="216" t="s">
        <v>72</v>
      </c>
      <c r="AU134" s="216" t="s">
        <v>80</v>
      </c>
      <c r="AY134" s="215" t="s">
        <v>160</v>
      </c>
      <c r="BK134" s="217">
        <f>SUM(BK135:BK156)</f>
        <v>0</v>
      </c>
    </row>
    <row r="135" spans="1:65" s="2" customFormat="1" ht="21.75" customHeight="1">
      <c r="A135" s="39"/>
      <c r="B135" s="40"/>
      <c r="C135" s="220" t="s">
        <v>191</v>
      </c>
      <c r="D135" s="220" t="s">
        <v>162</v>
      </c>
      <c r="E135" s="221" t="s">
        <v>1836</v>
      </c>
      <c r="F135" s="222" t="s">
        <v>1837</v>
      </c>
      <c r="G135" s="223" t="s">
        <v>307</v>
      </c>
      <c r="H135" s="224">
        <v>19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166</v>
      </c>
      <c r="AT135" s="232" t="s">
        <v>162</v>
      </c>
      <c r="AU135" s="232" t="s">
        <v>82</v>
      </c>
      <c r="AY135" s="18" t="s">
        <v>160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166</v>
      </c>
      <c r="BM135" s="232" t="s">
        <v>194</v>
      </c>
    </row>
    <row r="136" spans="1:65" s="2" customFormat="1" ht="21.75" customHeight="1">
      <c r="A136" s="39"/>
      <c r="B136" s="40"/>
      <c r="C136" s="220" t="s">
        <v>182</v>
      </c>
      <c r="D136" s="220" t="s">
        <v>162</v>
      </c>
      <c r="E136" s="221" t="s">
        <v>1838</v>
      </c>
      <c r="F136" s="222" t="s">
        <v>1839</v>
      </c>
      <c r="G136" s="223" t="s">
        <v>307</v>
      </c>
      <c r="H136" s="224">
        <v>5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166</v>
      </c>
      <c r="AT136" s="232" t="s">
        <v>162</v>
      </c>
      <c r="AU136" s="232" t="s">
        <v>82</v>
      </c>
      <c r="AY136" s="18" t="s">
        <v>160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166</v>
      </c>
      <c r="BM136" s="232" t="s">
        <v>197</v>
      </c>
    </row>
    <row r="137" spans="1:65" s="2" customFormat="1" ht="21.75" customHeight="1">
      <c r="A137" s="39"/>
      <c r="B137" s="40"/>
      <c r="C137" s="220" t="s">
        <v>199</v>
      </c>
      <c r="D137" s="220" t="s">
        <v>162</v>
      </c>
      <c r="E137" s="221" t="s">
        <v>1840</v>
      </c>
      <c r="F137" s="222" t="s">
        <v>1841</v>
      </c>
      <c r="G137" s="223" t="s">
        <v>307</v>
      </c>
      <c r="H137" s="224">
        <v>7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166</v>
      </c>
      <c r="AT137" s="232" t="s">
        <v>162</v>
      </c>
      <c r="AU137" s="232" t="s">
        <v>82</v>
      </c>
      <c r="AY137" s="18" t="s">
        <v>160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166</v>
      </c>
      <c r="BM137" s="232" t="s">
        <v>202</v>
      </c>
    </row>
    <row r="138" spans="1:65" s="2" customFormat="1" ht="21.75" customHeight="1">
      <c r="A138" s="39"/>
      <c r="B138" s="40"/>
      <c r="C138" s="220" t="s">
        <v>186</v>
      </c>
      <c r="D138" s="220" t="s">
        <v>162</v>
      </c>
      <c r="E138" s="221" t="s">
        <v>1842</v>
      </c>
      <c r="F138" s="222" t="s">
        <v>1843</v>
      </c>
      <c r="G138" s="223" t="s">
        <v>307</v>
      </c>
      <c r="H138" s="224">
        <v>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82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205</v>
      </c>
    </row>
    <row r="139" spans="1:65" s="2" customFormat="1" ht="21.75" customHeight="1">
      <c r="A139" s="39"/>
      <c r="B139" s="40"/>
      <c r="C139" s="220" t="s">
        <v>206</v>
      </c>
      <c r="D139" s="220" t="s">
        <v>162</v>
      </c>
      <c r="E139" s="221" t="s">
        <v>1844</v>
      </c>
      <c r="F139" s="222" t="s">
        <v>1845</v>
      </c>
      <c r="G139" s="223" t="s">
        <v>307</v>
      </c>
      <c r="H139" s="224">
        <v>14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166</v>
      </c>
      <c r="AT139" s="232" t="s">
        <v>162</v>
      </c>
      <c r="AU139" s="232" t="s">
        <v>82</v>
      </c>
      <c r="AY139" s="18" t="s">
        <v>160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166</v>
      </c>
      <c r="BM139" s="232" t="s">
        <v>209</v>
      </c>
    </row>
    <row r="140" spans="1:65" s="2" customFormat="1" ht="16.5" customHeight="1">
      <c r="A140" s="39"/>
      <c r="B140" s="40"/>
      <c r="C140" s="220" t="s">
        <v>189</v>
      </c>
      <c r="D140" s="220" t="s">
        <v>162</v>
      </c>
      <c r="E140" s="221" t="s">
        <v>1846</v>
      </c>
      <c r="F140" s="222" t="s">
        <v>1847</v>
      </c>
      <c r="G140" s="223" t="s">
        <v>307</v>
      </c>
      <c r="H140" s="224">
        <v>56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166</v>
      </c>
      <c r="AT140" s="232" t="s">
        <v>162</v>
      </c>
      <c r="AU140" s="232" t="s">
        <v>82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215</v>
      </c>
    </row>
    <row r="141" spans="1:65" s="2" customFormat="1" ht="16.5" customHeight="1">
      <c r="A141" s="39"/>
      <c r="B141" s="40"/>
      <c r="C141" s="220" t="s">
        <v>216</v>
      </c>
      <c r="D141" s="220" t="s">
        <v>162</v>
      </c>
      <c r="E141" s="221" t="s">
        <v>1848</v>
      </c>
      <c r="F141" s="222" t="s">
        <v>1849</v>
      </c>
      <c r="G141" s="223" t="s">
        <v>307</v>
      </c>
      <c r="H141" s="224">
        <v>14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166</v>
      </c>
      <c r="AT141" s="232" t="s">
        <v>162</v>
      </c>
      <c r="AU141" s="232" t="s">
        <v>82</v>
      </c>
      <c r="AY141" s="18" t="s">
        <v>160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166</v>
      </c>
      <c r="BM141" s="232" t="s">
        <v>219</v>
      </c>
    </row>
    <row r="142" spans="1:65" s="2" customFormat="1" ht="21.75" customHeight="1">
      <c r="A142" s="39"/>
      <c r="B142" s="40"/>
      <c r="C142" s="220" t="s">
        <v>194</v>
      </c>
      <c r="D142" s="220" t="s">
        <v>162</v>
      </c>
      <c r="E142" s="221" t="s">
        <v>1850</v>
      </c>
      <c r="F142" s="222" t="s">
        <v>1851</v>
      </c>
      <c r="G142" s="223" t="s">
        <v>307</v>
      </c>
      <c r="H142" s="224">
        <v>75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166</v>
      </c>
      <c r="AT142" s="232" t="s">
        <v>162</v>
      </c>
      <c r="AU142" s="232" t="s">
        <v>82</v>
      </c>
      <c r="AY142" s="18" t="s">
        <v>160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166</v>
      </c>
      <c r="BM142" s="232" t="s">
        <v>223</v>
      </c>
    </row>
    <row r="143" spans="1:65" s="2" customFormat="1" ht="21.75" customHeight="1">
      <c r="A143" s="39"/>
      <c r="B143" s="40"/>
      <c r="C143" s="220" t="s">
        <v>8</v>
      </c>
      <c r="D143" s="220" t="s">
        <v>162</v>
      </c>
      <c r="E143" s="221" t="s">
        <v>1852</v>
      </c>
      <c r="F143" s="222" t="s">
        <v>1853</v>
      </c>
      <c r="G143" s="223" t="s">
        <v>307</v>
      </c>
      <c r="H143" s="224">
        <v>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166</v>
      </c>
      <c r="AT143" s="232" t="s">
        <v>162</v>
      </c>
      <c r="AU143" s="232" t="s">
        <v>82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229</v>
      </c>
    </row>
    <row r="144" spans="1:65" s="2" customFormat="1" ht="21.75" customHeight="1">
      <c r="A144" s="39"/>
      <c r="B144" s="40"/>
      <c r="C144" s="220" t="s">
        <v>197</v>
      </c>
      <c r="D144" s="220" t="s">
        <v>162</v>
      </c>
      <c r="E144" s="221" t="s">
        <v>1854</v>
      </c>
      <c r="F144" s="222" t="s">
        <v>1855</v>
      </c>
      <c r="G144" s="223" t="s">
        <v>307</v>
      </c>
      <c r="H144" s="224">
        <v>7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166</v>
      </c>
      <c r="AT144" s="232" t="s">
        <v>162</v>
      </c>
      <c r="AU144" s="232" t="s">
        <v>82</v>
      </c>
      <c r="AY144" s="18" t="s">
        <v>160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166</v>
      </c>
      <c r="BM144" s="232" t="s">
        <v>234</v>
      </c>
    </row>
    <row r="145" spans="1:65" s="2" customFormat="1" ht="21.75" customHeight="1">
      <c r="A145" s="39"/>
      <c r="B145" s="40"/>
      <c r="C145" s="220" t="s">
        <v>237</v>
      </c>
      <c r="D145" s="220" t="s">
        <v>162</v>
      </c>
      <c r="E145" s="221" t="s">
        <v>1856</v>
      </c>
      <c r="F145" s="222" t="s">
        <v>1857</v>
      </c>
      <c r="G145" s="223" t="s">
        <v>307</v>
      </c>
      <c r="H145" s="224">
        <v>18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166</v>
      </c>
      <c r="AT145" s="232" t="s">
        <v>162</v>
      </c>
      <c r="AU145" s="232" t="s">
        <v>82</v>
      </c>
      <c r="AY145" s="18" t="s">
        <v>160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166</v>
      </c>
      <c r="BM145" s="232" t="s">
        <v>240</v>
      </c>
    </row>
    <row r="146" spans="1:65" s="2" customFormat="1" ht="21.75" customHeight="1">
      <c r="A146" s="39"/>
      <c r="B146" s="40"/>
      <c r="C146" s="220" t="s">
        <v>202</v>
      </c>
      <c r="D146" s="220" t="s">
        <v>162</v>
      </c>
      <c r="E146" s="221" t="s">
        <v>1858</v>
      </c>
      <c r="F146" s="222" t="s">
        <v>1859</v>
      </c>
      <c r="G146" s="223" t="s">
        <v>307</v>
      </c>
      <c r="H146" s="224">
        <v>14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166</v>
      </c>
      <c r="AT146" s="232" t="s">
        <v>162</v>
      </c>
      <c r="AU146" s="232" t="s">
        <v>82</v>
      </c>
      <c r="AY146" s="18" t="s">
        <v>160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166</v>
      </c>
      <c r="BM146" s="232" t="s">
        <v>243</v>
      </c>
    </row>
    <row r="147" spans="1:65" s="2" customFormat="1" ht="16.5" customHeight="1">
      <c r="A147" s="39"/>
      <c r="B147" s="40"/>
      <c r="C147" s="220" t="s">
        <v>246</v>
      </c>
      <c r="D147" s="220" t="s">
        <v>162</v>
      </c>
      <c r="E147" s="221" t="s">
        <v>1860</v>
      </c>
      <c r="F147" s="222" t="s">
        <v>1861</v>
      </c>
      <c r="G147" s="223" t="s">
        <v>307</v>
      </c>
      <c r="H147" s="224">
        <v>21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166</v>
      </c>
      <c r="AT147" s="232" t="s">
        <v>162</v>
      </c>
      <c r="AU147" s="232" t="s">
        <v>82</v>
      </c>
      <c r="AY147" s="18" t="s">
        <v>160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166</v>
      </c>
      <c r="BM147" s="232" t="s">
        <v>249</v>
      </c>
    </row>
    <row r="148" spans="1:65" s="2" customFormat="1" ht="16.5" customHeight="1">
      <c r="A148" s="39"/>
      <c r="B148" s="40"/>
      <c r="C148" s="220" t="s">
        <v>205</v>
      </c>
      <c r="D148" s="220" t="s">
        <v>162</v>
      </c>
      <c r="E148" s="221" t="s">
        <v>1862</v>
      </c>
      <c r="F148" s="222" t="s">
        <v>1863</v>
      </c>
      <c r="G148" s="223" t="s">
        <v>307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166</v>
      </c>
      <c r="AT148" s="232" t="s">
        <v>162</v>
      </c>
      <c r="AU148" s="232" t="s">
        <v>82</v>
      </c>
      <c r="AY148" s="18" t="s">
        <v>160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166</v>
      </c>
      <c r="BM148" s="232" t="s">
        <v>253</v>
      </c>
    </row>
    <row r="149" spans="1:65" s="2" customFormat="1" ht="16.5" customHeight="1">
      <c r="A149" s="39"/>
      <c r="B149" s="40"/>
      <c r="C149" s="220" t="s">
        <v>7</v>
      </c>
      <c r="D149" s="220" t="s">
        <v>162</v>
      </c>
      <c r="E149" s="221" t="s">
        <v>1864</v>
      </c>
      <c r="F149" s="222" t="s">
        <v>1865</v>
      </c>
      <c r="G149" s="223" t="s">
        <v>307</v>
      </c>
      <c r="H149" s="224">
        <v>122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166</v>
      </c>
      <c r="AT149" s="232" t="s">
        <v>162</v>
      </c>
      <c r="AU149" s="232" t="s">
        <v>82</v>
      </c>
      <c r="AY149" s="18" t="s">
        <v>160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166</v>
      </c>
      <c r="BM149" s="232" t="s">
        <v>257</v>
      </c>
    </row>
    <row r="150" spans="1:65" s="2" customFormat="1" ht="16.5" customHeight="1">
      <c r="A150" s="39"/>
      <c r="B150" s="40"/>
      <c r="C150" s="220" t="s">
        <v>209</v>
      </c>
      <c r="D150" s="220" t="s">
        <v>162</v>
      </c>
      <c r="E150" s="221" t="s">
        <v>1866</v>
      </c>
      <c r="F150" s="222" t="s">
        <v>1867</v>
      </c>
      <c r="G150" s="223" t="s">
        <v>307</v>
      </c>
      <c r="H150" s="224">
        <v>17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166</v>
      </c>
      <c r="AT150" s="232" t="s">
        <v>162</v>
      </c>
      <c r="AU150" s="232" t="s">
        <v>82</v>
      </c>
      <c r="AY150" s="18" t="s">
        <v>160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166</v>
      </c>
      <c r="BM150" s="232" t="s">
        <v>261</v>
      </c>
    </row>
    <row r="151" spans="1:65" s="2" customFormat="1" ht="16.5" customHeight="1">
      <c r="A151" s="39"/>
      <c r="B151" s="40"/>
      <c r="C151" s="220" t="s">
        <v>279</v>
      </c>
      <c r="D151" s="220" t="s">
        <v>162</v>
      </c>
      <c r="E151" s="221" t="s">
        <v>1868</v>
      </c>
      <c r="F151" s="222" t="s">
        <v>1869</v>
      </c>
      <c r="G151" s="223" t="s">
        <v>307</v>
      </c>
      <c r="H151" s="224">
        <v>4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166</v>
      </c>
      <c r="AT151" s="232" t="s">
        <v>162</v>
      </c>
      <c r="AU151" s="232" t="s">
        <v>82</v>
      </c>
      <c r="AY151" s="18" t="s">
        <v>160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166</v>
      </c>
      <c r="BM151" s="232" t="s">
        <v>283</v>
      </c>
    </row>
    <row r="152" spans="1:65" s="2" customFormat="1" ht="16.5" customHeight="1">
      <c r="A152" s="39"/>
      <c r="B152" s="40"/>
      <c r="C152" s="220" t="s">
        <v>215</v>
      </c>
      <c r="D152" s="220" t="s">
        <v>162</v>
      </c>
      <c r="E152" s="221" t="s">
        <v>1870</v>
      </c>
      <c r="F152" s="222" t="s">
        <v>1871</v>
      </c>
      <c r="G152" s="223" t="s">
        <v>1548</v>
      </c>
      <c r="H152" s="224">
        <v>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166</v>
      </c>
      <c r="AT152" s="232" t="s">
        <v>162</v>
      </c>
      <c r="AU152" s="232" t="s">
        <v>82</v>
      </c>
      <c r="AY152" s="18" t="s">
        <v>160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166</v>
      </c>
      <c r="BM152" s="232" t="s">
        <v>287</v>
      </c>
    </row>
    <row r="153" spans="1:65" s="2" customFormat="1" ht="16.5" customHeight="1">
      <c r="A153" s="39"/>
      <c r="B153" s="40"/>
      <c r="C153" s="220" t="s">
        <v>290</v>
      </c>
      <c r="D153" s="220" t="s">
        <v>162</v>
      </c>
      <c r="E153" s="221" t="s">
        <v>1872</v>
      </c>
      <c r="F153" s="222" t="s">
        <v>1873</v>
      </c>
      <c r="G153" s="223" t="s">
        <v>1548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166</v>
      </c>
      <c r="AT153" s="232" t="s">
        <v>162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293</v>
      </c>
    </row>
    <row r="154" spans="1:65" s="2" customFormat="1" ht="16.5" customHeight="1">
      <c r="A154" s="39"/>
      <c r="B154" s="40"/>
      <c r="C154" s="220" t="s">
        <v>219</v>
      </c>
      <c r="D154" s="220" t="s">
        <v>162</v>
      </c>
      <c r="E154" s="221" t="s">
        <v>1874</v>
      </c>
      <c r="F154" s="222" t="s">
        <v>1875</v>
      </c>
      <c r="G154" s="223" t="s">
        <v>1548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166</v>
      </c>
      <c r="AT154" s="232" t="s">
        <v>162</v>
      </c>
      <c r="AU154" s="232" t="s">
        <v>82</v>
      </c>
      <c r="AY154" s="18" t="s">
        <v>160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166</v>
      </c>
      <c r="BM154" s="232" t="s">
        <v>297</v>
      </c>
    </row>
    <row r="155" spans="1:65" s="2" customFormat="1" ht="16.5" customHeight="1">
      <c r="A155" s="39"/>
      <c r="B155" s="40"/>
      <c r="C155" s="220" t="s">
        <v>304</v>
      </c>
      <c r="D155" s="220" t="s">
        <v>162</v>
      </c>
      <c r="E155" s="221" t="s">
        <v>1876</v>
      </c>
      <c r="F155" s="222" t="s">
        <v>1877</v>
      </c>
      <c r="G155" s="223" t="s">
        <v>214</v>
      </c>
      <c r="H155" s="224">
        <v>0.2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166</v>
      </c>
      <c r="AT155" s="232" t="s">
        <v>162</v>
      </c>
      <c r="AU155" s="232" t="s">
        <v>82</v>
      </c>
      <c r="AY155" s="18" t="s">
        <v>160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166</v>
      </c>
      <c r="BM155" s="232" t="s">
        <v>308</v>
      </c>
    </row>
    <row r="156" spans="1:65" s="2" customFormat="1" ht="16.5" customHeight="1">
      <c r="A156" s="39"/>
      <c r="B156" s="40"/>
      <c r="C156" s="220" t="s">
        <v>223</v>
      </c>
      <c r="D156" s="220" t="s">
        <v>162</v>
      </c>
      <c r="E156" s="221" t="s">
        <v>1878</v>
      </c>
      <c r="F156" s="222" t="s">
        <v>1879</v>
      </c>
      <c r="G156" s="223" t="s">
        <v>1548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166</v>
      </c>
      <c r="AT156" s="232" t="s">
        <v>162</v>
      </c>
      <c r="AU156" s="232" t="s">
        <v>82</v>
      </c>
      <c r="AY156" s="18" t="s">
        <v>160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166</v>
      </c>
      <c r="BM156" s="232" t="s">
        <v>312</v>
      </c>
    </row>
    <row r="157" spans="1:63" s="12" customFormat="1" ht="22.8" customHeight="1">
      <c r="A157" s="12"/>
      <c r="B157" s="204"/>
      <c r="C157" s="205"/>
      <c r="D157" s="206" t="s">
        <v>72</v>
      </c>
      <c r="E157" s="218" t="s">
        <v>1880</v>
      </c>
      <c r="F157" s="218" t="s">
        <v>1881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SUM(P158:P175)</f>
        <v>0</v>
      </c>
      <c r="Q157" s="212"/>
      <c r="R157" s="213">
        <f>SUM(R158:R175)</f>
        <v>0</v>
      </c>
      <c r="S157" s="212"/>
      <c r="T157" s="214">
        <f>SUM(T158:T175)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80</v>
      </c>
      <c r="AT157" s="216" t="s">
        <v>72</v>
      </c>
      <c r="AU157" s="216" t="s">
        <v>80</v>
      </c>
      <c r="AY157" s="215" t="s">
        <v>160</v>
      </c>
      <c r="BK157" s="217">
        <f>SUM(BK158:BK175)</f>
        <v>0</v>
      </c>
    </row>
    <row r="158" spans="1:65" s="2" customFormat="1" ht="21.75" customHeight="1">
      <c r="A158" s="39"/>
      <c r="B158" s="40"/>
      <c r="C158" s="220" t="s">
        <v>314</v>
      </c>
      <c r="D158" s="220" t="s">
        <v>162</v>
      </c>
      <c r="E158" s="221" t="s">
        <v>1882</v>
      </c>
      <c r="F158" s="222" t="s">
        <v>1883</v>
      </c>
      <c r="G158" s="223" t="s">
        <v>737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166</v>
      </c>
      <c r="AT158" s="232" t="s">
        <v>162</v>
      </c>
      <c r="AU158" s="232" t="s">
        <v>82</v>
      </c>
      <c r="AY158" s="18" t="s">
        <v>160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166</v>
      </c>
      <c r="BM158" s="232" t="s">
        <v>317</v>
      </c>
    </row>
    <row r="159" spans="1:65" s="2" customFormat="1" ht="16.5" customHeight="1">
      <c r="A159" s="39"/>
      <c r="B159" s="40"/>
      <c r="C159" s="220" t="s">
        <v>229</v>
      </c>
      <c r="D159" s="220" t="s">
        <v>162</v>
      </c>
      <c r="E159" s="221" t="s">
        <v>1884</v>
      </c>
      <c r="F159" s="222" t="s">
        <v>1885</v>
      </c>
      <c r="G159" s="223" t="s">
        <v>737</v>
      </c>
      <c r="H159" s="224">
        <v>2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166</v>
      </c>
      <c r="AT159" s="232" t="s">
        <v>162</v>
      </c>
      <c r="AU159" s="232" t="s">
        <v>82</v>
      </c>
      <c r="AY159" s="18" t="s">
        <v>160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166</v>
      </c>
      <c r="BM159" s="232" t="s">
        <v>322</v>
      </c>
    </row>
    <row r="160" spans="1:65" s="2" customFormat="1" ht="16.5" customHeight="1">
      <c r="A160" s="39"/>
      <c r="B160" s="40"/>
      <c r="C160" s="220" t="s">
        <v>323</v>
      </c>
      <c r="D160" s="220" t="s">
        <v>162</v>
      </c>
      <c r="E160" s="221" t="s">
        <v>1886</v>
      </c>
      <c r="F160" s="222" t="s">
        <v>1887</v>
      </c>
      <c r="G160" s="223" t="s">
        <v>737</v>
      </c>
      <c r="H160" s="224">
        <v>2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166</v>
      </c>
      <c r="AT160" s="232" t="s">
        <v>162</v>
      </c>
      <c r="AU160" s="232" t="s">
        <v>82</v>
      </c>
      <c r="AY160" s="18" t="s">
        <v>160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166</v>
      </c>
      <c r="BM160" s="232" t="s">
        <v>326</v>
      </c>
    </row>
    <row r="161" spans="1:65" s="2" customFormat="1" ht="16.5" customHeight="1">
      <c r="A161" s="39"/>
      <c r="B161" s="40"/>
      <c r="C161" s="220" t="s">
        <v>234</v>
      </c>
      <c r="D161" s="220" t="s">
        <v>162</v>
      </c>
      <c r="E161" s="221" t="s">
        <v>1888</v>
      </c>
      <c r="F161" s="222" t="s">
        <v>1889</v>
      </c>
      <c r="G161" s="223" t="s">
        <v>737</v>
      </c>
      <c r="H161" s="224">
        <v>3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166</v>
      </c>
      <c r="AT161" s="232" t="s">
        <v>162</v>
      </c>
      <c r="AU161" s="232" t="s">
        <v>82</v>
      </c>
      <c r="AY161" s="18" t="s">
        <v>160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80</v>
      </c>
      <c r="BK161" s="233">
        <f>ROUND(I161*H161,2)</f>
        <v>0</v>
      </c>
      <c r="BL161" s="18" t="s">
        <v>166</v>
      </c>
      <c r="BM161" s="232" t="s">
        <v>330</v>
      </c>
    </row>
    <row r="162" spans="1:65" s="2" customFormat="1" ht="16.5" customHeight="1">
      <c r="A162" s="39"/>
      <c r="B162" s="40"/>
      <c r="C162" s="220" t="s">
        <v>335</v>
      </c>
      <c r="D162" s="220" t="s">
        <v>162</v>
      </c>
      <c r="E162" s="221" t="s">
        <v>1890</v>
      </c>
      <c r="F162" s="222" t="s">
        <v>1891</v>
      </c>
      <c r="G162" s="223" t="s">
        <v>737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166</v>
      </c>
      <c r="AT162" s="232" t="s">
        <v>162</v>
      </c>
      <c r="AU162" s="232" t="s">
        <v>82</v>
      </c>
      <c r="AY162" s="18" t="s">
        <v>160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166</v>
      </c>
      <c r="BM162" s="232" t="s">
        <v>338</v>
      </c>
    </row>
    <row r="163" spans="1:65" s="2" customFormat="1" ht="16.5" customHeight="1">
      <c r="A163" s="39"/>
      <c r="B163" s="40"/>
      <c r="C163" s="220" t="s">
        <v>240</v>
      </c>
      <c r="D163" s="220" t="s">
        <v>162</v>
      </c>
      <c r="E163" s="221" t="s">
        <v>1892</v>
      </c>
      <c r="F163" s="222" t="s">
        <v>1893</v>
      </c>
      <c r="G163" s="223" t="s">
        <v>737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166</v>
      </c>
      <c r="AT163" s="232" t="s">
        <v>162</v>
      </c>
      <c r="AU163" s="232" t="s">
        <v>82</v>
      </c>
      <c r="AY163" s="18" t="s">
        <v>160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166</v>
      </c>
      <c r="BM163" s="232" t="s">
        <v>342</v>
      </c>
    </row>
    <row r="164" spans="1:65" s="2" customFormat="1" ht="16.5" customHeight="1">
      <c r="A164" s="39"/>
      <c r="B164" s="40"/>
      <c r="C164" s="220" t="s">
        <v>361</v>
      </c>
      <c r="D164" s="220" t="s">
        <v>162</v>
      </c>
      <c r="E164" s="221" t="s">
        <v>1894</v>
      </c>
      <c r="F164" s="222" t="s">
        <v>1895</v>
      </c>
      <c r="G164" s="223" t="s">
        <v>737</v>
      </c>
      <c r="H164" s="224">
        <v>1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166</v>
      </c>
      <c r="AT164" s="232" t="s">
        <v>162</v>
      </c>
      <c r="AU164" s="232" t="s">
        <v>82</v>
      </c>
      <c r="AY164" s="18" t="s">
        <v>160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80</v>
      </c>
      <c r="BK164" s="233">
        <f>ROUND(I164*H164,2)</f>
        <v>0</v>
      </c>
      <c r="BL164" s="18" t="s">
        <v>166</v>
      </c>
      <c r="BM164" s="232" t="s">
        <v>364</v>
      </c>
    </row>
    <row r="165" spans="1:65" s="2" customFormat="1" ht="16.5" customHeight="1">
      <c r="A165" s="39"/>
      <c r="B165" s="40"/>
      <c r="C165" s="220" t="s">
        <v>243</v>
      </c>
      <c r="D165" s="220" t="s">
        <v>162</v>
      </c>
      <c r="E165" s="221" t="s">
        <v>1896</v>
      </c>
      <c r="F165" s="222" t="s">
        <v>1897</v>
      </c>
      <c r="G165" s="223" t="s">
        <v>737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166</v>
      </c>
      <c r="AT165" s="232" t="s">
        <v>162</v>
      </c>
      <c r="AU165" s="232" t="s">
        <v>82</v>
      </c>
      <c r="AY165" s="18" t="s">
        <v>160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166</v>
      </c>
      <c r="BM165" s="232" t="s">
        <v>373</v>
      </c>
    </row>
    <row r="166" spans="1:65" s="2" customFormat="1" ht="16.5" customHeight="1">
      <c r="A166" s="39"/>
      <c r="B166" s="40"/>
      <c r="C166" s="220" t="s">
        <v>378</v>
      </c>
      <c r="D166" s="220" t="s">
        <v>162</v>
      </c>
      <c r="E166" s="221" t="s">
        <v>1898</v>
      </c>
      <c r="F166" s="222" t="s">
        <v>1899</v>
      </c>
      <c r="G166" s="223" t="s">
        <v>737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166</v>
      </c>
      <c r="AT166" s="232" t="s">
        <v>162</v>
      </c>
      <c r="AU166" s="232" t="s">
        <v>82</v>
      </c>
      <c r="AY166" s="18" t="s">
        <v>160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166</v>
      </c>
      <c r="BM166" s="232" t="s">
        <v>381</v>
      </c>
    </row>
    <row r="167" spans="1:65" s="2" customFormat="1" ht="21.75" customHeight="1">
      <c r="A167" s="39"/>
      <c r="B167" s="40"/>
      <c r="C167" s="220" t="s">
        <v>249</v>
      </c>
      <c r="D167" s="220" t="s">
        <v>162</v>
      </c>
      <c r="E167" s="221" t="s">
        <v>1900</v>
      </c>
      <c r="F167" s="222" t="s">
        <v>1901</v>
      </c>
      <c r="G167" s="223" t="s">
        <v>737</v>
      </c>
      <c r="H167" s="224">
        <v>21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166</v>
      </c>
      <c r="AT167" s="232" t="s">
        <v>162</v>
      </c>
      <c r="AU167" s="232" t="s">
        <v>82</v>
      </c>
      <c r="AY167" s="18" t="s">
        <v>160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166</v>
      </c>
      <c r="BM167" s="232" t="s">
        <v>387</v>
      </c>
    </row>
    <row r="168" spans="1:65" s="2" customFormat="1" ht="21.75" customHeight="1">
      <c r="A168" s="39"/>
      <c r="B168" s="40"/>
      <c r="C168" s="220" t="s">
        <v>392</v>
      </c>
      <c r="D168" s="220" t="s">
        <v>162</v>
      </c>
      <c r="E168" s="221" t="s">
        <v>1902</v>
      </c>
      <c r="F168" s="222" t="s">
        <v>1903</v>
      </c>
      <c r="G168" s="223" t="s">
        <v>737</v>
      </c>
      <c r="H168" s="224">
        <v>6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166</v>
      </c>
      <c r="AT168" s="232" t="s">
        <v>162</v>
      </c>
      <c r="AU168" s="232" t="s">
        <v>82</v>
      </c>
      <c r="AY168" s="18" t="s">
        <v>160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166</v>
      </c>
      <c r="BM168" s="232" t="s">
        <v>395</v>
      </c>
    </row>
    <row r="169" spans="1:65" s="2" customFormat="1" ht="24.15" customHeight="1">
      <c r="A169" s="39"/>
      <c r="B169" s="40"/>
      <c r="C169" s="220" t="s">
        <v>253</v>
      </c>
      <c r="D169" s="220" t="s">
        <v>162</v>
      </c>
      <c r="E169" s="221" t="s">
        <v>1904</v>
      </c>
      <c r="F169" s="222" t="s">
        <v>1905</v>
      </c>
      <c r="G169" s="223" t="s">
        <v>737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166</v>
      </c>
      <c r="AT169" s="232" t="s">
        <v>162</v>
      </c>
      <c r="AU169" s="232" t="s">
        <v>82</v>
      </c>
      <c r="AY169" s="18" t="s">
        <v>160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166</v>
      </c>
      <c r="BM169" s="232" t="s">
        <v>400</v>
      </c>
    </row>
    <row r="170" spans="1:65" s="2" customFormat="1" ht="37.8" customHeight="1">
      <c r="A170" s="39"/>
      <c r="B170" s="40"/>
      <c r="C170" s="220" t="s">
        <v>401</v>
      </c>
      <c r="D170" s="220" t="s">
        <v>162</v>
      </c>
      <c r="E170" s="221" t="s">
        <v>1906</v>
      </c>
      <c r="F170" s="222" t="s">
        <v>1907</v>
      </c>
      <c r="G170" s="223" t="s">
        <v>737</v>
      </c>
      <c r="H170" s="224">
        <v>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166</v>
      </c>
      <c r="AT170" s="232" t="s">
        <v>162</v>
      </c>
      <c r="AU170" s="232" t="s">
        <v>82</v>
      </c>
      <c r="AY170" s="18" t="s">
        <v>160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166</v>
      </c>
      <c r="BM170" s="232" t="s">
        <v>404</v>
      </c>
    </row>
    <row r="171" spans="1:65" s="2" customFormat="1" ht="21.75" customHeight="1">
      <c r="A171" s="39"/>
      <c r="B171" s="40"/>
      <c r="C171" s="220" t="s">
        <v>257</v>
      </c>
      <c r="D171" s="220" t="s">
        <v>162</v>
      </c>
      <c r="E171" s="221" t="s">
        <v>1908</v>
      </c>
      <c r="F171" s="222" t="s">
        <v>1909</v>
      </c>
      <c r="G171" s="223" t="s">
        <v>1548</v>
      </c>
      <c r="H171" s="224">
        <v>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166</v>
      </c>
      <c r="AT171" s="232" t="s">
        <v>162</v>
      </c>
      <c r="AU171" s="232" t="s">
        <v>82</v>
      </c>
      <c r="AY171" s="18" t="s">
        <v>160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166</v>
      </c>
      <c r="BM171" s="232" t="s">
        <v>408</v>
      </c>
    </row>
    <row r="172" spans="1:65" s="2" customFormat="1" ht="24.15" customHeight="1">
      <c r="A172" s="39"/>
      <c r="B172" s="40"/>
      <c r="C172" s="220" t="s">
        <v>409</v>
      </c>
      <c r="D172" s="220" t="s">
        <v>162</v>
      </c>
      <c r="E172" s="221" t="s">
        <v>1910</v>
      </c>
      <c r="F172" s="222" t="s">
        <v>1911</v>
      </c>
      <c r="G172" s="223" t="s">
        <v>737</v>
      </c>
      <c r="H172" s="224">
        <v>6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166</v>
      </c>
      <c r="AT172" s="232" t="s">
        <v>162</v>
      </c>
      <c r="AU172" s="232" t="s">
        <v>82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412</v>
      </c>
    </row>
    <row r="173" spans="1:65" s="2" customFormat="1" ht="16.5" customHeight="1">
      <c r="A173" s="39"/>
      <c r="B173" s="40"/>
      <c r="C173" s="220" t="s">
        <v>261</v>
      </c>
      <c r="D173" s="220" t="s">
        <v>162</v>
      </c>
      <c r="E173" s="221" t="s">
        <v>1912</v>
      </c>
      <c r="F173" s="222" t="s">
        <v>1913</v>
      </c>
      <c r="G173" s="223" t="s">
        <v>737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166</v>
      </c>
      <c r="AT173" s="232" t="s">
        <v>162</v>
      </c>
      <c r="AU173" s="232" t="s">
        <v>82</v>
      </c>
      <c r="AY173" s="18" t="s">
        <v>160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166</v>
      </c>
      <c r="BM173" s="232" t="s">
        <v>418</v>
      </c>
    </row>
    <row r="174" spans="1:65" s="2" customFormat="1" ht="37.8" customHeight="1">
      <c r="A174" s="39"/>
      <c r="B174" s="40"/>
      <c r="C174" s="220" t="s">
        <v>419</v>
      </c>
      <c r="D174" s="220" t="s">
        <v>162</v>
      </c>
      <c r="E174" s="221" t="s">
        <v>1914</v>
      </c>
      <c r="F174" s="222" t="s">
        <v>1915</v>
      </c>
      <c r="G174" s="223" t="s">
        <v>737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166</v>
      </c>
      <c r="AT174" s="232" t="s">
        <v>162</v>
      </c>
      <c r="AU174" s="232" t="s">
        <v>82</v>
      </c>
      <c r="AY174" s="18" t="s">
        <v>160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166</v>
      </c>
      <c r="BM174" s="232" t="s">
        <v>422</v>
      </c>
    </row>
    <row r="175" spans="1:65" s="2" customFormat="1" ht="44.25" customHeight="1">
      <c r="A175" s="39"/>
      <c r="B175" s="40"/>
      <c r="C175" s="220" t="s">
        <v>283</v>
      </c>
      <c r="D175" s="220" t="s">
        <v>162</v>
      </c>
      <c r="E175" s="221" t="s">
        <v>1916</v>
      </c>
      <c r="F175" s="222" t="s">
        <v>1917</v>
      </c>
      <c r="G175" s="223" t="s">
        <v>737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166</v>
      </c>
      <c r="AT175" s="232" t="s">
        <v>162</v>
      </c>
      <c r="AU175" s="232" t="s">
        <v>82</v>
      </c>
      <c r="AY175" s="18" t="s">
        <v>160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166</v>
      </c>
      <c r="BM175" s="232" t="s">
        <v>425</v>
      </c>
    </row>
    <row r="176" spans="1:63" s="12" customFormat="1" ht="22.8" customHeight="1">
      <c r="A176" s="12"/>
      <c r="B176" s="204"/>
      <c r="C176" s="205"/>
      <c r="D176" s="206" t="s">
        <v>72</v>
      </c>
      <c r="E176" s="218" t="s">
        <v>1918</v>
      </c>
      <c r="F176" s="218" t="s">
        <v>1919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SUM(P177:P182)</f>
        <v>0</v>
      </c>
      <c r="Q176" s="212"/>
      <c r="R176" s="213">
        <f>SUM(R177:R182)</f>
        <v>0</v>
      </c>
      <c r="S176" s="212"/>
      <c r="T176" s="214">
        <f>SUM(T177:T182)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80</v>
      </c>
      <c r="AT176" s="216" t="s">
        <v>72</v>
      </c>
      <c r="AU176" s="216" t="s">
        <v>80</v>
      </c>
      <c r="AY176" s="215" t="s">
        <v>160</v>
      </c>
      <c r="BK176" s="217">
        <f>SUM(BK177:BK182)</f>
        <v>0</v>
      </c>
    </row>
    <row r="177" spans="1:65" s="2" customFormat="1" ht="33" customHeight="1">
      <c r="A177" s="39"/>
      <c r="B177" s="40"/>
      <c r="C177" s="220" t="s">
        <v>427</v>
      </c>
      <c r="D177" s="220" t="s">
        <v>162</v>
      </c>
      <c r="E177" s="221" t="s">
        <v>1920</v>
      </c>
      <c r="F177" s="222" t="s">
        <v>1921</v>
      </c>
      <c r="G177" s="223" t="s">
        <v>1548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166</v>
      </c>
      <c r="AT177" s="232" t="s">
        <v>162</v>
      </c>
      <c r="AU177" s="232" t="s">
        <v>82</v>
      </c>
      <c r="AY177" s="18" t="s">
        <v>160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166</v>
      </c>
      <c r="BM177" s="232" t="s">
        <v>430</v>
      </c>
    </row>
    <row r="178" spans="1:65" s="2" customFormat="1" ht="24.15" customHeight="1">
      <c r="A178" s="39"/>
      <c r="B178" s="40"/>
      <c r="C178" s="220" t="s">
        <v>287</v>
      </c>
      <c r="D178" s="220" t="s">
        <v>162</v>
      </c>
      <c r="E178" s="221" t="s">
        <v>1922</v>
      </c>
      <c r="F178" s="222" t="s">
        <v>1923</v>
      </c>
      <c r="G178" s="223" t="s">
        <v>1548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166</v>
      </c>
      <c r="AT178" s="232" t="s">
        <v>162</v>
      </c>
      <c r="AU178" s="232" t="s">
        <v>82</v>
      </c>
      <c r="AY178" s="18" t="s">
        <v>160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166</v>
      </c>
      <c r="BM178" s="232" t="s">
        <v>434</v>
      </c>
    </row>
    <row r="179" spans="1:65" s="2" customFormat="1" ht="21.75" customHeight="1">
      <c r="A179" s="39"/>
      <c r="B179" s="40"/>
      <c r="C179" s="220" t="s">
        <v>435</v>
      </c>
      <c r="D179" s="220" t="s">
        <v>162</v>
      </c>
      <c r="E179" s="221" t="s">
        <v>1924</v>
      </c>
      <c r="F179" s="222" t="s">
        <v>1925</v>
      </c>
      <c r="G179" s="223" t="s">
        <v>1548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166</v>
      </c>
      <c r="AT179" s="232" t="s">
        <v>162</v>
      </c>
      <c r="AU179" s="232" t="s">
        <v>82</v>
      </c>
      <c r="AY179" s="18" t="s">
        <v>160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166</v>
      </c>
      <c r="BM179" s="232" t="s">
        <v>438</v>
      </c>
    </row>
    <row r="180" spans="1:65" s="2" customFormat="1" ht="16.5" customHeight="1">
      <c r="A180" s="39"/>
      <c r="B180" s="40"/>
      <c r="C180" s="220" t="s">
        <v>293</v>
      </c>
      <c r="D180" s="220" t="s">
        <v>162</v>
      </c>
      <c r="E180" s="221" t="s">
        <v>1926</v>
      </c>
      <c r="F180" s="222" t="s">
        <v>1927</v>
      </c>
      <c r="G180" s="223" t="s">
        <v>1548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82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443</v>
      </c>
    </row>
    <row r="181" spans="1:65" s="2" customFormat="1" ht="16.5" customHeight="1">
      <c r="A181" s="39"/>
      <c r="B181" s="40"/>
      <c r="C181" s="220" t="s">
        <v>444</v>
      </c>
      <c r="D181" s="220" t="s">
        <v>162</v>
      </c>
      <c r="E181" s="221" t="s">
        <v>1928</v>
      </c>
      <c r="F181" s="222" t="s">
        <v>1929</v>
      </c>
      <c r="G181" s="223" t="s">
        <v>1548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166</v>
      </c>
      <c r="AT181" s="232" t="s">
        <v>162</v>
      </c>
      <c r="AU181" s="232" t="s">
        <v>82</v>
      </c>
      <c r="AY181" s="18" t="s">
        <v>160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166</v>
      </c>
      <c r="BM181" s="232" t="s">
        <v>447</v>
      </c>
    </row>
    <row r="182" spans="1:65" s="2" customFormat="1" ht="16.5" customHeight="1">
      <c r="A182" s="39"/>
      <c r="B182" s="40"/>
      <c r="C182" s="220" t="s">
        <v>297</v>
      </c>
      <c r="D182" s="220" t="s">
        <v>162</v>
      </c>
      <c r="E182" s="221" t="s">
        <v>1930</v>
      </c>
      <c r="F182" s="222" t="s">
        <v>1931</v>
      </c>
      <c r="G182" s="223" t="s">
        <v>1548</v>
      </c>
      <c r="H182" s="224">
        <v>1</v>
      </c>
      <c r="I182" s="225"/>
      <c r="J182" s="226">
        <f>ROUND(I182*H182,2)</f>
        <v>0</v>
      </c>
      <c r="K182" s="227"/>
      <c r="L182" s="45"/>
      <c r="M182" s="294" t="s">
        <v>1</v>
      </c>
      <c r="N182" s="295" t="s">
        <v>38</v>
      </c>
      <c r="O182" s="296"/>
      <c r="P182" s="297">
        <f>O182*H182</f>
        <v>0</v>
      </c>
      <c r="Q182" s="297">
        <v>0</v>
      </c>
      <c r="R182" s="297">
        <f>Q182*H182</f>
        <v>0</v>
      </c>
      <c r="S182" s="297">
        <v>0</v>
      </c>
      <c r="T182" s="29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166</v>
      </c>
      <c r="AT182" s="232" t="s">
        <v>162</v>
      </c>
      <c r="AU182" s="232" t="s">
        <v>82</v>
      </c>
      <c r="AY182" s="18" t="s">
        <v>160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80</v>
      </c>
      <c r="BK182" s="233">
        <f>ROUND(I182*H182,2)</f>
        <v>0</v>
      </c>
      <c r="BL182" s="18" t="s">
        <v>166</v>
      </c>
      <c r="BM182" s="232" t="s">
        <v>450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2:K18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1932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ROUND((SUM(BE124:BE180)),2)</f>
        <v>0</v>
      </c>
      <c r="G33" s="39"/>
      <c r="H33" s="39"/>
      <c r="I33" s="156">
        <v>0.21</v>
      </c>
      <c r="J33" s="155">
        <f>ROUND(((SUM(BE124:BE180))*I33),2)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ROUND((SUM(BF124:BF180)),2)</f>
        <v>0</v>
      </c>
      <c r="G34" s="39"/>
      <c r="H34" s="39"/>
      <c r="I34" s="156">
        <v>0.15</v>
      </c>
      <c r="J34" s="155">
        <f>ROUND(((SUM(BF124:BF180))*I34),2)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ROUND((SUM(BG124:BG180)),2)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ROUND((SUM(BH124:BH180)),2)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ROUND((SUM(BI124:BI180)),2)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D.1.4.01b - Kanalizace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118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119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0"/>
      <c r="C99" s="181"/>
      <c r="D99" s="182" t="s">
        <v>128</v>
      </c>
      <c r="E99" s="183"/>
      <c r="F99" s="183"/>
      <c r="G99" s="183"/>
      <c r="H99" s="183"/>
      <c r="I99" s="183"/>
      <c r="J99" s="184">
        <f>J133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6"/>
      <c r="C100" s="187"/>
      <c r="D100" s="188" t="s">
        <v>1933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1817</v>
      </c>
      <c r="E101" s="189"/>
      <c r="F101" s="189"/>
      <c r="G101" s="189"/>
      <c r="H101" s="189"/>
      <c r="I101" s="189"/>
      <c r="J101" s="190">
        <f>J135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1934</v>
      </c>
      <c r="E102" s="189"/>
      <c r="F102" s="189"/>
      <c r="G102" s="189"/>
      <c r="H102" s="189"/>
      <c r="I102" s="189"/>
      <c r="J102" s="190">
        <f>J145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1935</v>
      </c>
      <c r="E103" s="189"/>
      <c r="F103" s="189"/>
      <c r="G103" s="189"/>
      <c r="H103" s="189"/>
      <c r="I103" s="189"/>
      <c r="J103" s="190">
        <f>J165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1936</v>
      </c>
      <c r="E104" s="189"/>
      <c r="F104" s="189"/>
      <c r="G104" s="189"/>
      <c r="H104" s="189"/>
      <c r="I104" s="189"/>
      <c r="J104" s="190">
        <f>J177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145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6.25" customHeight="1">
      <c r="A114" s="39"/>
      <c r="B114" s="40"/>
      <c r="C114" s="41"/>
      <c r="D114" s="41"/>
      <c r="E114" s="175" t="str">
        <f>E7</f>
        <v>Z2022156 - ZŠ Beroun - Tělocvična (zadání)_otevřený_doplněný bez.obch.názvů_1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111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D.1.4.01b - Kanalizace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33" t="s">
        <v>22</v>
      </c>
      <c r="J118" s="80" t="str">
        <f>IF(J12="","",J12)</f>
        <v>10. 7. 2023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 xml:space="preserve"> </v>
      </c>
      <c r="G120" s="41"/>
      <c r="H120" s="41"/>
      <c r="I120" s="33" t="s">
        <v>29</v>
      </c>
      <c r="J120" s="37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33" t="s">
        <v>31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146</v>
      </c>
      <c r="D123" s="195" t="s">
        <v>58</v>
      </c>
      <c r="E123" s="195" t="s">
        <v>54</v>
      </c>
      <c r="F123" s="195" t="s">
        <v>55</v>
      </c>
      <c r="G123" s="195" t="s">
        <v>147</v>
      </c>
      <c r="H123" s="195" t="s">
        <v>148</v>
      </c>
      <c r="I123" s="195" t="s">
        <v>149</v>
      </c>
      <c r="J123" s="196" t="s">
        <v>115</v>
      </c>
      <c r="K123" s="197" t="s">
        <v>150</v>
      </c>
      <c r="L123" s="198"/>
      <c r="M123" s="101" t="s">
        <v>1</v>
      </c>
      <c r="N123" s="102" t="s">
        <v>37</v>
      </c>
      <c r="O123" s="102" t="s">
        <v>151</v>
      </c>
      <c r="P123" s="102" t="s">
        <v>152</v>
      </c>
      <c r="Q123" s="102" t="s">
        <v>153</v>
      </c>
      <c r="R123" s="102" t="s">
        <v>154</v>
      </c>
      <c r="S123" s="102" t="s">
        <v>155</v>
      </c>
      <c r="T123" s="103" t="s">
        <v>156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157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P125+P133</f>
        <v>0</v>
      </c>
      <c r="Q124" s="105"/>
      <c r="R124" s="201">
        <f>R125+R133</f>
        <v>0</v>
      </c>
      <c r="S124" s="105"/>
      <c r="T124" s="202">
        <f>T125+T133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72</v>
      </c>
      <c r="AU124" s="18" t="s">
        <v>117</v>
      </c>
      <c r="BK124" s="203">
        <f>BK125+BK133</f>
        <v>0</v>
      </c>
    </row>
    <row r="125" spans="1:63" s="12" customFormat="1" ht="25.9" customHeight="1">
      <c r="A125" s="12"/>
      <c r="B125" s="204"/>
      <c r="C125" s="205"/>
      <c r="D125" s="206" t="s">
        <v>72</v>
      </c>
      <c r="E125" s="207" t="s">
        <v>158</v>
      </c>
      <c r="F125" s="207" t="s">
        <v>159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</f>
        <v>0</v>
      </c>
      <c r="Q125" s="212"/>
      <c r="R125" s="213">
        <f>R126</f>
        <v>0</v>
      </c>
      <c r="S125" s="212"/>
      <c r="T125" s="214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80</v>
      </c>
      <c r="AT125" s="216" t="s">
        <v>72</v>
      </c>
      <c r="AU125" s="216" t="s">
        <v>73</v>
      </c>
      <c r="AY125" s="215" t="s">
        <v>160</v>
      </c>
      <c r="BK125" s="217">
        <f>BK126</f>
        <v>0</v>
      </c>
    </row>
    <row r="126" spans="1:63" s="12" customFormat="1" ht="22.8" customHeight="1">
      <c r="A126" s="12"/>
      <c r="B126" s="204"/>
      <c r="C126" s="205"/>
      <c r="D126" s="206" t="s">
        <v>72</v>
      </c>
      <c r="E126" s="218" t="s">
        <v>80</v>
      </c>
      <c r="F126" s="218" t="s">
        <v>161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SUM(P127:P132)</f>
        <v>0</v>
      </c>
      <c r="Q126" s="212"/>
      <c r="R126" s="213">
        <f>SUM(R127:R132)</f>
        <v>0</v>
      </c>
      <c r="S126" s="212"/>
      <c r="T126" s="214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80</v>
      </c>
      <c r="AT126" s="216" t="s">
        <v>72</v>
      </c>
      <c r="AU126" s="216" t="s">
        <v>80</v>
      </c>
      <c r="AY126" s="215" t="s">
        <v>160</v>
      </c>
      <c r="BK126" s="217">
        <f>SUM(BK127:BK132)</f>
        <v>0</v>
      </c>
    </row>
    <row r="127" spans="1:65" s="2" customFormat="1" ht="16.5" customHeight="1">
      <c r="A127" s="39"/>
      <c r="B127" s="40"/>
      <c r="C127" s="220" t="s">
        <v>80</v>
      </c>
      <c r="D127" s="220" t="s">
        <v>162</v>
      </c>
      <c r="E127" s="221" t="s">
        <v>1820</v>
      </c>
      <c r="F127" s="222" t="s">
        <v>1821</v>
      </c>
      <c r="G127" s="223" t="s">
        <v>175</v>
      </c>
      <c r="H127" s="224">
        <v>320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166</v>
      </c>
      <c r="AT127" s="232" t="s">
        <v>162</v>
      </c>
      <c r="AU127" s="232" t="s">
        <v>82</v>
      </c>
      <c r="AY127" s="18" t="s">
        <v>160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166</v>
      </c>
      <c r="BM127" s="232" t="s">
        <v>82</v>
      </c>
    </row>
    <row r="128" spans="1:65" s="2" customFormat="1" ht="16.5" customHeight="1">
      <c r="A128" s="39"/>
      <c r="B128" s="40"/>
      <c r="C128" s="220" t="s">
        <v>82</v>
      </c>
      <c r="D128" s="220" t="s">
        <v>162</v>
      </c>
      <c r="E128" s="221" t="s">
        <v>1937</v>
      </c>
      <c r="F128" s="222" t="s">
        <v>1938</v>
      </c>
      <c r="G128" s="223" t="s">
        <v>175</v>
      </c>
      <c r="H128" s="224">
        <v>271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166</v>
      </c>
      <c r="AT128" s="232" t="s">
        <v>162</v>
      </c>
      <c r="AU128" s="232" t="s">
        <v>82</v>
      </c>
      <c r="AY128" s="18" t="s">
        <v>160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166</v>
      </c>
      <c r="BM128" s="232" t="s">
        <v>166</v>
      </c>
    </row>
    <row r="129" spans="1:65" s="2" customFormat="1" ht="16.5" customHeight="1">
      <c r="A129" s="39"/>
      <c r="B129" s="40"/>
      <c r="C129" s="220" t="s">
        <v>176</v>
      </c>
      <c r="D129" s="220" t="s">
        <v>162</v>
      </c>
      <c r="E129" s="221" t="s">
        <v>1939</v>
      </c>
      <c r="F129" s="222" t="s">
        <v>1940</v>
      </c>
      <c r="G129" s="223" t="s">
        <v>175</v>
      </c>
      <c r="H129" s="224">
        <v>8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166</v>
      </c>
      <c r="AT129" s="232" t="s">
        <v>162</v>
      </c>
      <c r="AU129" s="232" t="s">
        <v>82</v>
      </c>
      <c r="AY129" s="18" t="s">
        <v>160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166</v>
      </c>
      <c r="BM129" s="232" t="s">
        <v>179</v>
      </c>
    </row>
    <row r="130" spans="1:65" s="2" customFormat="1" ht="16.5" customHeight="1">
      <c r="A130" s="39"/>
      <c r="B130" s="40"/>
      <c r="C130" s="220" t="s">
        <v>166</v>
      </c>
      <c r="D130" s="220" t="s">
        <v>162</v>
      </c>
      <c r="E130" s="221" t="s">
        <v>1824</v>
      </c>
      <c r="F130" s="222" t="s">
        <v>1825</v>
      </c>
      <c r="G130" s="223" t="s">
        <v>175</v>
      </c>
      <c r="H130" s="224">
        <v>4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166</v>
      </c>
      <c r="AT130" s="232" t="s">
        <v>162</v>
      </c>
      <c r="AU130" s="232" t="s">
        <v>82</v>
      </c>
      <c r="AY130" s="18" t="s">
        <v>160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166</v>
      </c>
      <c r="BM130" s="232" t="s">
        <v>182</v>
      </c>
    </row>
    <row r="131" spans="1:65" s="2" customFormat="1" ht="16.5" customHeight="1">
      <c r="A131" s="39"/>
      <c r="B131" s="40"/>
      <c r="C131" s="220" t="s">
        <v>183</v>
      </c>
      <c r="D131" s="220" t="s">
        <v>162</v>
      </c>
      <c r="E131" s="221" t="s">
        <v>1828</v>
      </c>
      <c r="F131" s="222" t="s">
        <v>1829</v>
      </c>
      <c r="G131" s="223" t="s">
        <v>175</v>
      </c>
      <c r="H131" s="224">
        <v>48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166</v>
      </c>
      <c r="AT131" s="232" t="s">
        <v>162</v>
      </c>
      <c r="AU131" s="232" t="s">
        <v>82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166</v>
      </c>
      <c r="BM131" s="232" t="s">
        <v>186</v>
      </c>
    </row>
    <row r="132" spans="1:65" s="2" customFormat="1" ht="16.5" customHeight="1">
      <c r="A132" s="39"/>
      <c r="B132" s="40"/>
      <c r="C132" s="220" t="s">
        <v>179</v>
      </c>
      <c r="D132" s="220" t="s">
        <v>162</v>
      </c>
      <c r="E132" s="221" t="s">
        <v>1830</v>
      </c>
      <c r="F132" s="222" t="s">
        <v>1831</v>
      </c>
      <c r="G132" s="223" t="s">
        <v>165</v>
      </c>
      <c r="H132" s="224">
        <v>49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166</v>
      </c>
      <c r="AT132" s="232" t="s">
        <v>162</v>
      </c>
      <c r="AU132" s="232" t="s">
        <v>82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166</v>
      </c>
      <c r="BM132" s="232" t="s">
        <v>189</v>
      </c>
    </row>
    <row r="133" spans="1:63" s="12" customFormat="1" ht="25.9" customHeight="1">
      <c r="A133" s="12"/>
      <c r="B133" s="204"/>
      <c r="C133" s="205"/>
      <c r="D133" s="206" t="s">
        <v>72</v>
      </c>
      <c r="E133" s="207" t="s">
        <v>827</v>
      </c>
      <c r="F133" s="207" t="s">
        <v>828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P134+P135+P145+P165+P177</f>
        <v>0</v>
      </c>
      <c r="Q133" s="212"/>
      <c r="R133" s="213">
        <f>R134+R135+R145+R165+R177</f>
        <v>0</v>
      </c>
      <c r="S133" s="212"/>
      <c r="T133" s="214">
        <f>T134+T135+T145+T165+T177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82</v>
      </c>
      <c r="AT133" s="216" t="s">
        <v>72</v>
      </c>
      <c r="AU133" s="216" t="s">
        <v>73</v>
      </c>
      <c r="AY133" s="215" t="s">
        <v>160</v>
      </c>
      <c r="BK133" s="217">
        <f>BK134+BK135+BK145+BK165+BK177</f>
        <v>0</v>
      </c>
    </row>
    <row r="134" spans="1:63" s="12" customFormat="1" ht="22.8" customHeight="1">
      <c r="A134" s="12"/>
      <c r="B134" s="204"/>
      <c r="C134" s="205"/>
      <c r="D134" s="206" t="s">
        <v>72</v>
      </c>
      <c r="E134" s="218" t="s">
        <v>1941</v>
      </c>
      <c r="F134" s="218" t="s">
        <v>1942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v>0</v>
      </c>
      <c r="Q134" s="212"/>
      <c r="R134" s="213">
        <v>0</v>
      </c>
      <c r="S134" s="212"/>
      <c r="T134" s="214"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82</v>
      </c>
      <c r="AT134" s="216" t="s">
        <v>72</v>
      </c>
      <c r="AU134" s="216" t="s">
        <v>80</v>
      </c>
      <c r="AY134" s="215" t="s">
        <v>160</v>
      </c>
      <c r="BK134" s="217">
        <v>0</v>
      </c>
    </row>
    <row r="135" spans="1:63" s="12" customFormat="1" ht="22.8" customHeight="1">
      <c r="A135" s="12"/>
      <c r="B135" s="204"/>
      <c r="C135" s="205"/>
      <c r="D135" s="206" t="s">
        <v>72</v>
      </c>
      <c r="E135" s="218" t="s">
        <v>1834</v>
      </c>
      <c r="F135" s="218" t="s">
        <v>1835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SUM(P136:P144)</f>
        <v>0</v>
      </c>
      <c r="Q135" s="212"/>
      <c r="R135" s="213">
        <f>SUM(R136:R144)</f>
        <v>0</v>
      </c>
      <c r="S135" s="212"/>
      <c r="T135" s="214">
        <f>SUM(T136:T144)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80</v>
      </c>
      <c r="AT135" s="216" t="s">
        <v>72</v>
      </c>
      <c r="AU135" s="216" t="s">
        <v>80</v>
      </c>
      <c r="AY135" s="215" t="s">
        <v>160</v>
      </c>
      <c r="BK135" s="217">
        <f>SUM(BK136:BK144)</f>
        <v>0</v>
      </c>
    </row>
    <row r="136" spans="1:65" s="2" customFormat="1" ht="16.5" customHeight="1">
      <c r="A136" s="39"/>
      <c r="B136" s="40"/>
      <c r="C136" s="220" t="s">
        <v>191</v>
      </c>
      <c r="D136" s="220" t="s">
        <v>162</v>
      </c>
      <c r="E136" s="221" t="s">
        <v>1943</v>
      </c>
      <c r="F136" s="222" t="s">
        <v>1944</v>
      </c>
      <c r="G136" s="223" t="s">
        <v>307</v>
      </c>
      <c r="H136" s="224">
        <v>6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166</v>
      </c>
      <c r="AT136" s="232" t="s">
        <v>162</v>
      </c>
      <c r="AU136" s="232" t="s">
        <v>82</v>
      </c>
      <c r="AY136" s="18" t="s">
        <v>160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166</v>
      </c>
      <c r="BM136" s="232" t="s">
        <v>194</v>
      </c>
    </row>
    <row r="137" spans="1:65" s="2" customFormat="1" ht="16.5" customHeight="1">
      <c r="A137" s="39"/>
      <c r="B137" s="40"/>
      <c r="C137" s="220" t="s">
        <v>182</v>
      </c>
      <c r="D137" s="220" t="s">
        <v>162</v>
      </c>
      <c r="E137" s="221" t="s">
        <v>1945</v>
      </c>
      <c r="F137" s="222" t="s">
        <v>1946</v>
      </c>
      <c r="G137" s="223" t="s">
        <v>307</v>
      </c>
      <c r="H137" s="224">
        <v>4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166</v>
      </c>
      <c r="AT137" s="232" t="s">
        <v>162</v>
      </c>
      <c r="AU137" s="232" t="s">
        <v>82</v>
      </c>
      <c r="AY137" s="18" t="s">
        <v>160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166</v>
      </c>
      <c r="BM137" s="232" t="s">
        <v>197</v>
      </c>
    </row>
    <row r="138" spans="1:65" s="2" customFormat="1" ht="16.5" customHeight="1">
      <c r="A138" s="39"/>
      <c r="B138" s="40"/>
      <c r="C138" s="220" t="s">
        <v>199</v>
      </c>
      <c r="D138" s="220" t="s">
        <v>162</v>
      </c>
      <c r="E138" s="221" t="s">
        <v>1947</v>
      </c>
      <c r="F138" s="222" t="s">
        <v>1948</v>
      </c>
      <c r="G138" s="223" t="s">
        <v>307</v>
      </c>
      <c r="H138" s="224">
        <v>9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82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202</v>
      </c>
    </row>
    <row r="139" spans="1:65" s="2" customFormat="1" ht="16.5" customHeight="1">
      <c r="A139" s="39"/>
      <c r="B139" s="40"/>
      <c r="C139" s="220" t="s">
        <v>186</v>
      </c>
      <c r="D139" s="220" t="s">
        <v>162</v>
      </c>
      <c r="E139" s="221" t="s">
        <v>1949</v>
      </c>
      <c r="F139" s="222" t="s">
        <v>1950</v>
      </c>
      <c r="G139" s="223" t="s">
        <v>307</v>
      </c>
      <c r="H139" s="224">
        <v>21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166</v>
      </c>
      <c r="AT139" s="232" t="s">
        <v>162</v>
      </c>
      <c r="AU139" s="232" t="s">
        <v>82</v>
      </c>
      <c r="AY139" s="18" t="s">
        <v>160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166</v>
      </c>
      <c r="BM139" s="232" t="s">
        <v>205</v>
      </c>
    </row>
    <row r="140" spans="1:65" s="2" customFormat="1" ht="16.5" customHeight="1">
      <c r="A140" s="39"/>
      <c r="B140" s="40"/>
      <c r="C140" s="220" t="s">
        <v>206</v>
      </c>
      <c r="D140" s="220" t="s">
        <v>162</v>
      </c>
      <c r="E140" s="221" t="s">
        <v>1951</v>
      </c>
      <c r="F140" s="222" t="s">
        <v>1952</v>
      </c>
      <c r="G140" s="223" t="s">
        <v>307</v>
      </c>
      <c r="H140" s="224">
        <v>39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166</v>
      </c>
      <c r="AT140" s="232" t="s">
        <v>162</v>
      </c>
      <c r="AU140" s="232" t="s">
        <v>82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209</v>
      </c>
    </row>
    <row r="141" spans="1:65" s="2" customFormat="1" ht="16.5" customHeight="1">
      <c r="A141" s="39"/>
      <c r="B141" s="40"/>
      <c r="C141" s="220" t="s">
        <v>189</v>
      </c>
      <c r="D141" s="220" t="s">
        <v>162</v>
      </c>
      <c r="E141" s="221" t="s">
        <v>1953</v>
      </c>
      <c r="F141" s="222" t="s">
        <v>1954</v>
      </c>
      <c r="G141" s="223" t="s">
        <v>307</v>
      </c>
      <c r="H141" s="224">
        <v>14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166</v>
      </c>
      <c r="AT141" s="232" t="s">
        <v>162</v>
      </c>
      <c r="AU141" s="232" t="s">
        <v>82</v>
      </c>
      <c r="AY141" s="18" t="s">
        <v>160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166</v>
      </c>
      <c r="BM141" s="232" t="s">
        <v>215</v>
      </c>
    </row>
    <row r="142" spans="1:65" s="2" customFormat="1" ht="16.5" customHeight="1">
      <c r="A142" s="39"/>
      <c r="B142" s="40"/>
      <c r="C142" s="220" t="s">
        <v>216</v>
      </c>
      <c r="D142" s="220" t="s">
        <v>162</v>
      </c>
      <c r="E142" s="221" t="s">
        <v>1955</v>
      </c>
      <c r="F142" s="222" t="s">
        <v>1956</v>
      </c>
      <c r="G142" s="223" t="s">
        <v>307</v>
      </c>
      <c r="H142" s="224">
        <v>22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166</v>
      </c>
      <c r="AT142" s="232" t="s">
        <v>162</v>
      </c>
      <c r="AU142" s="232" t="s">
        <v>82</v>
      </c>
      <c r="AY142" s="18" t="s">
        <v>160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166</v>
      </c>
      <c r="BM142" s="232" t="s">
        <v>219</v>
      </c>
    </row>
    <row r="143" spans="1:65" s="2" customFormat="1" ht="16.5" customHeight="1">
      <c r="A143" s="39"/>
      <c r="B143" s="40"/>
      <c r="C143" s="220" t="s">
        <v>194</v>
      </c>
      <c r="D143" s="220" t="s">
        <v>162</v>
      </c>
      <c r="E143" s="221" t="s">
        <v>1957</v>
      </c>
      <c r="F143" s="222" t="s">
        <v>1958</v>
      </c>
      <c r="G143" s="223" t="s">
        <v>307</v>
      </c>
      <c r="H143" s="224">
        <v>118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166</v>
      </c>
      <c r="AT143" s="232" t="s">
        <v>162</v>
      </c>
      <c r="AU143" s="232" t="s">
        <v>82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223</v>
      </c>
    </row>
    <row r="144" spans="1:65" s="2" customFormat="1" ht="16.5" customHeight="1">
      <c r="A144" s="39"/>
      <c r="B144" s="40"/>
      <c r="C144" s="220" t="s">
        <v>8</v>
      </c>
      <c r="D144" s="220" t="s">
        <v>162</v>
      </c>
      <c r="E144" s="221" t="s">
        <v>1959</v>
      </c>
      <c r="F144" s="222" t="s">
        <v>1960</v>
      </c>
      <c r="G144" s="223" t="s">
        <v>307</v>
      </c>
      <c r="H144" s="224">
        <v>43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166</v>
      </c>
      <c r="AT144" s="232" t="s">
        <v>162</v>
      </c>
      <c r="AU144" s="232" t="s">
        <v>82</v>
      </c>
      <c r="AY144" s="18" t="s">
        <v>160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166</v>
      </c>
      <c r="BM144" s="232" t="s">
        <v>229</v>
      </c>
    </row>
    <row r="145" spans="1:63" s="12" customFormat="1" ht="22.8" customHeight="1">
      <c r="A145" s="12"/>
      <c r="B145" s="204"/>
      <c r="C145" s="205"/>
      <c r="D145" s="206" t="s">
        <v>72</v>
      </c>
      <c r="E145" s="218" t="s">
        <v>1880</v>
      </c>
      <c r="F145" s="218" t="s">
        <v>1961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SUM(P146:P164)</f>
        <v>0</v>
      </c>
      <c r="Q145" s="212"/>
      <c r="R145" s="213">
        <f>SUM(R146:R164)</f>
        <v>0</v>
      </c>
      <c r="S145" s="212"/>
      <c r="T145" s="214">
        <f>SUM(T146:T164)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80</v>
      </c>
      <c r="AT145" s="216" t="s">
        <v>72</v>
      </c>
      <c r="AU145" s="216" t="s">
        <v>80</v>
      </c>
      <c r="AY145" s="215" t="s">
        <v>160</v>
      </c>
      <c r="BK145" s="217">
        <f>SUM(BK146:BK164)</f>
        <v>0</v>
      </c>
    </row>
    <row r="146" spans="1:65" s="2" customFormat="1" ht="16.5" customHeight="1">
      <c r="A146" s="39"/>
      <c r="B146" s="40"/>
      <c r="C146" s="220" t="s">
        <v>197</v>
      </c>
      <c r="D146" s="220" t="s">
        <v>162</v>
      </c>
      <c r="E146" s="221" t="s">
        <v>1962</v>
      </c>
      <c r="F146" s="222" t="s">
        <v>1963</v>
      </c>
      <c r="G146" s="223" t="s">
        <v>737</v>
      </c>
      <c r="H146" s="224">
        <v>3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166</v>
      </c>
      <c r="AT146" s="232" t="s">
        <v>162</v>
      </c>
      <c r="AU146" s="232" t="s">
        <v>82</v>
      </c>
      <c r="AY146" s="18" t="s">
        <v>160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166</v>
      </c>
      <c r="BM146" s="232" t="s">
        <v>234</v>
      </c>
    </row>
    <row r="147" spans="1:65" s="2" customFormat="1" ht="16.5" customHeight="1">
      <c r="A147" s="39"/>
      <c r="B147" s="40"/>
      <c r="C147" s="220" t="s">
        <v>237</v>
      </c>
      <c r="D147" s="220" t="s">
        <v>162</v>
      </c>
      <c r="E147" s="221" t="s">
        <v>1964</v>
      </c>
      <c r="F147" s="222" t="s">
        <v>1965</v>
      </c>
      <c r="G147" s="223" t="s">
        <v>737</v>
      </c>
      <c r="H147" s="224">
        <v>3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166</v>
      </c>
      <c r="AT147" s="232" t="s">
        <v>162</v>
      </c>
      <c r="AU147" s="232" t="s">
        <v>82</v>
      </c>
      <c r="AY147" s="18" t="s">
        <v>160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166</v>
      </c>
      <c r="BM147" s="232" t="s">
        <v>240</v>
      </c>
    </row>
    <row r="148" spans="1:65" s="2" customFormat="1" ht="16.5" customHeight="1">
      <c r="A148" s="39"/>
      <c r="B148" s="40"/>
      <c r="C148" s="220" t="s">
        <v>202</v>
      </c>
      <c r="D148" s="220" t="s">
        <v>162</v>
      </c>
      <c r="E148" s="221" t="s">
        <v>1966</v>
      </c>
      <c r="F148" s="222" t="s">
        <v>1967</v>
      </c>
      <c r="G148" s="223" t="s">
        <v>737</v>
      </c>
      <c r="H148" s="224">
        <v>6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166</v>
      </c>
      <c r="AT148" s="232" t="s">
        <v>162</v>
      </c>
      <c r="AU148" s="232" t="s">
        <v>82</v>
      </c>
      <c r="AY148" s="18" t="s">
        <v>160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166</v>
      </c>
      <c r="BM148" s="232" t="s">
        <v>243</v>
      </c>
    </row>
    <row r="149" spans="1:65" s="2" customFormat="1" ht="16.5" customHeight="1">
      <c r="A149" s="39"/>
      <c r="B149" s="40"/>
      <c r="C149" s="220" t="s">
        <v>246</v>
      </c>
      <c r="D149" s="220" t="s">
        <v>162</v>
      </c>
      <c r="E149" s="221" t="s">
        <v>1968</v>
      </c>
      <c r="F149" s="222" t="s">
        <v>1969</v>
      </c>
      <c r="G149" s="223" t="s">
        <v>737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166</v>
      </c>
      <c r="AT149" s="232" t="s">
        <v>162</v>
      </c>
      <c r="AU149" s="232" t="s">
        <v>82</v>
      </c>
      <c r="AY149" s="18" t="s">
        <v>160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166</v>
      </c>
      <c r="BM149" s="232" t="s">
        <v>249</v>
      </c>
    </row>
    <row r="150" spans="1:65" s="2" customFormat="1" ht="16.5" customHeight="1">
      <c r="A150" s="39"/>
      <c r="B150" s="40"/>
      <c r="C150" s="220" t="s">
        <v>205</v>
      </c>
      <c r="D150" s="220" t="s">
        <v>162</v>
      </c>
      <c r="E150" s="221" t="s">
        <v>1970</v>
      </c>
      <c r="F150" s="222" t="s">
        <v>1971</v>
      </c>
      <c r="G150" s="223" t="s">
        <v>737</v>
      </c>
      <c r="H150" s="224">
        <v>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166</v>
      </c>
      <c r="AT150" s="232" t="s">
        <v>162</v>
      </c>
      <c r="AU150" s="232" t="s">
        <v>82</v>
      </c>
      <c r="AY150" s="18" t="s">
        <v>160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166</v>
      </c>
      <c r="BM150" s="232" t="s">
        <v>253</v>
      </c>
    </row>
    <row r="151" spans="1:65" s="2" customFormat="1" ht="16.5" customHeight="1">
      <c r="A151" s="39"/>
      <c r="B151" s="40"/>
      <c r="C151" s="220" t="s">
        <v>7</v>
      </c>
      <c r="D151" s="220" t="s">
        <v>162</v>
      </c>
      <c r="E151" s="221" t="s">
        <v>1972</v>
      </c>
      <c r="F151" s="222" t="s">
        <v>1973</v>
      </c>
      <c r="G151" s="223" t="s">
        <v>737</v>
      </c>
      <c r="H151" s="224">
        <v>3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166</v>
      </c>
      <c r="AT151" s="232" t="s">
        <v>162</v>
      </c>
      <c r="AU151" s="232" t="s">
        <v>82</v>
      </c>
      <c r="AY151" s="18" t="s">
        <v>160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166</v>
      </c>
      <c r="BM151" s="232" t="s">
        <v>257</v>
      </c>
    </row>
    <row r="152" spans="1:65" s="2" customFormat="1" ht="16.5" customHeight="1">
      <c r="A152" s="39"/>
      <c r="B152" s="40"/>
      <c r="C152" s="220" t="s">
        <v>209</v>
      </c>
      <c r="D152" s="220" t="s">
        <v>162</v>
      </c>
      <c r="E152" s="221" t="s">
        <v>1974</v>
      </c>
      <c r="F152" s="222" t="s">
        <v>1975</v>
      </c>
      <c r="G152" s="223" t="s">
        <v>737</v>
      </c>
      <c r="H152" s="224">
        <v>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166</v>
      </c>
      <c r="AT152" s="232" t="s">
        <v>162</v>
      </c>
      <c r="AU152" s="232" t="s">
        <v>82</v>
      </c>
      <c r="AY152" s="18" t="s">
        <v>160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166</v>
      </c>
      <c r="BM152" s="232" t="s">
        <v>261</v>
      </c>
    </row>
    <row r="153" spans="1:65" s="2" customFormat="1" ht="16.5" customHeight="1">
      <c r="A153" s="39"/>
      <c r="B153" s="40"/>
      <c r="C153" s="220" t="s">
        <v>279</v>
      </c>
      <c r="D153" s="220" t="s">
        <v>162</v>
      </c>
      <c r="E153" s="221" t="s">
        <v>1976</v>
      </c>
      <c r="F153" s="222" t="s">
        <v>1977</v>
      </c>
      <c r="G153" s="223" t="s">
        <v>737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166</v>
      </c>
      <c r="AT153" s="232" t="s">
        <v>162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283</v>
      </c>
    </row>
    <row r="154" spans="1:65" s="2" customFormat="1" ht="16.5" customHeight="1">
      <c r="A154" s="39"/>
      <c r="B154" s="40"/>
      <c r="C154" s="220" t="s">
        <v>215</v>
      </c>
      <c r="D154" s="220" t="s">
        <v>162</v>
      </c>
      <c r="E154" s="221" t="s">
        <v>1978</v>
      </c>
      <c r="F154" s="222" t="s">
        <v>1979</v>
      </c>
      <c r="G154" s="223" t="s">
        <v>737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166</v>
      </c>
      <c r="AT154" s="232" t="s">
        <v>162</v>
      </c>
      <c r="AU154" s="232" t="s">
        <v>82</v>
      </c>
      <c r="AY154" s="18" t="s">
        <v>160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166</v>
      </c>
      <c r="BM154" s="232" t="s">
        <v>287</v>
      </c>
    </row>
    <row r="155" spans="1:65" s="2" customFormat="1" ht="24.15" customHeight="1">
      <c r="A155" s="39"/>
      <c r="B155" s="40"/>
      <c r="C155" s="220" t="s">
        <v>290</v>
      </c>
      <c r="D155" s="220" t="s">
        <v>162</v>
      </c>
      <c r="E155" s="221" t="s">
        <v>1980</v>
      </c>
      <c r="F155" s="222" t="s">
        <v>1981</v>
      </c>
      <c r="G155" s="223" t="s">
        <v>737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166</v>
      </c>
      <c r="AT155" s="232" t="s">
        <v>162</v>
      </c>
      <c r="AU155" s="232" t="s">
        <v>82</v>
      </c>
      <c r="AY155" s="18" t="s">
        <v>160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166</v>
      </c>
      <c r="BM155" s="232" t="s">
        <v>293</v>
      </c>
    </row>
    <row r="156" spans="1:65" s="2" customFormat="1" ht="24.15" customHeight="1">
      <c r="A156" s="39"/>
      <c r="B156" s="40"/>
      <c r="C156" s="220" t="s">
        <v>219</v>
      </c>
      <c r="D156" s="220" t="s">
        <v>162</v>
      </c>
      <c r="E156" s="221" t="s">
        <v>1982</v>
      </c>
      <c r="F156" s="222" t="s">
        <v>1983</v>
      </c>
      <c r="G156" s="223" t="s">
        <v>737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166</v>
      </c>
      <c r="AT156" s="232" t="s">
        <v>162</v>
      </c>
      <c r="AU156" s="232" t="s">
        <v>82</v>
      </c>
      <c r="AY156" s="18" t="s">
        <v>160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166</v>
      </c>
      <c r="BM156" s="232" t="s">
        <v>297</v>
      </c>
    </row>
    <row r="157" spans="1:65" s="2" customFormat="1" ht="16.5" customHeight="1">
      <c r="A157" s="39"/>
      <c r="B157" s="40"/>
      <c r="C157" s="220" t="s">
        <v>304</v>
      </c>
      <c r="D157" s="220" t="s">
        <v>162</v>
      </c>
      <c r="E157" s="221" t="s">
        <v>1984</v>
      </c>
      <c r="F157" s="222" t="s">
        <v>1985</v>
      </c>
      <c r="G157" s="223" t="s">
        <v>737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166</v>
      </c>
      <c r="AT157" s="232" t="s">
        <v>162</v>
      </c>
      <c r="AU157" s="232" t="s">
        <v>82</v>
      </c>
      <c r="AY157" s="18" t="s">
        <v>160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166</v>
      </c>
      <c r="BM157" s="232" t="s">
        <v>308</v>
      </c>
    </row>
    <row r="158" spans="1:65" s="2" customFormat="1" ht="16.5" customHeight="1">
      <c r="A158" s="39"/>
      <c r="B158" s="40"/>
      <c r="C158" s="220" t="s">
        <v>223</v>
      </c>
      <c r="D158" s="220" t="s">
        <v>162</v>
      </c>
      <c r="E158" s="221" t="s">
        <v>1986</v>
      </c>
      <c r="F158" s="222" t="s">
        <v>1985</v>
      </c>
      <c r="G158" s="223" t="s">
        <v>737</v>
      </c>
      <c r="H158" s="224">
        <v>2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166</v>
      </c>
      <c r="AT158" s="232" t="s">
        <v>162</v>
      </c>
      <c r="AU158" s="232" t="s">
        <v>82</v>
      </c>
      <c r="AY158" s="18" t="s">
        <v>160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166</v>
      </c>
      <c r="BM158" s="232" t="s">
        <v>312</v>
      </c>
    </row>
    <row r="159" spans="1:65" s="2" customFormat="1" ht="21.75" customHeight="1">
      <c r="A159" s="39"/>
      <c r="B159" s="40"/>
      <c r="C159" s="220" t="s">
        <v>314</v>
      </c>
      <c r="D159" s="220" t="s">
        <v>162</v>
      </c>
      <c r="E159" s="221" t="s">
        <v>1987</v>
      </c>
      <c r="F159" s="222" t="s">
        <v>1988</v>
      </c>
      <c r="G159" s="223" t="s">
        <v>737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166</v>
      </c>
      <c r="AT159" s="232" t="s">
        <v>162</v>
      </c>
      <c r="AU159" s="232" t="s">
        <v>82</v>
      </c>
      <c r="AY159" s="18" t="s">
        <v>160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166</v>
      </c>
      <c r="BM159" s="232" t="s">
        <v>317</v>
      </c>
    </row>
    <row r="160" spans="1:65" s="2" customFormat="1" ht="37.8" customHeight="1">
      <c r="A160" s="39"/>
      <c r="B160" s="40"/>
      <c r="C160" s="220" t="s">
        <v>229</v>
      </c>
      <c r="D160" s="220" t="s">
        <v>162</v>
      </c>
      <c r="E160" s="221" t="s">
        <v>1989</v>
      </c>
      <c r="F160" s="222" t="s">
        <v>1990</v>
      </c>
      <c r="G160" s="223" t="s">
        <v>737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166</v>
      </c>
      <c r="AT160" s="232" t="s">
        <v>162</v>
      </c>
      <c r="AU160" s="232" t="s">
        <v>82</v>
      </c>
      <c r="AY160" s="18" t="s">
        <v>160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166</v>
      </c>
      <c r="BM160" s="232" t="s">
        <v>322</v>
      </c>
    </row>
    <row r="161" spans="1:47" s="2" customFormat="1" ht="12">
      <c r="A161" s="39"/>
      <c r="B161" s="40"/>
      <c r="C161" s="41"/>
      <c r="D161" s="234" t="s">
        <v>167</v>
      </c>
      <c r="E161" s="41"/>
      <c r="F161" s="235" t="s">
        <v>1991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167</v>
      </c>
      <c r="AU161" s="18" t="s">
        <v>82</v>
      </c>
    </row>
    <row r="162" spans="1:65" s="2" customFormat="1" ht="24.15" customHeight="1">
      <c r="A162" s="39"/>
      <c r="B162" s="40"/>
      <c r="C162" s="220" t="s">
        <v>323</v>
      </c>
      <c r="D162" s="220" t="s">
        <v>162</v>
      </c>
      <c r="E162" s="221" t="s">
        <v>1992</v>
      </c>
      <c r="F162" s="222" t="s">
        <v>1993</v>
      </c>
      <c r="G162" s="223" t="s">
        <v>737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166</v>
      </c>
      <c r="AT162" s="232" t="s">
        <v>162</v>
      </c>
      <c r="AU162" s="232" t="s">
        <v>82</v>
      </c>
      <c r="AY162" s="18" t="s">
        <v>160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166</v>
      </c>
      <c r="BM162" s="232" t="s">
        <v>326</v>
      </c>
    </row>
    <row r="163" spans="1:65" s="2" customFormat="1" ht="24.15" customHeight="1">
      <c r="A163" s="39"/>
      <c r="B163" s="40"/>
      <c r="C163" s="220" t="s">
        <v>234</v>
      </c>
      <c r="D163" s="220" t="s">
        <v>162</v>
      </c>
      <c r="E163" s="221" t="s">
        <v>1994</v>
      </c>
      <c r="F163" s="222" t="s">
        <v>1995</v>
      </c>
      <c r="G163" s="223" t="s">
        <v>737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166</v>
      </c>
      <c r="AT163" s="232" t="s">
        <v>162</v>
      </c>
      <c r="AU163" s="232" t="s">
        <v>82</v>
      </c>
      <c r="AY163" s="18" t="s">
        <v>160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166</v>
      </c>
      <c r="BM163" s="232" t="s">
        <v>330</v>
      </c>
    </row>
    <row r="164" spans="1:65" s="2" customFormat="1" ht="24.15" customHeight="1">
      <c r="A164" s="39"/>
      <c r="B164" s="40"/>
      <c r="C164" s="220" t="s">
        <v>335</v>
      </c>
      <c r="D164" s="220" t="s">
        <v>162</v>
      </c>
      <c r="E164" s="221" t="s">
        <v>1996</v>
      </c>
      <c r="F164" s="222" t="s">
        <v>1997</v>
      </c>
      <c r="G164" s="223" t="s">
        <v>737</v>
      </c>
      <c r="H164" s="224">
        <v>2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166</v>
      </c>
      <c r="AT164" s="232" t="s">
        <v>162</v>
      </c>
      <c r="AU164" s="232" t="s">
        <v>82</v>
      </c>
      <c r="AY164" s="18" t="s">
        <v>160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80</v>
      </c>
      <c r="BK164" s="233">
        <f>ROUND(I164*H164,2)</f>
        <v>0</v>
      </c>
      <c r="BL164" s="18" t="s">
        <v>166</v>
      </c>
      <c r="BM164" s="232" t="s">
        <v>338</v>
      </c>
    </row>
    <row r="165" spans="1:63" s="12" customFormat="1" ht="22.8" customHeight="1">
      <c r="A165" s="12"/>
      <c r="B165" s="204"/>
      <c r="C165" s="205"/>
      <c r="D165" s="206" t="s">
        <v>72</v>
      </c>
      <c r="E165" s="218" t="s">
        <v>1998</v>
      </c>
      <c r="F165" s="218" t="s">
        <v>1999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SUM(P166:P176)</f>
        <v>0</v>
      </c>
      <c r="Q165" s="212"/>
      <c r="R165" s="213">
        <f>SUM(R166:R176)</f>
        <v>0</v>
      </c>
      <c r="S165" s="212"/>
      <c r="T165" s="214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80</v>
      </c>
      <c r="AT165" s="216" t="s">
        <v>72</v>
      </c>
      <c r="AU165" s="216" t="s">
        <v>80</v>
      </c>
      <c r="AY165" s="215" t="s">
        <v>160</v>
      </c>
      <c r="BK165" s="217">
        <f>SUM(BK166:BK176)</f>
        <v>0</v>
      </c>
    </row>
    <row r="166" spans="1:65" s="2" customFormat="1" ht="16.5" customHeight="1">
      <c r="A166" s="39"/>
      <c r="B166" s="40"/>
      <c r="C166" s="220" t="s">
        <v>240</v>
      </c>
      <c r="D166" s="220" t="s">
        <v>162</v>
      </c>
      <c r="E166" s="221" t="s">
        <v>2000</v>
      </c>
      <c r="F166" s="222" t="s">
        <v>2001</v>
      </c>
      <c r="G166" s="223" t="s">
        <v>737</v>
      </c>
      <c r="H166" s="224">
        <v>4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166</v>
      </c>
      <c r="AT166" s="232" t="s">
        <v>162</v>
      </c>
      <c r="AU166" s="232" t="s">
        <v>82</v>
      </c>
      <c r="AY166" s="18" t="s">
        <v>160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166</v>
      </c>
      <c r="BM166" s="232" t="s">
        <v>342</v>
      </c>
    </row>
    <row r="167" spans="1:65" s="2" customFormat="1" ht="21.75" customHeight="1">
      <c r="A167" s="39"/>
      <c r="B167" s="40"/>
      <c r="C167" s="220" t="s">
        <v>361</v>
      </c>
      <c r="D167" s="220" t="s">
        <v>162</v>
      </c>
      <c r="E167" s="221" t="s">
        <v>2002</v>
      </c>
      <c r="F167" s="222" t="s">
        <v>2003</v>
      </c>
      <c r="G167" s="223" t="s">
        <v>737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166</v>
      </c>
      <c r="AT167" s="232" t="s">
        <v>162</v>
      </c>
      <c r="AU167" s="232" t="s">
        <v>82</v>
      </c>
      <c r="AY167" s="18" t="s">
        <v>160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166</v>
      </c>
      <c r="BM167" s="232" t="s">
        <v>364</v>
      </c>
    </row>
    <row r="168" spans="1:65" s="2" customFormat="1" ht="16.5" customHeight="1">
      <c r="A168" s="39"/>
      <c r="B168" s="40"/>
      <c r="C168" s="220" t="s">
        <v>243</v>
      </c>
      <c r="D168" s="220" t="s">
        <v>162</v>
      </c>
      <c r="E168" s="221" t="s">
        <v>2004</v>
      </c>
      <c r="F168" s="222" t="s">
        <v>2005</v>
      </c>
      <c r="G168" s="223" t="s">
        <v>737</v>
      </c>
      <c r="H168" s="224">
        <v>6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166</v>
      </c>
      <c r="AT168" s="232" t="s">
        <v>162</v>
      </c>
      <c r="AU168" s="232" t="s">
        <v>82</v>
      </c>
      <c r="AY168" s="18" t="s">
        <v>160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166</v>
      </c>
      <c r="BM168" s="232" t="s">
        <v>373</v>
      </c>
    </row>
    <row r="169" spans="1:65" s="2" customFormat="1" ht="21.75" customHeight="1">
      <c r="A169" s="39"/>
      <c r="B169" s="40"/>
      <c r="C169" s="220" t="s">
        <v>378</v>
      </c>
      <c r="D169" s="220" t="s">
        <v>162</v>
      </c>
      <c r="E169" s="221" t="s">
        <v>2006</v>
      </c>
      <c r="F169" s="222" t="s">
        <v>2007</v>
      </c>
      <c r="G169" s="223" t="s">
        <v>737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166</v>
      </c>
      <c r="AT169" s="232" t="s">
        <v>162</v>
      </c>
      <c r="AU169" s="232" t="s">
        <v>82</v>
      </c>
      <c r="AY169" s="18" t="s">
        <v>160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166</v>
      </c>
      <c r="BM169" s="232" t="s">
        <v>381</v>
      </c>
    </row>
    <row r="170" spans="1:65" s="2" customFormat="1" ht="21.75" customHeight="1">
      <c r="A170" s="39"/>
      <c r="B170" s="40"/>
      <c r="C170" s="220" t="s">
        <v>249</v>
      </c>
      <c r="D170" s="220" t="s">
        <v>162</v>
      </c>
      <c r="E170" s="221" t="s">
        <v>2008</v>
      </c>
      <c r="F170" s="222" t="s">
        <v>2009</v>
      </c>
      <c r="G170" s="223" t="s">
        <v>737</v>
      </c>
      <c r="H170" s="224">
        <v>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166</v>
      </c>
      <c r="AT170" s="232" t="s">
        <v>162</v>
      </c>
      <c r="AU170" s="232" t="s">
        <v>82</v>
      </c>
      <c r="AY170" s="18" t="s">
        <v>160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166</v>
      </c>
      <c r="BM170" s="232" t="s">
        <v>387</v>
      </c>
    </row>
    <row r="171" spans="1:65" s="2" customFormat="1" ht="21.75" customHeight="1">
      <c r="A171" s="39"/>
      <c r="B171" s="40"/>
      <c r="C171" s="220" t="s">
        <v>392</v>
      </c>
      <c r="D171" s="220" t="s">
        <v>162</v>
      </c>
      <c r="E171" s="221" t="s">
        <v>2010</v>
      </c>
      <c r="F171" s="222" t="s">
        <v>2011</v>
      </c>
      <c r="G171" s="223" t="s">
        <v>737</v>
      </c>
      <c r="H171" s="224">
        <v>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166</v>
      </c>
      <c r="AT171" s="232" t="s">
        <v>162</v>
      </c>
      <c r="AU171" s="232" t="s">
        <v>82</v>
      </c>
      <c r="AY171" s="18" t="s">
        <v>160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166</v>
      </c>
      <c r="BM171" s="232" t="s">
        <v>395</v>
      </c>
    </row>
    <row r="172" spans="1:65" s="2" customFormat="1" ht="37.8" customHeight="1">
      <c r="A172" s="39"/>
      <c r="B172" s="40"/>
      <c r="C172" s="220" t="s">
        <v>253</v>
      </c>
      <c r="D172" s="220" t="s">
        <v>162</v>
      </c>
      <c r="E172" s="221" t="s">
        <v>2012</v>
      </c>
      <c r="F172" s="222" t="s">
        <v>2013</v>
      </c>
      <c r="G172" s="223" t="s">
        <v>737</v>
      </c>
      <c r="H172" s="224">
        <v>2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166</v>
      </c>
      <c r="AT172" s="232" t="s">
        <v>162</v>
      </c>
      <c r="AU172" s="232" t="s">
        <v>82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400</v>
      </c>
    </row>
    <row r="173" spans="1:65" s="2" customFormat="1" ht="24.15" customHeight="1">
      <c r="A173" s="39"/>
      <c r="B173" s="40"/>
      <c r="C173" s="220" t="s">
        <v>401</v>
      </c>
      <c r="D173" s="220" t="s">
        <v>162</v>
      </c>
      <c r="E173" s="221" t="s">
        <v>2014</v>
      </c>
      <c r="F173" s="222" t="s">
        <v>2015</v>
      </c>
      <c r="G173" s="223" t="s">
        <v>737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166</v>
      </c>
      <c r="AT173" s="232" t="s">
        <v>162</v>
      </c>
      <c r="AU173" s="232" t="s">
        <v>82</v>
      </c>
      <c r="AY173" s="18" t="s">
        <v>160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166</v>
      </c>
      <c r="BM173" s="232" t="s">
        <v>404</v>
      </c>
    </row>
    <row r="174" spans="1:65" s="2" customFormat="1" ht="21.75" customHeight="1">
      <c r="A174" s="39"/>
      <c r="B174" s="40"/>
      <c r="C174" s="220" t="s">
        <v>257</v>
      </c>
      <c r="D174" s="220" t="s">
        <v>162</v>
      </c>
      <c r="E174" s="221" t="s">
        <v>2016</v>
      </c>
      <c r="F174" s="222" t="s">
        <v>2017</v>
      </c>
      <c r="G174" s="223" t="s">
        <v>737</v>
      </c>
      <c r="H174" s="224">
        <v>5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166</v>
      </c>
      <c r="AT174" s="232" t="s">
        <v>162</v>
      </c>
      <c r="AU174" s="232" t="s">
        <v>82</v>
      </c>
      <c r="AY174" s="18" t="s">
        <v>160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166</v>
      </c>
      <c r="BM174" s="232" t="s">
        <v>408</v>
      </c>
    </row>
    <row r="175" spans="1:65" s="2" customFormat="1" ht="16.5" customHeight="1">
      <c r="A175" s="39"/>
      <c r="B175" s="40"/>
      <c r="C175" s="220" t="s">
        <v>409</v>
      </c>
      <c r="D175" s="220" t="s">
        <v>162</v>
      </c>
      <c r="E175" s="221" t="s">
        <v>2018</v>
      </c>
      <c r="F175" s="222" t="s">
        <v>2019</v>
      </c>
      <c r="G175" s="223" t="s">
        <v>737</v>
      </c>
      <c r="H175" s="224">
        <v>7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166</v>
      </c>
      <c r="AT175" s="232" t="s">
        <v>162</v>
      </c>
      <c r="AU175" s="232" t="s">
        <v>82</v>
      </c>
      <c r="AY175" s="18" t="s">
        <v>160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166</v>
      </c>
      <c r="BM175" s="232" t="s">
        <v>412</v>
      </c>
    </row>
    <row r="176" spans="1:65" s="2" customFormat="1" ht="16.5" customHeight="1">
      <c r="A176" s="39"/>
      <c r="B176" s="40"/>
      <c r="C176" s="220" t="s">
        <v>261</v>
      </c>
      <c r="D176" s="220" t="s">
        <v>162</v>
      </c>
      <c r="E176" s="221" t="s">
        <v>2020</v>
      </c>
      <c r="F176" s="222" t="s">
        <v>2021</v>
      </c>
      <c r="G176" s="223" t="s">
        <v>1548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166</v>
      </c>
      <c r="AT176" s="232" t="s">
        <v>162</v>
      </c>
      <c r="AU176" s="232" t="s">
        <v>82</v>
      </c>
      <c r="AY176" s="18" t="s">
        <v>160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166</v>
      </c>
      <c r="BM176" s="232" t="s">
        <v>418</v>
      </c>
    </row>
    <row r="177" spans="1:63" s="12" customFormat="1" ht="22.8" customHeight="1">
      <c r="A177" s="12"/>
      <c r="B177" s="204"/>
      <c r="C177" s="205"/>
      <c r="D177" s="206" t="s">
        <v>72</v>
      </c>
      <c r="E177" s="218" t="s">
        <v>2022</v>
      </c>
      <c r="F177" s="218" t="s">
        <v>1919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SUM(P178:P180)</f>
        <v>0</v>
      </c>
      <c r="Q177" s="212"/>
      <c r="R177" s="213">
        <f>SUM(R178:R180)</f>
        <v>0</v>
      </c>
      <c r="S177" s="212"/>
      <c r="T177" s="214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80</v>
      </c>
      <c r="AT177" s="216" t="s">
        <v>72</v>
      </c>
      <c r="AU177" s="216" t="s">
        <v>80</v>
      </c>
      <c r="AY177" s="215" t="s">
        <v>160</v>
      </c>
      <c r="BK177" s="217">
        <f>SUM(BK178:BK180)</f>
        <v>0</v>
      </c>
    </row>
    <row r="178" spans="1:65" s="2" customFormat="1" ht="16.5" customHeight="1">
      <c r="A178" s="39"/>
      <c r="B178" s="40"/>
      <c r="C178" s="220" t="s">
        <v>419</v>
      </c>
      <c r="D178" s="220" t="s">
        <v>162</v>
      </c>
      <c r="E178" s="221" t="s">
        <v>1926</v>
      </c>
      <c r="F178" s="222" t="s">
        <v>2023</v>
      </c>
      <c r="G178" s="223" t="s">
        <v>1548</v>
      </c>
      <c r="H178" s="224">
        <v>1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166</v>
      </c>
      <c r="AT178" s="232" t="s">
        <v>162</v>
      </c>
      <c r="AU178" s="232" t="s">
        <v>82</v>
      </c>
      <c r="AY178" s="18" t="s">
        <v>160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166</v>
      </c>
      <c r="BM178" s="232" t="s">
        <v>422</v>
      </c>
    </row>
    <row r="179" spans="1:65" s="2" customFormat="1" ht="16.5" customHeight="1">
      <c r="A179" s="39"/>
      <c r="B179" s="40"/>
      <c r="C179" s="220" t="s">
        <v>283</v>
      </c>
      <c r="D179" s="220" t="s">
        <v>162</v>
      </c>
      <c r="E179" s="221" t="s">
        <v>1928</v>
      </c>
      <c r="F179" s="222" t="s">
        <v>1929</v>
      </c>
      <c r="G179" s="223" t="s">
        <v>1548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166</v>
      </c>
      <c r="AT179" s="232" t="s">
        <v>162</v>
      </c>
      <c r="AU179" s="232" t="s">
        <v>82</v>
      </c>
      <c r="AY179" s="18" t="s">
        <v>160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166</v>
      </c>
      <c r="BM179" s="232" t="s">
        <v>425</v>
      </c>
    </row>
    <row r="180" spans="1:65" s="2" customFormat="1" ht="16.5" customHeight="1">
      <c r="A180" s="39"/>
      <c r="B180" s="40"/>
      <c r="C180" s="220" t="s">
        <v>427</v>
      </c>
      <c r="D180" s="220" t="s">
        <v>162</v>
      </c>
      <c r="E180" s="221" t="s">
        <v>1930</v>
      </c>
      <c r="F180" s="222" t="s">
        <v>1931</v>
      </c>
      <c r="G180" s="223" t="s">
        <v>1548</v>
      </c>
      <c r="H180" s="224">
        <v>1</v>
      </c>
      <c r="I180" s="225"/>
      <c r="J180" s="226">
        <f>ROUND(I180*H180,2)</f>
        <v>0</v>
      </c>
      <c r="K180" s="227"/>
      <c r="L180" s="45"/>
      <c r="M180" s="294" t="s">
        <v>1</v>
      </c>
      <c r="N180" s="295" t="s">
        <v>38</v>
      </c>
      <c r="O180" s="296"/>
      <c r="P180" s="297">
        <f>O180*H180</f>
        <v>0</v>
      </c>
      <c r="Q180" s="297">
        <v>0</v>
      </c>
      <c r="R180" s="297">
        <f>Q180*H180</f>
        <v>0</v>
      </c>
      <c r="S180" s="297">
        <v>0</v>
      </c>
      <c r="T180" s="29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82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430</v>
      </c>
    </row>
    <row r="181" spans="1:31" s="2" customFormat="1" ht="6.95" customHeight="1">
      <c r="A181" s="39"/>
      <c r="B181" s="67"/>
      <c r="C181" s="68"/>
      <c r="D181" s="68"/>
      <c r="E181" s="68"/>
      <c r="F181" s="68"/>
      <c r="G181" s="68"/>
      <c r="H181" s="68"/>
      <c r="I181" s="68"/>
      <c r="J181" s="68"/>
      <c r="K181" s="68"/>
      <c r="L181" s="45"/>
      <c r="M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</sheetData>
  <sheetProtection password="CC35" sheet="1" objects="1" scenarios="1" formatColumns="0" formatRows="0" autoFilter="0"/>
  <autoFilter ref="C123:K18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2024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ROUND((SUM(BE124:BE190)),2)</f>
        <v>0</v>
      </c>
      <c r="G33" s="39"/>
      <c r="H33" s="39"/>
      <c r="I33" s="156">
        <v>0.21</v>
      </c>
      <c r="J33" s="155">
        <f>ROUND(((SUM(BE124:BE190))*I33),2)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ROUND((SUM(BF124:BF190)),2)</f>
        <v>0</v>
      </c>
      <c r="G34" s="39"/>
      <c r="H34" s="39"/>
      <c r="I34" s="156">
        <v>0.15</v>
      </c>
      <c r="J34" s="155">
        <f>ROUND(((SUM(BF124:BF190))*I34),2)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ROUND((SUM(BG124:BG190)),2)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ROUND((SUM(BH124:BH190)),2)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ROUND((SUM(BI124:BI190)),2)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D.1.4.03 - VZT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128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2025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2026</v>
      </c>
      <c r="E99" s="189"/>
      <c r="F99" s="189"/>
      <c r="G99" s="189"/>
      <c r="H99" s="189"/>
      <c r="I99" s="189"/>
      <c r="J99" s="190">
        <f>J127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2027</v>
      </c>
      <c r="E100" s="189"/>
      <c r="F100" s="189"/>
      <c r="G100" s="189"/>
      <c r="H100" s="189"/>
      <c r="I100" s="189"/>
      <c r="J100" s="190">
        <f>J158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2028</v>
      </c>
      <c r="E101" s="189"/>
      <c r="F101" s="189"/>
      <c r="G101" s="189"/>
      <c r="H101" s="189"/>
      <c r="I101" s="189"/>
      <c r="J101" s="190">
        <f>J175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2029</v>
      </c>
      <c r="E102" s="189"/>
      <c r="F102" s="189"/>
      <c r="G102" s="189"/>
      <c r="H102" s="189"/>
      <c r="I102" s="189"/>
      <c r="J102" s="190">
        <f>J181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2030</v>
      </c>
      <c r="E103" s="189"/>
      <c r="F103" s="189"/>
      <c r="G103" s="189"/>
      <c r="H103" s="189"/>
      <c r="I103" s="189"/>
      <c r="J103" s="190">
        <f>J183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2031</v>
      </c>
      <c r="E104" s="189"/>
      <c r="F104" s="189"/>
      <c r="G104" s="189"/>
      <c r="H104" s="189"/>
      <c r="I104" s="189"/>
      <c r="J104" s="190">
        <f>J186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145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6.25" customHeight="1">
      <c r="A114" s="39"/>
      <c r="B114" s="40"/>
      <c r="C114" s="41"/>
      <c r="D114" s="41"/>
      <c r="E114" s="175" t="str">
        <f>E7</f>
        <v>Z2022156 - ZŠ Beroun - Tělocvična (zadání)_otevřený_doplněný bez.obch.názvů_1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111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D.1.4.03 - VZT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33" t="s">
        <v>22</v>
      </c>
      <c r="J118" s="80" t="str">
        <f>IF(J12="","",J12)</f>
        <v>10. 7. 2023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 xml:space="preserve"> </v>
      </c>
      <c r="G120" s="41"/>
      <c r="H120" s="41"/>
      <c r="I120" s="33" t="s">
        <v>29</v>
      </c>
      <c r="J120" s="37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33" t="s">
        <v>31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146</v>
      </c>
      <c r="D123" s="195" t="s">
        <v>58</v>
      </c>
      <c r="E123" s="195" t="s">
        <v>54</v>
      </c>
      <c r="F123" s="195" t="s">
        <v>55</v>
      </c>
      <c r="G123" s="195" t="s">
        <v>147</v>
      </c>
      <c r="H123" s="195" t="s">
        <v>148</v>
      </c>
      <c r="I123" s="195" t="s">
        <v>149</v>
      </c>
      <c r="J123" s="196" t="s">
        <v>115</v>
      </c>
      <c r="K123" s="197" t="s">
        <v>150</v>
      </c>
      <c r="L123" s="198"/>
      <c r="M123" s="101" t="s">
        <v>1</v>
      </c>
      <c r="N123" s="102" t="s">
        <v>37</v>
      </c>
      <c r="O123" s="102" t="s">
        <v>151</v>
      </c>
      <c r="P123" s="102" t="s">
        <v>152</v>
      </c>
      <c r="Q123" s="102" t="s">
        <v>153</v>
      </c>
      <c r="R123" s="102" t="s">
        <v>154</v>
      </c>
      <c r="S123" s="102" t="s">
        <v>155</v>
      </c>
      <c r="T123" s="103" t="s">
        <v>156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157</v>
      </c>
      <c r="D124" s="41"/>
      <c r="E124" s="41"/>
      <c r="F124" s="41"/>
      <c r="G124" s="41"/>
      <c r="H124" s="41"/>
      <c r="I124" s="41"/>
      <c r="J124" s="199">
        <f>BK124</f>
        <v>0</v>
      </c>
      <c r="K124" s="41"/>
      <c r="L124" s="45"/>
      <c r="M124" s="104"/>
      <c r="N124" s="200"/>
      <c r="O124" s="105"/>
      <c r="P124" s="201">
        <f>P125</f>
        <v>0</v>
      </c>
      <c r="Q124" s="105"/>
      <c r="R124" s="201">
        <f>R125</f>
        <v>0</v>
      </c>
      <c r="S124" s="105"/>
      <c r="T124" s="202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72</v>
      </c>
      <c r="AU124" s="18" t="s">
        <v>117</v>
      </c>
      <c r="BK124" s="203">
        <f>BK125</f>
        <v>0</v>
      </c>
    </row>
    <row r="125" spans="1:63" s="12" customFormat="1" ht="25.9" customHeight="1">
      <c r="A125" s="12"/>
      <c r="B125" s="204"/>
      <c r="C125" s="205"/>
      <c r="D125" s="206" t="s">
        <v>72</v>
      </c>
      <c r="E125" s="207" t="s">
        <v>827</v>
      </c>
      <c r="F125" s="207" t="s">
        <v>828</v>
      </c>
      <c r="G125" s="205"/>
      <c r="H125" s="205"/>
      <c r="I125" s="208"/>
      <c r="J125" s="209">
        <f>BK125</f>
        <v>0</v>
      </c>
      <c r="K125" s="205"/>
      <c r="L125" s="210"/>
      <c r="M125" s="211"/>
      <c r="N125" s="212"/>
      <c r="O125" s="212"/>
      <c r="P125" s="213">
        <f>P126+P127+P158+P175+P181+P183+P186</f>
        <v>0</v>
      </c>
      <c r="Q125" s="212"/>
      <c r="R125" s="213">
        <f>R126+R127+R158+R175+R181+R183+R186</f>
        <v>0</v>
      </c>
      <c r="S125" s="212"/>
      <c r="T125" s="214">
        <f>T126+T127+T158+T175+T181+T183+T186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82</v>
      </c>
      <c r="AT125" s="216" t="s">
        <v>72</v>
      </c>
      <c r="AU125" s="216" t="s">
        <v>73</v>
      </c>
      <c r="AY125" s="215" t="s">
        <v>160</v>
      </c>
      <c r="BK125" s="217">
        <f>BK126+BK127+BK158+BK175+BK181+BK183+BK186</f>
        <v>0</v>
      </c>
    </row>
    <row r="126" spans="1:63" s="12" customFormat="1" ht="22.8" customHeight="1">
      <c r="A126" s="12"/>
      <c r="B126" s="204"/>
      <c r="C126" s="205"/>
      <c r="D126" s="206" t="s">
        <v>72</v>
      </c>
      <c r="E126" s="218" t="s">
        <v>2032</v>
      </c>
      <c r="F126" s="218" t="s">
        <v>2033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v>0</v>
      </c>
      <c r="Q126" s="212"/>
      <c r="R126" s="213">
        <v>0</v>
      </c>
      <c r="S126" s="212"/>
      <c r="T126" s="214"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82</v>
      </c>
      <c r="AT126" s="216" t="s">
        <v>72</v>
      </c>
      <c r="AU126" s="216" t="s">
        <v>80</v>
      </c>
      <c r="AY126" s="215" t="s">
        <v>160</v>
      </c>
      <c r="BK126" s="217">
        <v>0</v>
      </c>
    </row>
    <row r="127" spans="1:63" s="12" customFormat="1" ht="22.8" customHeight="1">
      <c r="A127" s="12"/>
      <c r="B127" s="204"/>
      <c r="C127" s="205"/>
      <c r="D127" s="206" t="s">
        <v>72</v>
      </c>
      <c r="E127" s="218" t="s">
        <v>2034</v>
      </c>
      <c r="F127" s="218" t="s">
        <v>2035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SUM(P128:P157)</f>
        <v>0</v>
      </c>
      <c r="Q127" s="212"/>
      <c r="R127" s="213">
        <f>SUM(R128:R157)</f>
        <v>0</v>
      </c>
      <c r="S127" s="212"/>
      <c r="T127" s="214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80</v>
      </c>
      <c r="AT127" s="216" t="s">
        <v>72</v>
      </c>
      <c r="AU127" s="216" t="s">
        <v>80</v>
      </c>
      <c r="AY127" s="215" t="s">
        <v>160</v>
      </c>
      <c r="BK127" s="217">
        <f>SUM(BK128:BK157)</f>
        <v>0</v>
      </c>
    </row>
    <row r="128" spans="1:65" s="2" customFormat="1" ht="24.15" customHeight="1">
      <c r="A128" s="39"/>
      <c r="B128" s="40"/>
      <c r="C128" s="271" t="s">
        <v>80</v>
      </c>
      <c r="D128" s="271" t="s">
        <v>226</v>
      </c>
      <c r="E128" s="272" t="s">
        <v>2036</v>
      </c>
      <c r="F128" s="273" t="s">
        <v>2037</v>
      </c>
      <c r="G128" s="274" t="s">
        <v>737</v>
      </c>
      <c r="H128" s="275">
        <v>1</v>
      </c>
      <c r="I128" s="276"/>
      <c r="J128" s="277">
        <f>ROUND(I128*H128,2)</f>
        <v>0</v>
      </c>
      <c r="K128" s="278"/>
      <c r="L128" s="279"/>
      <c r="M128" s="280" t="s">
        <v>1</v>
      </c>
      <c r="N128" s="281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182</v>
      </c>
      <c r="AT128" s="232" t="s">
        <v>226</v>
      </c>
      <c r="AU128" s="232" t="s">
        <v>82</v>
      </c>
      <c r="AY128" s="18" t="s">
        <v>160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166</v>
      </c>
      <c r="BM128" s="232" t="s">
        <v>82</v>
      </c>
    </row>
    <row r="129" spans="1:65" s="2" customFormat="1" ht="16.5" customHeight="1">
      <c r="A129" s="39"/>
      <c r="B129" s="40"/>
      <c r="C129" s="271" t="s">
        <v>82</v>
      </c>
      <c r="D129" s="271" t="s">
        <v>226</v>
      </c>
      <c r="E129" s="272" t="s">
        <v>2038</v>
      </c>
      <c r="F129" s="273" t="s">
        <v>2039</v>
      </c>
      <c r="G129" s="274" t="s">
        <v>737</v>
      </c>
      <c r="H129" s="275">
        <v>2</v>
      </c>
      <c r="I129" s="276"/>
      <c r="J129" s="277">
        <f>ROUND(I129*H129,2)</f>
        <v>0</v>
      </c>
      <c r="K129" s="278"/>
      <c r="L129" s="279"/>
      <c r="M129" s="280" t="s">
        <v>1</v>
      </c>
      <c r="N129" s="281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182</v>
      </c>
      <c r="AT129" s="232" t="s">
        <v>226</v>
      </c>
      <c r="AU129" s="232" t="s">
        <v>82</v>
      </c>
      <c r="AY129" s="18" t="s">
        <v>160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166</v>
      </c>
      <c r="BM129" s="232" t="s">
        <v>166</v>
      </c>
    </row>
    <row r="130" spans="1:65" s="2" customFormat="1" ht="16.5" customHeight="1">
      <c r="A130" s="39"/>
      <c r="B130" s="40"/>
      <c r="C130" s="271" t="s">
        <v>176</v>
      </c>
      <c r="D130" s="271" t="s">
        <v>226</v>
      </c>
      <c r="E130" s="272" t="s">
        <v>2040</v>
      </c>
      <c r="F130" s="273" t="s">
        <v>2041</v>
      </c>
      <c r="G130" s="274" t="s">
        <v>737</v>
      </c>
      <c r="H130" s="275">
        <v>2</v>
      </c>
      <c r="I130" s="276"/>
      <c r="J130" s="277">
        <f>ROUND(I130*H130,2)</f>
        <v>0</v>
      </c>
      <c r="K130" s="278"/>
      <c r="L130" s="279"/>
      <c r="M130" s="280" t="s">
        <v>1</v>
      </c>
      <c r="N130" s="281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182</v>
      </c>
      <c r="AT130" s="232" t="s">
        <v>226</v>
      </c>
      <c r="AU130" s="232" t="s">
        <v>82</v>
      </c>
      <c r="AY130" s="18" t="s">
        <v>160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166</v>
      </c>
      <c r="BM130" s="232" t="s">
        <v>179</v>
      </c>
    </row>
    <row r="131" spans="1:65" s="2" customFormat="1" ht="16.5" customHeight="1">
      <c r="A131" s="39"/>
      <c r="B131" s="40"/>
      <c r="C131" s="271" t="s">
        <v>166</v>
      </c>
      <c r="D131" s="271" t="s">
        <v>226</v>
      </c>
      <c r="E131" s="272" t="s">
        <v>2042</v>
      </c>
      <c r="F131" s="273" t="s">
        <v>2043</v>
      </c>
      <c r="G131" s="274" t="s">
        <v>737</v>
      </c>
      <c r="H131" s="275">
        <v>4</v>
      </c>
      <c r="I131" s="276"/>
      <c r="J131" s="277">
        <f>ROUND(I131*H131,2)</f>
        <v>0</v>
      </c>
      <c r="K131" s="278"/>
      <c r="L131" s="279"/>
      <c r="M131" s="280" t="s">
        <v>1</v>
      </c>
      <c r="N131" s="281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182</v>
      </c>
      <c r="AT131" s="232" t="s">
        <v>226</v>
      </c>
      <c r="AU131" s="232" t="s">
        <v>82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166</v>
      </c>
      <c r="BM131" s="232" t="s">
        <v>182</v>
      </c>
    </row>
    <row r="132" spans="1:65" s="2" customFormat="1" ht="16.5" customHeight="1">
      <c r="A132" s="39"/>
      <c r="B132" s="40"/>
      <c r="C132" s="271" t="s">
        <v>183</v>
      </c>
      <c r="D132" s="271" t="s">
        <v>226</v>
      </c>
      <c r="E132" s="272" t="s">
        <v>2044</v>
      </c>
      <c r="F132" s="273" t="s">
        <v>2045</v>
      </c>
      <c r="G132" s="274" t="s">
        <v>737</v>
      </c>
      <c r="H132" s="275">
        <v>2</v>
      </c>
      <c r="I132" s="276"/>
      <c r="J132" s="277">
        <f>ROUND(I132*H132,2)</f>
        <v>0</v>
      </c>
      <c r="K132" s="278"/>
      <c r="L132" s="279"/>
      <c r="M132" s="280" t="s">
        <v>1</v>
      </c>
      <c r="N132" s="281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182</v>
      </c>
      <c r="AT132" s="232" t="s">
        <v>226</v>
      </c>
      <c r="AU132" s="232" t="s">
        <v>82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166</v>
      </c>
      <c r="BM132" s="232" t="s">
        <v>186</v>
      </c>
    </row>
    <row r="133" spans="1:65" s="2" customFormat="1" ht="16.5" customHeight="1">
      <c r="A133" s="39"/>
      <c r="B133" s="40"/>
      <c r="C133" s="271" t="s">
        <v>179</v>
      </c>
      <c r="D133" s="271" t="s">
        <v>226</v>
      </c>
      <c r="E133" s="272" t="s">
        <v>2046</v>
      </c>
      <c r="F133" s="273" t="s">
        <v>2047</v>
      </c>
      <c r="G133" s="274" t="s">
        <v>737</v>
      </c>
      <c r="H133" s="275">
        <v>4</v>
      </c>
      <c r="I133" s="276"/>
      <c r="J133" s="277">
        <f>ROUND(I133*H133,2)</f>
        <v>0</v>
      </c>
      <c r="K133" s="278"/>
      <c r="L133" s="279"/>
      <c r="M133" s="280" t="s">
        <v>1</v>
      </c>
      <c r="N133" s="281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182</v>
      </c>
      <c r="AT133" s="232" t="s">
        <v>226</v>
      </c>
      <c r="AU133" s="232" t="s">
        <v>82</v>
      </c>
      <c r="AY133" s="18" t="s">
        <v>160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166</v>
      </c>
      <c r="BM133" s="232" t="s">
        <v>189</v>
      </c>
    </row>
    <row r="134" spans="1:65" s="2" customFormat="1" ht="16.5" customHeight="1">
      <c r="A134" s="39"/>
      <c r="B134" s="40"/>
      <c r="C134" s="271" t="s">
        <v>191</v>
      </c>
      <c r="D134" s="271" t="s">
        <v>226</v>
      </c>
      <c r="E134" s="272" t="s">
        <v>2048</v>
      </c>
      <c r="F134" s="273" t="s">
        <v>2049</v>
      </c>
      <c r="G134" s="274" t="s">
        <v>737</v>
      </c>
      <c r="H134" s="275">
        <v>4</v>
      </c>
      <c r="I134" s="276"/>
      <c r="J134" s="277">
        <f>ROUND(I134*H134,2)</f>
        <v>0</v>
      </c>
      <c r="K134" s="278"/>
      <c r="L134" s="279"/>
      <c r="M134" s="280" t="s">
        <v>1</v>
      </c>
      <c r="N134" s="281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182</v>
      </c>
      <c r="AT134" s="232" t="s">
        <v>226</v>
      </c>
      <c r="AU134" s="232" t="s">
        <v>82</v>
      </c>
      <c r="AY134" s="18" t="s">
        <v>160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166</v>
      </c>
      <c r="BM134" s="232" t="s">
        <v>194</v>
      </c>
    </row>
    <row r="135" spans="1:65" s="2" customFormat="1" ht="16.5" customHeight="1">
      <c r="A135" s="39"/>
      <c r="B135" s="40"/>
      <c r="C135" s="271" t="s">
        <v>182</v>
      </c>
      <c r="D135" s="271" t="s">
        <v>226</v>
      </c>
      <c r="E135" s="272" t="s">
        <v>2050</v>
      </c>
      <c r="F135" s="273" t="s">
        <v>2051</v>
      </c>
      <c r="G135" s="274" t="s">
        <v>737</v>
      </c>
      <c r="H135" s="275">
        <v>6</v>
      </c>
      <c r="I135" s="276"/>
      <c r="J135" s="277">
        <f>ROUND(I135*H135,2)</f>
        <v>0</v>
      </c>
      <c r="K135" s="278"/>
      <c r="L135" s="279"/>
      <c r="M135" s="280" t="s">
        <v>1</v>
      </c>
      <c r="N135" s="281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182</v>
      </c>
      <c r="AT135" s="232" t="s">
        <v>226</v>
      </c>
      <c r="AU135" s="232" t="s">
        <v>82</v>
      </c>
      <c r="AY135" s="18" t="s">
        <v>160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166</v>
      </c>
      <c r="BM135" s="232" t="s">
        <v>197</v>
      </c>
    </row>
    <row r="136" spans="1:65" s="2" customFormat="1" ht="16.5" customHeight="1">
      <c r="A136" s="39"/>
      <c r="B136" s="40"/>
      <c r="C136" s="271" t="s">
        <v>199</v>
      </c>
      <c r="D136" s="271" t="s">
        <v>226</v>
      </c>
      <c r="E136" s="272" t="s">
        <v>2052</v>
      </c>
      <c r="F136" s="273" t="s">
        <v>2053</v>
      </c>
      <c r="G136" s="274" t="s">
        <v>737</v>
      </c>
      <c r="H136" s="275">
        <v>1</v>
      </c>
      <c r="I136" s="276"/>
      <c r="J136" s="277">
        <f>ROUND(I136*H136,2)</f>
        <v>0</v>
      </c>
      <c r="K136" s="278"/>
      <c r="L136" s="279"/>
      <c r="M136" s="280" t="s">
        <v>1</v>
      </c>
      <c r="N136" s="281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182</v>
      </c>
      <c r="AT136" s="232" t="s">
        <v>226</v>
      </c>
      <c r="AU136" s="232" t="s">
        <v>82</v>
      </c>
      <c r="AY136" s="18" t="s">
        <v>160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166</v>
      </c>
      <c r="BM136" s="232" t="s">
        <v>202</v>
      </c>
    </row>
    <row r="137" spans="1:65" s="2" customFormat="1" ht="16.5" customHeight="1">
      <c r="A137" s="39"/>
      <c r="B137" s="40"/>
      <c r="C137" s="271" t="s">
        <v>186</v>
      </c>
      <c r="D137" s="271" t="s">
        <v>226</v>
      </c>
      <c r="E137" s="272" t="s">
        <v>2054</v>
      </c>
      <c r="F137" s="273" t="s">
        <v>2055</v>
      </c>
      <c r="G137" s="274" t="s">
        <v>737</v>
      </c>
      <c r="H137" s="275">
        <v>4</v>
      </c>
      <c r="I137" s="276"/>
      <c r="J137" s="277">
        <f>ROUND(I137*H137,2)</f>
        <v>0</v>
      </c>
      <c r="K137" s="278"/>
      <c r="L137" s="279"/>
      <c r="M137" s="280" t="s">
        <v>1</v>
      </c>
      <c r="N137" s="281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182</v>
      </c>
      <c r="AT137" s="232" t="s">
        <v>226</v>
      </c>
      <c r="AU137" s="232" t="s">
        <v>82</v>
      </c>
      <c r="AY137" s="18" t="s">
        <v>160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166</v>
      </c>
      <c r="BM137" s="232" t="s">
        <v>205</v>
      </c>
    </row>
    <row r="138" spans="1:65" s="2" customFormat="1" ht="21.75" customHeight="1">
      <c r="A138" s="39"/>
      <c r="B138" s="40"/>
      <c r="C138" s="271" t="s">
        <v>206</v>
      </c>
      <c r="D138" s="271" t="s">
        <v>226</v>
      </c>
      <c r="E138" s="272" t="s">
        <v>2056</v>
      </c>
      <c r="F138" s="273" t="s">
        <v>2057</v>
      </c>
      <c r="G138" s="274" t="s">
        <v>307</v>
      </c>
      <c r="H138" s="275">
        <v>4</v>
      </c>
      <c r="I138" s="276"/>
      <c r="J138" s="277">
        <f>ROUND(I138*H138,2)</f>
        <v>0</v>
      </c>
      <c r="K138" s="278"/>
      <c r="L138" s="279"/>
      <c r="M138" s="280" t="s">
        <v>1</v>
      </c>
      <c r="N138" s="281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182</v>
      </c>
      <c r="AT138" s="232" t="s">
        <v>226</v>
      </c>
      <c r="AU138" s="232" t="s">
        <v>82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209</v>
      </c>
    </row>
    <row r="139" spans="1:65" s="2" customFormat="1" ht="16.5" customHeight="1">
      <c r="A139" s="39"/>
      <c r="B139" s="40"/>
      <c r="C139" s="271" t="s">
        <v>189</v>
      </c>
      <c r="D139" s="271" t="s">
        <v>226</v>
      </c>
      <c r="E139" s="272" t="s">
        <v>2058</v>
      </c>
      <c r="F139" s="273" t="s">
        <v>2059</v>
      </c>
      <c r="G139" s="274" t="s">
        <v>307</v>
      </c>
      <c r="H139" s="275">
        <v>2</v>
      </c>
      <c r="I139" s="276"/>
      <c r="J139" s="277">
        <f>ROUND(I139*H139,2)</f>
        <v>0</v>
      </c>
      <c r="K139" s="278"/>
      <c r="L139" s="279"/>
      <c r="M139" s="280" t="s">
        <v>1</v>
      </c>
      <c r="N139" s="281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182</v>
      </c>
      <c r="AT139" s="232" t="s">
        <v>226</v>
      </c>
      <c r="AU139" s="232" t="s">
        <v>82</v>
      </c>
      <c r="AY139" s="18" t="s">
        <v>160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166</v>
      </c>
      <c r="BM139" s="232" t="s">
        <v>215</v>
      </c>
    </row>
    <row r="140" spans="1:65" s="2" customFormat="1" ht="16.5" customHeight="1">
      <c r="A140" s="39"/>
      <c r="B140" s="40"/>
      <c r="C140" s="271" t="s">
        <v>216</v>
      </c>
      <c r="D140" s="271" t="s">
        <v>226</v>
      </c>
      <c r="E140" s="272" t="s">
        <v>2060</v>
      </c>
      <c r="F140" s="273" t="s">
        <v>2061</v>
      </c>
      <c r="G140" s="274" t="s">
        <v>307</v>
      </c>
      <c r="H140" s="275">
        <v>4</v>
      </c>
      <c r="I140" s="276"/>
      <c r="J140" s="277">
        <f>ROUND(I140*H140,2)</f>
        <v>0</v>
      </c>
      <c r="K140" s="278"/>
      <c r="L140" s="279"/>
      <c r="M140" s="280" t="s">
        <v>1</v>
      </c>
      <c r="N140" s="281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182</v>
      </c>
      <c r="AT140" s="232" t="s">
        <v>226</v>
      </c>
      <c r="AU140" s="232" t="s">
        <v>82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219</v>
      </c>
    </row>
    <row r="141" spans="1:65" s="2" customFormat="1" ht="16.5" customHeight="1">
      <c r="A141" s="39"/>
      <c r="B141" s="40"/>
      <c r="C141" s="271" t="s">
        <v>194</v>
      </c>
      <c r="D141" s="271" t="s">
        <v>226</v>
      </c>
      <c r="E141" s="272" t="s">
        <v>2062</v>
      </c>
      <c r="F141" s="273" t="s">
        <v>2063</v>
      </c>
      <c r="G141" s="274" t="s">
        <v>307</v>
      </c>
      <c r="H141" s="275">
        <v>1</v>
      </c>
      <c r="I141" s="276"/>
      <c r="J141" s="277">
        <f>ROUND(I141*H141,2)</f>
        <v>0</v>
      </c>
      <c r="K141" s="278"/>
      <c r="L141" s="279"/>
      <c r="M141" s="280" t="s">
        <v>1</v>
      </c>
      <c r="N141" s="281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182</v>
      </c>
      <c r="AT141" s="232" t="s">
        <v>226</v>
      </c>
      <c r="AU141" s="232" t="s">
        <v>82</v>
      </c>
      <c r="AY141" s="18" t="s">
        <v>160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166</v>
      </c>
      <c r="BM141" s="232" t="s">
        <v>223</v>
      </c>
    </row>
    <row r="142" spans="1:65" s="2" customFormat="1" ht="24.15" customHeight="1">
      <c r="A142" s="39"/>
      <c r="B142" s="40"/>
      <c r="C142" s="271" t="s">
        <v>8</v>
      </c>
      <c r="D142" s="271" t="s">
        <v>226</v>
      </c>
      <c r="E142" s="272" t="s">
        <v>2064</v>
      </c>
      <c r="F142" s="273" t="s">
        <v>2065</v>
      </c>
      <c r="G142" s="274" t="s">
        <v>307</v>
      </c>
      <c r="H142" s="275">
        <v>20</v>
      </c>
      <c r="I142" s="276"/>
      <c r="J142" s="277">
        <f>ROUND(I142*H142,2)</f>
        <v>0</v>
      </c>
      <c r="K142" s="278"/>
      <c r="L142" s="279"/>
      <c r="M142" s="280" t="s">
        <v>1</v>
      </c>
      <c r="N142" s="281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182</v>
      </c>
      <c r="AT142" s="232" t="s">
        <v>226</v>
      </c>
      <c r="AU142" s="232" t="s">
        <v>82</v>
      </c>
      <c r="AY142" s="18" t="s">
        <v>160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166</v>
      </c>
      <c r="BM142" s="232" t="s">
        <v>229</v>
      </c>
    </row>
    <row r="143" spans="1:65" s="2" customFormat="1" ht="16.5" customHeight="1">
      <c r="A143" s="39"/>
      <c r="B143" s="40"/>
      <c r="C143" s="271" t="s">
        <v>197</v>
      </c>
      <c r="D143" s="271" t="s">
        <v>226</v>
      </c>
      <c r="E143" s="272" t="s">
        <v>2066</v>
      </c>
      <c r="F143" s="273" t="s">
        <v>2067</v>
      </c>
      <c r="G143" s="274" t="s">
        <v>307</v>
      </c>
      <c r="H143" s="275">
        <v>6</v>
      </c>
      <c r="I143" s="276"/>
      <c r="J143" s="277">
        <f>ROUND(I143*H143,2)</f>
        <v>0</v>
      </c>
      <c r="K143" s="278"/>
      <c r="L143" s="279"/>
      <c r="M143" s="280" t="s">
        <v>1</v>
      </c>
      <c r="N143" s="281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182</v>
      </c>
      <c r="AT143" s="232" t="s">
        <v>226</v>
      </c>
      <c r="AU143" s="232" t="s">
        <v>82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234</v>
      </c>
    </row>
    <row r="144" spans="1:47" s="2" customFormat="1" ht="12">
      <c r="A144" s="39"/>
      <c r="B144" s="40"/>
      <c r="C144" s="41"/>
      <c r="D144" s="234" t="s">
        <v>167</v>
      </c>
      <c r="E144" s="41"/>
      <c r="F144" s="235" t="s">
        <v>2068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167</v>
      </c>
      <c r="AU144" s="18" t="s">
        <v>82</v>
      </c>
    </row>
    <row r="145" spans="1:65" s="2" customFormat="1" ht="16.5" customHeight="1">
      <c r="A145" s="39"/>
      <c r="B145" s="40"/>
      <c r="C145" s="271" t="s">
        <v>237</v>
      </c>
      <c r="D145" s="271" t="s">
        <v>226</v>
      </c>
      <c r="E145" s="272" t="s">
        <v>2069</v>
      </c>
      <c r="F145" s="273" t="s">
        <v>2070</v>
      </c>
      <c r="G145" s="274" t="s">
        <v>307</v>
      </c>
      <c r="H145" s="275">
        <v>6</v>
      </c>
      <c r="I145" s="276"/>
      <c r="J145" s="277">
        <f>ROUND(I145*H145,2)</f>
        <v>0</v>
      </c>
      <c r="K145" s="278"/>
      <c r="L145" s="279"/>
      <c r="M145" s="280" t="s">
        <v>1</v>
      </c>
      <c r="N145" s="281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182</v>
      </c>
      <c r="AT145" s="232" t="s">
        <v>226</v>
      </c>
      <c r="AU145" s="232" t="s">
        <v>82</v>
      </c>
      <c r="AY145" s="18" t="s">
        <v>160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166</v>
      </c>
      <c r="BM145" s="232" t="s">
        <v>240</v>
      </c>
    </row>
    <row r="146" spans="1:47" s="2" customFormat="1" ht="12">
      <c r="A146" s="39"/>
      <c r="B146" s="40"/>
      <c r="C146" s="41"/>
      <c r="D146" s="234" t="s">
        <v>167</v>
      </c>
      <c r="E146" s="41"/>
      <c r="F146" s="235" t="s">
        <v>2068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167</v>
      </c>
      <c r="AU146" s="18" t="s">
        <v>82</v>
      </c>
    </row>
    <row r="147" spans="1:65" s="2" customFormat="1" ht="16.5" customHeight="1">
      <c r="A147" s="39"/>
      <c r="B147" s="40"/>
      <c r="C147" s="271" t="s">
        <v>202</v>
      </c>
      <c r="D147" s="271" t="s">
        <v>226</v>
      </c>
      <c r="E147" s="272" t="s">
        <v>2071</v>
      </c>
      <c r="F147" s="273" t="s">
        <v>2072</v>
      </c>
      <c r="G147" s="274" t="s">
        <v>307</v>
      </c>
      <c r="H147" s="275">
        <v>4</v>
      </c>
      <c r="I147" s="276"/>
      <c r="J147" s="277">
        <f>ROUND(I147*H147,2)</f>
        <v>0</v>
      </c>
      <c r="K147" s="278"/>
      <c r="L147" s="279"/>
      <c r="M147" s="280" t="s">
        <v>1</v>
      </c>
      <c r="N147" s="281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182</v>
      </c>
      <c r="AT147" s="232" t="s">
        <v>226</v>
      </c>
      <c r="AU147" s="232" t="s">
        <v>82</v>
      </c>
      <c r="AY147" s="18" t="s">
        <v>160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166</v>
      </c>
      <c r="BM147" s="232" t="s">
        <v>243</v>
      </c>
    </row>
    <row r="148" spans="1:47" s="2" customFormat="1" ht="12">
      <c r="A148" s="39"/>
      <c r="B148" s="40"/>
      <c r="C148" s="41"/>
      <c r="D148" s="234" t="s">
        <v>167</v>
      </c>
      <c r="E148" s="41"/>
      <c r="F148" s="235" t="s">
        <v>2068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167</v>
      </c>
      <c r="AU148" s="18" t="s">
        <v>82</v>
      </c>
    </row>
    <row r="149" spans="1:65" s="2" customFormat="1" ht="16.5" customHeight="1">
      <c r="A149" s="39"/>
      <c r="B149" s="40"/>
      <c r="C149" s="271" t="s">
        <v>246</v>
      </c>
      <c r="D149" s="271" t="s">
        <v>226</v>
      </c>
      <c r="E149" s="272" t="s">
        <v>2073</v>
      </c>
      <c r="F149" s="273" t="s">
        <v>2074</v>
      </c>
      <c r="G149" s="274" t="s">
        <v>307</v>
      </c>
      <c r="H149" s="275">
        <v>3</v>
      </c>
      <c r="I149" s="276"/>
      <c r="J149" s="277">
        <f>ROUND(I149*H149,2)</f>
        <v>0</v>
      </c>
      <c r="K149" s="278"/>
      <c r="L149" s="279"/>
      <c r="M149" s="280" t="s">
        <v>1</v>
      </c>
      <c r="N149" s="281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182</v>
      </c>
      <c r="AT149" s="232" t="s">
        <v>226</v>
      </c>
      <c r="AU149" s="232" t="s">
        <v>82</v>
      </c>
      <c r="AY149" s="18" t="s">
        <v>160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166</v>
      </c>
      <c r="BM149" s="232" t="s">
        <v>249</v>
      </c>
    </row>
    <row r="150" spans="1:47" s="2" customFormat="1" ht="12">
      <c r="A150" s="39"/>
      <c r="B150" s="40"/>
      <c r="C150" s="41"/>
      <c r="D150" s="234" t="s">
        <v>167</v>
      </c>
      <c r="E150" s="41"/>
      <c r="F150" s="235" t="s">
        <v>2068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167</v>
      </c>
      <c r="AU150" s="18" t="s">
        <v>82</v>
      </c>
    </row>
    <row r="151" spans="1:65" s="2" customFormat="1" ht="16.5" customHeight="1">
      <c r="A151" s="39"/>
      <c r="B151" s="40"/>
      <c r="C151" s="271" t="s">
        <v>205</v>
      </c>
      <c r="D151" s="271" t="s">
        <v>226</v>
      </c>
      <c r="E151" s="272" t="s">
        <v>2075</v>
      </c>
      <c r="F151" s="273" t="s">
        <v>2076</v>
      </c>
      <c r="G151" s="274" t="s">
        <v>307</v>
      </c>
      <c r="H151" s="275">
        <v>1.5</v>
      </c>
      <c r="I151" s="276"/>
      <c r="J151" s="277">
        <f>ROUND(I151*H151,2)</f>
        <v>0</v>
      </c>
      <c r="K151" s="278"/>
      <c r="L151" s="279"/>
      <c r="M151" s="280" t="s">
        <v>1</v>
      </c>
      <c r="N151" s="281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182</v>
      </c>
      <c r="AT151" s="232" t="s">
        <v>226</v>
      </c>
      <c r="AU151" s="232" t="s">
        <v>82</v>
      </c>
      <c r="AY151" s="18" t="s">
        <v>160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166</v>
      </c>
      <c r="BM151" s="232" t="s">
        <v>253</v>
      </c>
    </row>
    <row r="152" spans="1:47" s="2" customFormat="1" ht="12">
      <c r="A152" s="39"/>
      <c r="B152" s="40"/>
      <c r="C152" s="41"/>
      <c r="D152" s="234" t="s">
        <v>167</v>
      </c>
      <c r="E152" s="41"/>
      <c r="F152" s="235" t="s">
        <v>2068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167</v>
      </c>
      <c r="AU152" s="18" t="s">
        <v>82</v>
      </c>
    </row>
    <row r="153" spans="1:65" s="2" customFormat="1" ht="16.5" customHeight="1">
      <c r="A153" s="39"/>
      <c r="B153" s="40"/>
      <c r="C153" s="271" t="s">
        <v>7</v>
      </c>
      <c r="D153" s="271" t="s">
        <v>226</v>
      </c>
      <c r="E153" s="272" t="s">
        <v>2077</v>
      </c>
      <c r="F153" s="273" t="s">
        <v>2070</v>
      </c>
      <c r="G153" s="274" t="s">
        <v>307</v>
      </c>
      <c r="H153" s="275">
        <v>2</v>
      </c>
      <c r="I153" s="276"/>
      <c r="J153" s="277">
        <f>ROUND(I153*H153,2)</f>
        <v>0</v>
      </c>
      <c r="K153" s="278"/>
      <c r="L153" s="279"/>
      <c r="M153" s="280" t="s">
        <v>1</v>
      </c>
      <c r="N153" s="281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182</v>
      </c>
      <c r="AT153" s="232" t="s">
        <v>226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257</v>
      </c>
    </row>
    <row r="154" spans="1:47" s="2" customFormat="1" ht="12">
      <c r="A154" s="39"/>
      <c r="B154" s="40"/>
      <c r="C154" s="41"/>
      <c r="D154" s="234" t="s">
        <v>167</v>
      </c>
      <c r="E154" s="41"/>
      <c r="F154" s="235" t="s">
        <v>2068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167</v>
      </c>
      <c r="AU154" s="18" t="s">
        <v>82</v>
      </c>
    </row>
    <row r="155" spans="1:65" s="2" customFormat="1" ht="16.5" customHeight="1">
      <c r="A155" s="39"/>
      <c r="B155" s="40"/>
      <c r="C155" s="271" t="s">
        <v>209</v>
      </c>
      <c r="D155" s="271" t="s">
        <v>226</v>
      </c>
      <c r="E155" s="272" t="s">
        <v>2078</v>
      </c>
      <c r="F155" s="273" t="s">
        <v>2079</v>
      </c>
      <c r="G155" s="274" t="s">
        <v>1310</v>
      </c>
      <c r="H155" s="275">
        <v>20</v>
      </c>
      <c r="I155" s="276"/>
      <c r="J155" s="277">
        <f>ROUND(I155*H155,2)</f>
        <v>0</v>
      </c>
      <c r="K155" s="278"/>
      <c r="L155" s="279"/>
      <c r="M155" s="280" t="s">
        <v>1</v>
      </c>
      <c r="N155" s="281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182</v>
      </c>
      <c r="AT155" s="232" t="s">
        <v>226</v>
      </c>
      <c r="AU155" s="232" t="s">
        <v>82</v>
      </c>
      <c r="AY155" s="18" t="s">
        <v>160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166</v>
      </c>
      <c r="BM155" s="232" t="s">
        <v>261</v>
      </c>
    </row>
    <row r="156" spans="1:65" s="2" customFormat="1" ht="16.5" customHeight="1">
      <c r="A156" s="39"/>
      <c r="B156" s="40"/>
      <c r="C156" s="271" t="s">
        <v>279</v>
      </c>
      <c r="D156" s="271" t="s">
        <v>226</v>
      </c>
      <c r="E156" s="272" t="s">
        <v>2080</v>
      </c>
      <c r="F156" s="273" t="s">
        <v>2081</v>
      </c>
      <c r="G156" s="274" t="s">
        <v>1310</v>
      </c>
      <c r="H156" s="275">
        <v>40</v>
      </c>
      <c r="I156" s="276"/>
      <c r="J156" s="277">
        <f>ROUND(I156*H156,2)</f>
        <v>0</v>
      </c>
      <c r="K156" s="278"/>
      <c r="L156" s="279"/>
      <c r="M156" s="280" t="s">
        <v>1</v>
      </c>
      <c r="N156" s="281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182</v>
      </c>
      <c r="AT156" s="232" t="s">
        <v>226</v>
      </c>
      <c r="AU156" s="232" t="s">
        <v>82</v>
      </c>
      <c r="AY156" s="18" t="s">
        <v>160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166</v>
      </c>
      <c r="BM156" s="232" t="s">
        <v>283</v>
      </c>
    </row>
    <row r="157" spans="1:65" s="2" customFormat="1" ht="16.5" customHeight="1">
      <c r="A157" s="39"/>
      <c r="B157" s="40"/>
      <c r="C157" s="220" t="s">
        <v>215</v>
      </c>
      <c r="D157" s="220" t="s">
        <v>162</v>
      </c>
      <c r="E157" s="221" t="s">
        <v>2082</v>
      </c>
      <c r="F157" s="222" t="s">
        <v>2083</v>
      </c>
      <c r="G157" s="223" t="s">
        <v>686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166</v>
      </c>
      <c r="AT157" s="232" t="s">
        <v>162</v>
      </c>
      <c r="AU157" s="232" t="s">
        <v>82</v>
      </c>
      <c r="AY157" s="18" t="s">
        <v>160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166</v>
      </c>
      <c r="BM157" s="232" t="s">
        <v>287</v>
      </c>
    </row>
    <row r="158" spans="1:63" s="12" customFormat="1" ht="22.8" customHeight="1">
      <c r="A158" s="12"/>
      <c r="B158" s="204"/>
      <c r="C158" s="205"/>
      <c r="D158" s="206" t="s">
        <v>72</v>
      </c>
      <c r="E158" s="218" t="s">
        <v>2084</v>
      </c>
      <c r="F158" s="218" t="s">
        <v>2085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SUM(P159:P174)</f>
        <v>0</v>
      </c>
      <c r="Q158" s="212"/>
      <c r="R158" s="213">
        <f>SUM(R159:R174)</f>
        <v>0</v>
      </c>
      <c r="S158" s="212"/>
      <c r="T158" s="214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80</v>
      </c>
      <c r="AT158" s="216" t="s">
        <v>72</v>
      </c>
      <c r="AU158" s="216" t="s">
        <v>80</v>
      </c>
      <c r="AY158" s="215" t="s">
        <v>160</v>
      </c>
      <c r="BK158" s="217">
        <f>SUM(BK159:BK174)</f>
        <v>0</v>
      </c>
    </row>
    <row r="159" spans="1:65" s="2" customFormat="1" ht="24.15" customHeight="1">
      <c r="A159" s="39"/>
      <c r="B159" s="40"/>
      <c r="C159" s="271" t="s">
        <v>290</v>
      </c>
      <c r="D159" s="271" t="s">
        <v>226</v>
      </c>
      <c r="E159" s="272" t="s">
        <v>2086</v>
      </c>
      <c r="F159" s="273" t="s">
        <v>2087</v>
      </c>
      <c r="G159" s="274" t="s">
        <v>737</v>
      </c>
      <c r="H159" s="275">
        <v>1</v>
      </c>
      <c r="I159" s="276"/>
      <c r="J159" s="277">
        <f>ROUND(I159*H159,2)</f>
        <v>0</v>
      </c>
      <c r="K159" s="278"/>
      <c r="L159" s="279"/>
      <c r="M159" s="280" t="s">
        <v>1</v>
      </c>
      <c r="N159" s="281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182</v>
      </c>
      <c r="AT159" s="232" t="s">
        <v>226</v>
      </c>
      <c r="AU159" s="232" t="s">
        <v>82</v>
      </c>
      <c r="AY159" s="18" t="s">
        <v>160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166</v>
      </c>
      <c r="BM159" s="232" t="s">
        <v>293</v>
      </c>
    </row>
    <row r="160" spans="1:65" s="2" customFormat="1" ht="16.5" customHeight="1">
      <c r="A160" s="39"/>
      <c r="B160" s="40"/>
      <c r="C160" s="271" t="s">
        <v>219</v>
      </c>
      <c r="D160" s="271" t="s">
        <v>226</v>
      </c>
      <c r="E160" s="272" t="s">
        <v>2088</v>
      </c>
      <c r="F160" s="273" t="s">
        <v>2089</v>
      </c>
      <c r="G160" s="274" t="s">
        <v>737</v>
      </c>
      <c r="H160" s="275">
        <v>1</v>
      </c>
      <c r="I160" s="276"/>
      <c r="J160" s="277">
        <f>ROUND(I160*H160,2)</f>
        <v>0</v>
      </c>
      <c r="K160" s="278"/>
      <c r="L160" s="279"/>
      <c r="M160" s="280" t="s">
        <v>1</v>
      </c>
      <c r="N160" s="281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182</v>
      </c>
      <c r="AT160" s="232" t="s">
        <v>226</v>
      </c>
      <c r="AU160" s="232" t="s">
        <v>82</v>
      </c>
      <c r="AY160" s="18" t="s">
        <v>160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166</v>
      </c>
      <c r="BM160" s="232" t="s">
        <v>297</v>
      </c>
    </row>
    <row r="161" spans="1:65" s="2" customFormat="1" ht="24.15" customHeight="1">
      <c r="A161" s="39"/>
      <c r="B161" s="40"/>
      <c r="C161" s="271" t="s">
        <v>304</v>
      </c>
      <c r="D161" s="271" t="s">
        <v>226</v>
      </c>
      <c r="E161" s="272" t="s">
        <v>2090</v>
      </c>
      <c r="F161" s="273" t="s">
        <v>2091</v>
      </c>
      <c r="G161" s="274" t="s">
        <v>737</v>
      </c>
      <c r="H161" s="275">
        <v>8</v>
      </c>
      <c r="I161" s="276"/>
      <c r="J161" s="277">
        <f>ROUND(I161*H161,2)</f>
        <v>0</v>
      </c>
      <c r="K161" s="278"/>
      <c r="L161" s="279"/>
      <c r="M161" s="280" t="s">
        <v>1</v>
      </c>
      <c r="N161" s="281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182</v>
      </c>
      <c r="AT161" s="232" t="s">
        <v>226</v>
      </c>
      <c r="AU161" s="232" t="s">
        <v>82</v>
      </c>
      <c r="AY161" s="18" t="s">
        <v>160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80</v>
      </c>
      <c r="BK161" s="233">
        <f>ROUND(I161*H161,2)</f>
        <v>0</v>
      </c>
      <c r="BL161" s="18" t="s">
        <v>166</v>
      </c>
      <c r="BM161" s="232" t="s">
        <v>308</v>
      </c>
    </row>
    <row r="162" spans="1:65" s="2" customFormat="1" ht="24.15" customHeight="1">
      <c r="A162" s="39"/>
      <c r="B162" s="40"/>
      <c r="C162" s="271" t="s">
        <v>223</v>
      </c>
      <c r="D162" s="271" t="s">
        <v>226</v>
      </c>
      <c r="E162" s="272" t="s">
        <v>2092</v>
      </c>
      <c r="F162" s="273" t="s">
        <v>2093</v>
      </c>
      <c r="G162" s="274" t="s">
        <v>737</v>
      </c>
      <c r="H162" s="275">
        <v>4</v>
      </c>
      <c r="I162" s="276"/>
      <c r="J162" s="277">
        <f>ROUND(I162*H162,2)</f>
        <v>0</v>
      </c>
      <c r="K162" s="278"/>
      <c r="L162" s="279"/>
      <c r="M162" s="280" t="s">
        <v>1</v>
      </c>
      <c r="N162" s="281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182</v>
      </c>
      <c r="AT162" s="232" t="s">
        <v>226</v>
      </c>
      <c r="AU162" s="232" t="s">
        <v>82</v>
      </c>
      <c r="AY162" s="18" t="s">
        <v>160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166</v>
      </c>
      <c r="BM162" s="232" t="s">
        <v>312</v>
      </c>
    </row>
    <row r="163" spans="1:65" s="2" customFormat="1" ht="16.5" customHeight="1">
      <c r="A163" s="39"/>
      <c r="B163" s="40"/>
      <c r="C163" s="271" t="s">
        <v>314</v>
      </c>
      <c r="D163" s="271" t="s">
        <v>226</v>
      </c>
      <c r="E163" s="272" t="s">
        <v>2094</v>
      </c>
      <c r="F163" s="273" t="s">
        <v>2095</v>
      </c>
      <c r="G163" s="274" t="s">
        <v>737</v>
      </c>
      <c r="H163" s="275">
        <v>3</v>
      </c>
      <c r="I163" s="276"/>
      <c r="J163" s="277">
        <f>ROUND(I163*H163,2)</f>
        <v>0</v>
      </c>
      <c r="K163" s="278"/>
      <c r="L163" s="279"/>
      <c r="M163" s="280" t="s">
        <v>1</v>
      </c>
      <c r="N163" s="281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182</v>
      </c>
      <c r="AT163" s="232" t="s">
        <v>226</v>
      </c>
      <c r="AU163" s="232" t="s">
        <v>82</v>
      </c>
      <c r="AY163" s="18" t="s">
        <v>160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166</v>
      </c>
      <c r="BM163" s="232" t="s">
        <v>317</v>
      </c>
    </row>
    <row r="164" spans="1:65" s="2" customFormat="1" ht="16.5" customHeight="1">
      <c r="A164" s="39"/>
      <c r="B164" s="40"/>
      <c r="C164" s="271" t="s">
        <v>229</v>
      </c>
      <c r="D164" s="271" t="s">
        <v>226</v>
      </c>
      <c r="E164" s="272" t="s">
        <v>2096</v>
      </c>
      <c r="F164" s="273" t="s">
        <v>2097</v>
      </c>
      <c r="G164" s="274" t="s">
        <v>737</v>
      </c>
      <c r="H164" s="275">
        <v>9</v>
      </c>
      <c r="I164" s="276"/>
      <c r="J164" s="277">
        <f>ROUND(I164*H164,2)</f>
        <v>0</v>
      </c>
      <c r="K164" s="278"/>
      <c r="L164" s="279"/>
      <c r="M164" s="280" t="s">
        <v>1</v>
      </c>
      <c r="N164" s="281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182</v>
      </c>
      <c r="AT164" s="232" t="s">
        <v>226</v>
      </c>
      <c r="AU164" s="232" t="s">
        <v>82</v>
      </c>
      <c r="AY164" s="18" t="s">
        <v>160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80</v>
      </c>
      <c r="BK164" s="233">
        <f>ROUND(I164*H164,2)</f>
        <v>0</v>
      </c>
      <c r="BL164" s="18" t="s">
        <v>166</v>
      </c>
      <c r="BM164" s="232" t="s">
        <v>322</v>
      </c>
    </row>
    <row r="165" spans="1:65" s="2" customFormat="1" ht="16.5" customHeight="1">
      <c r="A165" s="39"/>
      <c r="B165" s="40"/>
      <c r="C165" s="271" t="s">
        <v>323</v>
      </c>
      <c r="D165" s="271" t="s">
        <v>226</v>
      </c>
      <c r="E165" s="272" t="s">
        <v>2098</v>
      </c>
      <c r="F165" s="273" t="s">
        <v>2099</v>
      </c>
      <c r="G165" s="274" t="s">
        <v>737</v>
      </c>
      <c r="H165" s="275">
        <v>9</v>
      </c>
      <c r="I165" s="276"/>
      <c r="J165" s="277">
        <f>ROUND(I165*H165,2)</f>
        <v>0</v>
      </c>
      <c r="K165" s="278"/>
      <c r="L165" s="279"/>
      <c r="M165" s="280" t="s">
        <v>1</v>
      </c>
      <c r="N165" s="281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182</v>
      </c>
      <c r="AT165" s="232" t="s">
        <v>226</v>
      </c>
      <c r="AU165" s="232" t="s">
        <v>82</v>
      </c>
      <c r="AY165" s="18" t="s">
        <v>160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166</v>
      </c>
      <c r="BM165" s="232" t="s">
        <v>326</v>
      </c>
    </row>
    <row r="166" spans="1:65" s="2" customFormat="1" ht="16.5" customHeight="1">
      <c r="A166" s="39"/>
      <c r="B166" s="40"/>
      <c r="C166" s="271" t="s">
        <v>234</v>
      </c>
      <c r="D166" s="271" t="s">
        <v>226</v>
      </c>
      <c r="E166" s="272" t="s">
        <v>2100</v>
      </c>
      <c r="F166" s="273" t="s">
        <v>2101</v>
      </c>
      <c r="G166" s="274" t="s">
        <v>307</v>
      </c>
      <c r="H166" s="275">
        <v>42</v>
      </c>
      <c r="I166" s="276"/>
      <c r="J166" s="277">
        <f>ROUND(I166*H166,2)</f>
        <v>0</v>
      </c>
      <c r="K166" s="278"/>
      <c r="L166" s="279"/>
      <c r="M166" s="280" t="s">
        <v>1</v>
      </c>
      <c r="N166" s="281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182</v>
      </c>
      <c r="AT166" s="232" t="s">
        <v>226</v>
      </c>
      <c r="AU166" s="232" t="s">
        <v>82</v>
      </c>
      <c r="AY166" s="18" t="s">
        <v>160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166</v>
      </c>
      <c r="BM166" s="232" t="s">
        <v>330</v>
      </c>
    </row>
    <row r="167" spans="1:65" s="2" customFormat="1" ht="24.15" customHeight="1">
      <c r="A167" s="39"/>
      <c r="B167" s="40"/>
      <c r="C167" s="271" t="s">
        <v>335</v>
      </c>
      <c r="D167" s="271" t="s">
        <v>226</v>
      </c>
      <c r="E167" s="272" t="s">
        <v>2102</v>
      </c>
      <c r="F167" s="273" t="s">
        <v>2103</v>
      </c>
      <c r="G167" s="274" t="s">
        <v>307</v>
      </c>
      <c r="H167" s="275">
        <v>0.7</v>
      </c>
      <c r="I167" s="276"/>
      <c r="J167" s="277">
        <f>ROUND(I167*H167,2)</f>
        <v>0</v>
      </c>
      <c r="K167" s="278"/>
      <c r="L167" s="279"/>
      <c r="M167" s="280" t="s">
        <v>1</v>
      </c>
      <c r="N167" s="281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182</v>
      </c>
      <c r="AT167" s="232" t="s">
        <v>226</v>
      </c>
      <c r="AU167" s="232" t="s">
        <v>82</v>
      </c>
      <c r="AY167" s="18" t="s">
        <v>160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166</v>
      </c>
      <c r="BM167" s="232" t="s">
        <v>338</v>
      </c>
    </row>
    <row r="168" spans="1:65" s="2" customFormat="1" ht="24.15" customHeight="1">
      <c r="A168" s="39"/>
      <c r="B168" s="40"/>
      <c r="C168" s="271" t="s">
        <v>240</v>
      </c>
      <c r="D168" s="271" t="s">
        <v>226</v>
      </c>
      <c r="E168" s="272" t="s">
        <v>2104</v>
      </c>
      <c r="F168" s="273" t="s">
        <v>2105</v>
      </c>
      <c r="G168" s="274" t="s">
        <v>307</v>
      </c>
      <c r="H168" s="275">
        <v>22</v>
      </c>
      <c r="I168" s="276"/>
      <c r="J168" s="277">
        <f>ROUND(I168*H168,2)</f>
        <v>0</v>
      </c>
      <c r="K168" s="278"/>
      <c r="L168" s="279"/>
      <c r="M168" s="280" t="s">
        <v>1</v>
      </c>
      <c r="N168" s="281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182</v>
      </c>
      <c r="AT168" s="232" t="s">
        <v>226</v>
      </c>
      <c r="AU168" s="232" t="s">
        <v>82</v>
      </c>
      <c r="AY168" s="18" t="s">
        <v>160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166</v>
      </c>
      <c r="BM168" s="232" t="s">
        <v>342</v>
      </c>
    </row>
    <row r="169" spans="1:65" s="2" customFormat="1" ht="24.15" customHeight="1">
      <c r="A169" s="39"/>
      <c r="B169" s="40"/>
      <c r="C169" s="271" t="s">
        <v>361</v>
      </c>
      <c r="D169" s="271" t="s">
        <v>226</v>
      </c>
      <c r="E169" s="272" t="s">
        <v>2106</v>
      </c>
      <c r="F169" s="273" t="s">
        <v>2107</v>
      </c>
      <c r="G169" s="274" t="s">
        <v>307</v>
      </c>
      <c r="H169" s="275">
        <v>9</v>
      </c>
      <c r="I169" s="276"/>
      <c r="J169" s="277">
        <f>ROUND(I169*H169,2)</f>
        <v>0</v>
      </c>
      <c r="K169" s="278"/>
      <c r="L169" s="279"/>
      <c r="M169" s="280" t="s">
        <v>1</v>
      </c>
      <c r="N169" s="281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182</v>
      </c>
      <c r="AT169" s="232" t="s">
        <v>226</v>
      </c>
      <c r="AU169" s="232" t="s">
        <v>82</v>
      </c>
      <c r="AY169" s="18" t="s">
        <v>160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166</v>
      </c>
      <c r="BM169" s="232" t="s">
        <v>364</v>
      </c>
    </row>
    <row r="170" spans="1:65" s="2" customFormat="1" ht="16.5" customHeight="1">
      <c r="A170" s="39"/>
      <c r="B170" s="40"/>
      <c r="C170" s="271" t="s">
        <v>243</v>
      </c>
      <c r="D170" s="271" t="s">
        <v>226</v>
      </c>
      <c r="E170" s="272" t="s">
        <v>2108</v>
      </c>
      <c r="F170" s="273" t="s">
        <v>2109</v>
      </c>
      <c r="G170" s="274" t="s">
        <v>737</v>
      </c>
      <c r="H170" s="275">
        <v>1</v>
      </c>
      <c r="I170" s="276"/>
      <c r="J170" s="277">
        <f>ROUND(I170*H170,2)</f>
        <v>0</v>
      </c>
      <c r="K170" s="278"/>
      <c r="L170" s="279"/>
      <c r="M170" s="280" t="s">
        <v>1</v>
      </c>
      <c r="N170" s="281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182</v>
      </c>
      <c r="AT170" s="232" t="s">
        <v>226</v>
      </c>
      <c r="AU170" s="232" t="s">
        <v>82</v>
      </c>
      <c r="AY170" s="18" t="s">
        <v>160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166</v>
      </c>
      <c r="BM170" s="232" t="s">
        <v>373</v>
      </c>
    </row>
    <row r="171" spans="1:65" s="2" customFormat="1" ht="24.15" customHeight="1">
      <c r="A171" s="39"/>
      <c r="B171" s="40"/>
      <c r="C171" s="271" t="s">
        <v>378</v>
      </c>
      <c r="D171" s="271" t="s">
        <v>226</v>
      </c>
      <c r="E171" s="272" t="s">
        <v>2110</v>
      </c>
      <c r="F171" s="273" t="s">
        <v>2111</v>
      </c>
      <c r="G171" s="274" t="s">
        <v>737</v>
      </c>
      <c r="H171" s="275">
        <v>2</v>
      </c>
      <c r="I171" s="276"/>
      <c r="J171" s="277">
        <f>ROUND(I171*H171,2)</f>
        <v>0</v>
      </c>
      <c r="K171" s="278"/>
      <c r="L171" s="279"/>
      <c r="M171" s="280" t="s">
        <v>1</v>
      </c>
      <c r="N171" s="281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182</v>
      </c>
      <c r="AT171" s="232" t="s">
        <v>226</v>
      </c>
      <c r="AU171" s="232" t="s">
        <v>82</v>
      </c>
      <c r="AY171" s="18" t="s">
        <v>160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166</v>
      </c>
      <c r="BM171" s="232" t="s">
        <v>381</v>
      </c>
    </row>
    <row r="172" spans="1:65" s="2" customFormat="1" ht="16.5" customHeight="1">
      <c r="A172" s="39"/>
      <c r="B172" s="40"/>
      <c r="C172" s="271" t="s">
        <v>249</v>
      </c>
      <c r="D172" s="271" t="s">
        <v>226</v>
      </c>
      <c r="E172" s="272" t="s">
        <v>2112</v>
      </c>
      <c r="F172" s="273" t="s">
        <v>2079</v>
      </c>
      <c r="G172" s="274" t="s">
        <v>1310</v>
      </c>
      <c r="H172" s="275">
        <v>75</v>
      </c>
      <c r="I172" s="276"/>
      <c r="J172" s="277">
        <f>ROUND(I172*H172,2)</f>
        <v>0</v>
      </c>
      <c r="K172" s="278"/>
      <c r="L172" s="279"/>
      <c r="M172" s="280" t="s">
        <v>1</v>
      </c>
      <c r="N172" s="281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182</v>
      </c>
      <c r="AT172" s="232" t="s">
        <v>226</v>
      </c>
      <c r="AU172" s="232" t="s">
        <v>82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387</v>
      </c>
    </row>
    <row r="173" spans="1:65" s="2" customFormat="1" ht="16.5" customHeight="1">
      <c r="A173" s="39"/>
      <c r="B173" s="40"/>
      <c r="C173" s="271" t="s">
        <v>392</v>
      </c>
      <c r="D173" s="271" t="s">
        <v>226</v>
      </c>
      <c r="E173" s="272" t="s">
        <v>2113</v>
      </c>
      <c r="F173" s="273" t="s">
        <v>2081</v>
      </c>
      <c r="G173" s="274" t="s">
        <v>1310</v>
      </c>
      <c r="H173" s="275">
        <v>150</v>
      </c>
      <c r="I173" s="276"/>
      <c r="J173" s="277">
        <f>ROUND(I173*H173,2)</f>
        <v>0</v>
      </c>
      <c r="K173" s="278"/>
      <c r="L173" s="279"/>
      <c r="M173" s="280" t="s">
        <v>1</v>
      </c>
      <c r="N173" s="281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182</v>
      </c>
      <c r="AT173" s="232" t="s">
        <v>226</v>
      </c>
      <c r="AU173" s="232" t="s">
        <v>82</v>
      </c>
      <c r="AY173" s="18" t="s">
        <v>160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166</v>
      </c>
      <c r="BM173" s="232" t="s">
        <v>395</v>
      </c>
    </row>
    <row r="174" spans="1:65" s="2" customFormat="1" ht="16.5" customHeight="1">
      <c r="A174" s="39"/>
      <c r="B174" s="40"/>
      <c r="C174" s="220" t="s">
        <v>253</v>
      </c>
      <c r="D174" s="220" t="s">
        <v>162</v>
      </c>
      <c r="E174" s="221" t="s">
        <v>2114</v>
      </c>
      <c r="F174" s="222" t="s">
        <v>2115</v>
      </c>
      <c r="G174" s="223" t="s">
        <v>686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166</v>
      </c>
      <c r="AT174" s="232" t="s">
        <v>162</v>
      </c>
      <c r="AU174" s="232" t="s">
        <v>82</v>
      </c>
      <c r="AY174" s="18" t="s">
        <v>160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166</v>
      </c>
      <c r="BM174" s="232" t="s">
        <v>400</v>
      </c>
    </row>
    <row r="175" spans="1:63" s="12" customFormat="1" ht="22.8" customHeight="1">
      <c r="A175" s="12"/>
      <c r="B175" s="204"/>
      <c r="C175" s="205"/>
      <c r="D175" s="206" t="s">
        <v>72</v>
      </c>
      <c r="E175" s="218" t="s">
        <v>2116</v>
      </c>
      <c r="F175" s="218" t="s">
        <v>2117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SUM(P176:P180)</f>
        <v>0</v>
      </c>
      <c r="Q175" s="212"/>
      <c r="R175" s="213">
        <f>SUM(R176:R180)</f>
        <v>0</v>
      </c>
      <c r="S175" s="212"/>
      <c r="T175" s="214">
        <f>SUM(T176:T180)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80</v>
      </c>
      <c r="AT175" s="216" t="s">
        <v>72</v>
      </c>
      <c r="AU175" s="216" t="s">
        <v>80</v>
      </c>
      <c r="AY175" s="215" t="s">
        <v>160</v>
      </c>
      <c r="BK175" s="217">
        <f>SUM(BK176:BK180)</f>
        <v>0</v>
      </c>
    </row>
    <row r="176" spans="1:65" s="2" customFormat="1" ht="24.15" customHeight="1">
      <c r="A176" s="39"/>
      <c r="B176" s="40"/>
      <c r="C176" s="271" t="s">
        <v>401</v>
      </c>
      <c r="D176" s="271" t="s">
        <v>226</v>
      </c>
      <c r="E176" s="272" t="s">
        <v>2118</v>
      </c>
      <c r="F176" s="273" t="s">
        <v>2119</v>
      </c>
      <c r="G176" s="274" t="s">
        <v>737</v>
      </c>
      <c r="H176" s="275">
        <v>1</v>
      </c>
      <c r="I176" s="276"/>
      <c r="J176" s="277">
        <f>ROUND(I176*H176,2)</f>
        <v>0</v>
      </c>
      <c r="K176" s="278"/>
      <c r="L176" s="279"/>
      <c r="M176" s="280" t="s">
        <v>1</v>
      </c>
      <c r="N176" s="281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182</v>
      </c>
      <c r="AT176" s="232" t="s">
        <v>226</v>
      </c>
      <c r="AU176" s="232" t="s">
        <v>82</v>
      </c>
      <c r="AY176" s="18" t="s">
        <v>160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166</v>
      </c>
      <c r="BM176" s="232" t="s">
        <v>404</v>
      </c>
    </row>
    <row r="177" spans="1:65" s="2" customFormat="1" ht="21.75" customHeight="1">
      <c r="A177" s="39"/>
      <c r="B177" s="40"/>
      <c r="C177" s="271" t="s">
        <v>257</v>
      </c>
      <c r="D177" s="271" t="s">
        <v>226</v>
      </c>
      <c r="E177" s="272" t="s">
        <v>2120</v>
      </c>
      <c r="F177" s="273" t="s">
        <v>2121</v>
      </c>
      <c r="G177" s="274" t="s">
        <v>307</v>
      </c>
      <c r="H177" s="275">
        <v>3</v>
      </c>
      <c r="I177" s="276"/>
      <c r="J177" s="277">
        <f>ROUND(I177*H177,2)</f>
        <v>0</v>
      </c>
      <c r="K177" s="278"/>
      <c r="L177" s="279"/>
      <c r="M177" s="280" t="s">
        <v>1</v>
      </c>
      <c r="N177" s="281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182</v>
      </c>
      <c r="AT177" s="232" t="s">
        <v>226</v>
      </c>
      <c r="AU177" s="232" t="s">
        <v>82</v>
      </c>
      <c r="AY177" s="18" t="s">
        <v>160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166</v>
      </c>
      <c r="BM177" s="232" t="s">
        <v>408</v>
      </c>
    </row>
    <row r="178" spans="1:65" s="2" customFormat="1" ht="16.5" customHeight="1">
      <c r="A178" s="39"/>
      <c r="B178" s="40"/>
      <c r="C178" s="271" t="s">
        <v>409</v>
      </c>
      <c r="D178" s="271" t="s">
        <v>226</v>
      </c>
      <c r="E178" s="272" t="s">
        <v>2122</v>
      </c>
      <c r="F178" s="273" t="s">
        <v>2079</v>
      </c>
      <c r="G178" s="274" t="s">
        <v>1310</v>
      </c>
      <c r="H178" s="275">
        <v>0.5</v>
      </c>
      <c r="I178" s="276"/>
      <c r="J178" s="277">
        <f>ROUND(I178*H178,2)</f>
        <v>0</v>
      </c>
      <c r="K178" s="278"/>
      <c r="L178" s="279"/>
      <c r="M178" s="280" t="s">
        <v>1</v>
      </c>
      <c r="N178" s="281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182</v>
      </c>
      <c r="AT178" s="232" t="s">
        <v>226</v>
      </c>
      <c r="AU178" s="232" t="s">
        <v>82</v>
      </c>
      <c r="AY178" s="18" t="s">
        <v>160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166</v>
      </c>
      <c r="BM178" s="232" t="s">
        <v>412</v>
      </c>
    </row>
    <row r="179" spans="1:65" s="2" customFormat="1" ht="16.5" customHeight="1">
      <c r="A179" s="39"/>
      <c r="B179" s="40"/>
      <c r="C179" s="271" t="s">
        <v>261</v>
      </c>
      <c r="D179" s="271" t="s">
        <v>226</v>
      </c>
      <c r="E179" s="272" t="s">
        <v>2123</v>
      </c>
      <c r="F179" s="273" t="s">
        <v>2081</v>
      </c>
      <c r="G179" s="274" t="s">
        <v>1310</v>
      </c>
      <c r="H179" s="275">
        <v>1</v>
      </c>
      <c r="I179" s="276"/>
      <c r="J179" s="277">
        <f>ROUND(I179*H179,2)</f>
        <v>0</v>
      </c>
      <c r="K179" s="278"/>
      <c r="L179" s="279"/>
      <c r="M179" s="280" t="s">
        <v>1</v>
      </c>
      <c r="N179" s="281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182</v>
      </c>
      <c r="AT179" s="232" t="s">
        <v>226</v>
      </c>
      <c r="AU179" s="232" t="s">
        <v>82</v>
      </c>
      <c r="AY179" s="18" t="s">
        <v>160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166</v>
      </c>
      <c r="BM179" s="232" t="s">
        <v>418</v>
      </c>
    </row>
    <row r="180" spans="1:65" s="2" customFormat="1" ht="16.5" customHeight="1">
      <c r="A180" s="39"/>
      <c r="B180" s="40"/>
      <c r="C180" s="220" t="s">
        <v>419</v>
      </c>
      <c r="D180" s="220" t="s">
        <v>162</v>
      </c>
      <c r="E180" s="221" t="s">
        <v>2124</v>
      </c>
      <c r="F180" s="222" t="s">
        <v>2125</v>
      </c>
      <c r="G180" s="223" t="s">
        <v>686</v>
      </c>
      <c r="H180" s="224">
        <v>1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82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422</v>
      </c>
    </row>
    <row r="181" spans="1:63" s="12" customFormat="1" ht="22.8" customHeight="1">
      <c r="A181" s="12"/>
      <c r="B181" s="204"/>
      <c r="C181" s="205"/>
      <c r="D181" s="206" t="s">
        <v>72</v>
      </c>
      <c r="E181" s="218" t="s">
        <v>2126</v>
      </c>
      <c r="F181" s="218" t="s">
        <v>2127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P182</f>
        <v>0</v>
      </c>
      <c r="Q181" s="212"/>
      <c r="R181" s="213">
        <f>R182</f>
        <v>0</v>
      </c>
      <c r="S181" s="212"/>
      <c r="T181" s="214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80</v>
      </c>
      <c r="AT181" s="216" t="s">
        <v>72</v>
      </c>
      <c r="AU181" s="216" t="s">
        <v>80</v>
      </c>
      <c r="AY181" s="215" t="s">
        <v>160</v>
      </c>
      <c r="BK181" s="217">
        <f>BK182</f>
        <v>0</v>
      </c>
    </row>
    <row r="182" spans="1:65" s="2" customFormat="1" ht="33" customHeight="1">
      <c r="A182" s="39"/>
      <c r="B182" s="40"/>
      <c r="C182" s="220" t="s">
        <v>283</v>
      </c>
      <c r="D182" s="220" t="s">
        <v>162</v>
      </c>
      <c r="E182" s="221" t="s">
        <v>2128</v>
      </c>
      <c r="F182" s="222" t="s">
        <v>2129</v>
      </c>
      <c r="G182" s="223" t="s">
        <v>165</v>
      </c>
      <c r="H182" s="224">
        <v>65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166</v>
      </c>
      <c r="AT182" s="232" t="s">
        <v>162</v>
      </c>
      <c r="AU182" s="232" t="s">
        <v>82</v>
      </c>
      <c r="AY182" s="18" t="s">
        <v>160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80</v>
      </c>
      <c r="BK182" s="233">
        <f>ROUND(I182*H182,2)</f>
        <v>0</v>
      </c>
      <c r="BL182" s="18" t="s">
        <v>166</v>
      </c>
      <c r="BM182" s="232" t="s">
        <v>425</v>
      </c>
    </row>
    <row r="183" spans="1:63" s="12" customFormat="1" ht="22.8" customHeight="1">
      <c r="A183" s="12"/>
      <c r="B183" s="204"/>
      <c r="C183" s="205"/>
      <c r="D183" s="206" t="s">
        <v>72</v>
      </c>
      <c r="E183" s="218" t="s">
        <v>2130</v>
      </c>
      <c r="F183" s="218" t="s">
        <v>2131</v>
      </c>
      <c r="G183" s="205"/>
      <c r="H183" s="205"/>
      <c r="I183" s="208"/>
      <c r="J183" s="219">
        <f>BK183</f>
        <v>0</v>
      </c>
      <c r="K183" s="205"/>
      <c r="L183" s="210"/>
      <c r="M183" s="211"/>
      <c r="N183" s="212"/>
      <c r="O183" s="212"/>
      <c r="P183" s="213">
        <f>SUM(P184:P185)</f>
        <v>0</v>
      </c>
      <c r="Q183" s="212"/>
      <c r="R183" s="213">
        <f>SUM(R184:R185)</f>
        <v>0</v>
      </c>
      <c r="S183" s="212"/>
      <c r="T183" s="214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5" t="s">
        <v>80</v>
      </c>
      <c r="AT183" s="216" t="s">
        <v>72</v>
      </c>
      <c r="AU183" s="216" t="s">
        <v>80</v>
      </c>
      <c r="AY183" s="215" t="s">
        <v>160</v>
      </c>
      <c r="BK183" s="217">
        <f>SUM(BK184:BK185)</f>
        <v>0</v>
      </c>
    </row>
    <row r="184" spans="1:65" s="2" customFormat="1" ht="24.15" customHeight="1">
      <c r="A184" s="39"/>
      <c r="B184" s="40"/>
      <c r="C184" s="220" t="s">
        <v>427</v>
      </c>
      <c r="D184" s="220" t="s">
        <v>162</v>
      </c>
      <c r="E184" s="221" t="s">
        <v>2132</v>
      </c>
      <c r="F184" s="222" t="s">
        <v>2133</v>
      </c>
      <c r="G184" s="223" t="s">
        <v>165</v>
      </c>
      <c r="H184" s="224">
        <v>15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166</v>
      </c>
      <c r="AT184" s="232" t="s">
        <v>162</v>
      </c>
      <c r="AU184" s="232" t="s">
        <v>82</v>
      </c>
      <c r="AY184" s="18" t="s">
        <v>160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80</v>
      </c>
      <c r="BK184" s="233">
        <f>ROUND(I184*H184,2)</f>
        <v>0</v>
      </c>
      <c r="BL184" s="18" t="s">
        <v>166</v>
      </c>
      <c r="BM184" s="232" t="s">
        <v>430</v>
      </c>
    </row>
    <row r="185" spans="1:65" s="2" customFormat="1" ht="24.15" customHeight="1">
      <c r="A185" s="39"/>
      <c r="B185" s="40"/>
      <c r="C185" s="220" t="s">
        <v>287</v>
      </c>
      <c r="D185" s="220" t="s">
        <v>162</v>
      </c>
      <c r="E185" s="221" t="s">
        <v>2134</v>
      </c>
      <c r="F185" s="222" t="s">
        <v>2135</v>
      </c>
      <c r="G185" s="223" t="s">
        <v>165</v>
      </c>
      <c r="H185" s="224">
        <v>60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166</v>
      </c>
      <c r="AT185" s="232" t="s">
        <v>162</v>
      </c>
      <c r="AU185" s="232" t="s">
        <v>82</v>
      </c>
      <c r="AY185" s="18" t="s">
        <v>160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166</v>
      </c>
      <c r="BM185" s="232" t="s">
        <v>434</v>
      </c>
    </row>
    <row r="186" spans="1:63" s="12" customFormat="1" ht="22.8" customHeight="1">
      <c r="A186" s="12"/>
      <c r="B186" s="204"/>
      <c r="C186" s="205"/>
      <c r="D186" s="206" t="s">
        <v>72</v>
      </c>
      <c r="E186" s="218" t="s">
        <v>2136</v>
      </c>
      <c r="F186" s="218" t="s">
        <v>1526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SUM(P187:P190)</f>
        <v>0</v>
      </c>
      <c r="Q186" s="212"/>
      <c r="R186" s="213">
        <f>SUM(R187:R190)</f>
        <v>0</v>
      </c>
      <c r="S186" s="212"/>
      <c r="T186" s="214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80</v>
      </c>
      <c r="AT186" s="216" t="s">
        <v>72</v>
      </c>
      <c r="AU186" s="216" t="s">
        <v>80</v>
      </c>
      <c r="AY186" s="215" t="s">
        <v>160</v>
      </c>
      <c r="BK186" s="217">
        <f>SUM(BK187:BK190)</f>
        <v>0</v>
      </c>
    </row>
    <row r="187" spans="1:65" s="2" customFormat="1" ht="16.5" customHeight="1">
      <c r="A187" s="39"/>
      <c r="B187" s="40"/>
      <c r="C187" s="220" t="s">
        <v>435</v>
      </c>
      <c r="D187" s="220" t="s">
        <v>162</v>
      </c>
      <c r="E187" s="221" t="s">
        <v>2137</v>
      </c>
      <c r="F187" s="222" t="s">
        <v>2138</v>
      </c>
      <c r="G187" s="223" t="s">
        <v>2139</v>
      </c>
      <c r="H187" s="224">
        <v>20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166</v>
      </c>
      <c r="AT187" s="232" t="s">
        <v>162</v>
      </c>
      <c r="AU187" s="232" t="s">
        <v>82</v>
      </c>
      <c r="AY187" s="18" t="s">
        <v>160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80</v>
      </c>
      <c r="BK187" s="233">
        <f>ROUND(I187*H187,2)</f>
        <v>0</v>
      </c>
      <c r="BL187" s="18" t="s">
        <v>166</v>
      </c>
      <c r="BM187" s="232" t="s">
        <v>438</v>
      </c>
    </row>
    <row r="188" spans="1:65" s="2" customFormat="1" ht="16.5" customHeight="1">
      <c r="A188" s="39"/>
      <c r="B188" s="40"/>
      <c r="C188" s="220" t="s">
        <v>293</v>
      </c>
      <c r="D188" s="220" t="s">
        <v>162</v>
      </c>
      <c r="E188" s="221" t="s">
        <v>2140</v>
      </c>
      <c r="F188" s="222" t="s">
        <v>2141</v>
      </c>
      <c r="G188" s="223" t="s">
        <v>2139</v>
      </c>
      <c r="H188" s="224">
        <v>12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38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166</v>
      </c>
      <c r="AT188" s="232" t="s">
        <v>162</v>
      </c>
      <c r="AU188" s="232" t="s">
        <v>82</v>
      </c>
      <c r="AY188" s="18" t="s">
        <v>160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80</v>
      </c>
      <c r="BK188" s="233">
        <f>ROUND(I188*H188,2)</f>
        <v>0</v>
      </c>
      <c r="BL188" s="18" t="s">
        <v>166</v>
      </c>
      <c r="BM188" s="232" t="s">
        <v>443</v>
      </c>
    </row>
    <row r="189" spans="1:65" s="2" customFormat="1" ht="16.5" customHeight="1">
      <c r="A189" s="39"/>
      <c r="B189" s="40"/>
      <c r="C189" s="220" t="s">
        <v>444</v>
      </c>
      <c r="D189" s="220" t="s">
        <v>162</v>
      </c>
      <c r="E189" s="221" t="s">
        <v>2142</v>
      </c>
      <c r="F189" s="222" t="s">
        <v>2143</v>
      </c>
      <c r="G189" s="223" t="s">
        <v>2139</v>
      </c>
      <c r="H189" s="224">
        <v>12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166</v>
      </c>
      <c r="AT189" s="232" t="s">
        <v>162</v>
      </c>
      <c r="AU189" s="232" t="s">
        <v>82</v>
      </c>
      <c r="AY189" s="18" t="s">
        <v>160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166</v>
      </c>
      <c r="BM189" s="232" t="s">
        <v>447</v>
      </c>
    </row>
    <row r="190" spans="1:65" s="2" customFormat="1" ht="16.5" customHeight="1">
      <c r="A190" s="39"/>
      <c r="B190" s="40"/>
      <c r="C190" s="220" t="s">
        <v>297</v>
      </c>
      <c r="D190" s="220" t="s">
        <v>162</v>
      </c>
      <c r="E190" s="221" t="s">
        <v>2144</v>
      </c>
      <c r="F190" s="222" t="s">
        <v>2145</v>
      </c>
      <c r="G190" s="223" t="s">
        <v>2139</v>
      </c>
      <c r="H190" s="224">
        <v>1</v>
      </c>
      <c r="I190" s="225"/>
      <c r="J190" s="226">
        <f>ROUND(I190*H190,2)</f>
        <v>0</v>
      </c>
      <c r="K190" s="227"/>
      <c r="L190" s="45"/>
      <c r="M190" s="294" t="s">
        <v>1</v>
      </c>
      <c r="N190" s="295" t="s">
        <v>38</v>
      </c>
      <c r="O190" s="296"/>
      <c r="P190" s="297">
        <f>O190*H190</f>
        <v>0</v>
      </c>
      <c r="Q190" s="297">
        <v>0</v>
      </c>
      <c r="R190" s="297">
        <f>Q190*H190</f>
        <v>0</v>
      </c>
      <c r="S190" s="297">
        <v>0</v>
      </c>
      <c r="T190" s="298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166</v>
      </c>
      <c r="AT190" s="232" t="s">
        <v>162</v>
      </c>
      <c r="AU190" s="232" t="s">
        <v>82</v>
      </c>
      <c r="AY190" s="18" t="s">
        <v>160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80</v>
      </c>
      <c r="BK190" s="233">
        <f>ROUND(I190*H190,2)</f>
        <v>0</v>
      </c>
      <c r="BL190" s="18" t="s">
        <v>166</v>
      </c>
      <c r="BM190" s="232" t="s">
        <v>450</v>
      </c>
    </row>
    <row r="191" spans="1:31" s="2" customFormat="1" ht="6.95" customHeight="1">
      <c r="A191" s="39"/>
      <c r="B191" s="67"/>
      <c r="C191" s="68"/>
      <c r="D191" s="68"/>
      <c r="E191" s="68"/>
      <c r="F191" s="68"/>
      <c r="G191" s="68"/>
      <c r="H191" s="68"/>
      <c r="I191" s="68"/>
      <c r="J191" s="68"/>
      <c r="K191" s="68"/>
      <c r="L191" s="45"/>
      <c r="M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</sheetData>
  <sheetProtection password="CC35" sheet="1" objects="1" scenarios="1" formatColumns="0" formatRows="0" autoFilter="0"/>
  <autoFilter ref="C123:K19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2146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ROUND((SUM(BE119:BE206)),2)</f>
        <v>0</v>
      </c>
      <c r="G33" s="39"/>
      <c r="H33" s="39"/>
      <c r="I33" s="156">
        <v>0.21</v>
      </c>
      <c r="J33" s="155">
        <f>ROUND(((SUM(BE119:BE206))*I33),2)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ROUND((SUM(BF119:BF206)),2)</f>
        <v>0</v>
      </c>
      <c r="G34" s="39"/>
      <c r="H34" s="39"/>
      <c r="I34" s="156">
        <v>0.15</v>
      </c>
      <c r="J34" s="155">
        <f>ROUND(((SUM(BF119:BF206))*I34),2)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ROUND((SUM(BG119:BG206)),2)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ROUND((SUM(BH119:BH206)),2)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ROUND((SUM(BI119:BI206)),2)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D.1.4.04 - ÚT, Chlad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2147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2148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2149</v>
      </c>
      <c r="E99" s="189"/>
      <c r="F99" s="189"/>
      <c r="G99" s="189"/>
      <c r="H99" s="189"/>
      <c r="I99" s="189"/>
      <c r="J99" s="190">
        <f>J188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145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6.25" customHeight="1">
      <c r="A109" s="39"/>
      <c r="B109" s="40"/>
      <c r="C109" s="41"/>
      <c r="D109" s="41"/>
      <c r="E109" s="175" t="str">
        <f>E7</f>
        <v>Z2022156 - ZŠ Beroun - Tělocvična (zadání)_otevřený_doplněný bez.obch.názvů_1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111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D.1.4.04 - ÚT, Chlad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 </v>
      </c>
      <c r="G113" s="41"/>
      <c r="H113" s="41"/>
      <c r="I113" s="33" t="s">
        <v>22</v>
      </c>
      <c r="J113" s="80" t="str">
        <f>IF(J12="","",J12)</f>
        <v>10. 7. 2023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33" t="s">
        <v>29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31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146</v>
      </c>
      <c r="D118" s="195" t="s">
        <v>58</v>
      </c>
      <c r="E118" s="195" t="s">
        <v>54</v>
      </c>
      <c r="F118" s="195" t="s">
        <v>55</v>
      </c>
      <c r="G118" s="195" t="s">
        <v>147</v>
      </c>
      <c r="H118" s="195" t="s">
        <v>148</v>
      </c>
      <c r="I118" s="195" t="s">
        <v>149</v>
      </c>
      <c r="J118" s="196" t="s">
        <v>115</v>
      </c>
      <c r="K118" s="197" t="s">
        <v>150</v>
      </c>
      <c r="L118" s="198"/>
      <c r="M118" s="101" t="s">
        <v>1</v>
      </c>
      <c r="N118" s="102" t="s">
        <v>37</v>
      </c>
      <c r="O118" s="102" t="s">
        <v>151</v>
      </c>
      <c r="P118" s="102" t="s">
        <v>152</v>
      </c>
      <c r="Q118" s="102" t="s">
        <v>153</v>
      </c>
      <c r="R118" s="102" t="s">
        <v>154</v>
      </c>
      <c r="S118" s="102" t="s">
        <v>155</v>
      </c>
      <c r="T118" s="103" t="s">
        <v>156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157</v>
      </c>
      <c r="D119" s="41"/>
      <c r="E119" s="41"/>
      <c r="F119" s="41"/>
      <c r="G119" s="41"/>
      <c r="H119" s="41"/>
      <c r="I119" s="41"/>
      <c r="J119" s="199">
        <f>BK119</f>
        <v>0</v>
      </c>
      <c r="K119" s="41"/>
      <c r="L119" s="45"/>
      <c r="M119" s="104"/>
      <c r="N119" s="200"/>
      <c r="O119" s="105"/>
      <c r="P119" s="201">
        <f>P120</f>
        <v>0</v>
      </c>
      <c r="Q119" s="105"/>
      <c r="R119" s="201">
        <f>R120</f>
        <v>0</v>
      </c>
      <c r="S119" s="105"/>
      <c r="T119" s="202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72</v>
      </c>
      <c r="AU119" s="18" t="s">
        <v>117</v>
      </c>
      <c r="BK119" s="203">
        <f>BK120</f>
        <v>0</v>
      </c>
    </row>
    <row r="120" spans="1:63" s="12" customFormat="1" ht="25.9" customHeight="1">
      <c r="A120" s="12"/>
      <c r="B120" s="204"/>
      <c r="C120" s="205"/>
      <c r="D120" s="206" t="s">
        <v>72</v>
      </c>
      <c r="E120" s="207" t="s">
        <v>827</v>
      </c>
      <c r="F120" s="207" t="s">
        <v>827</v>
      </c>
      <c r="G120" s="205"/>
      <c r="H120" s="205"/>
      <c r="I120" s="208"/>
      <c r="J120" s="209">
        <f>BK120</f>
        <v>0</v>
      </c>
      <c r="K120" s="205"/>
      <c r="L120" s="210"/>
      <c r="M120" s="211"/>
      <c r="N120" s="212"/>
      <c r="O120" s="212"/>
      <c r="P120" s="213">
        <f>P121+P188</f>
        <v>0</v>
      </c>
      <c r="Q120" s="212"/>
      <c r="R120" s="213">
        <f>R121+R188</f>
        <v>0</v>
      </c>
      <c r="S120" s="212"/>
      <c r="T120" s="214">
        <f>T121+T188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82</v>
      </c>
      <c r="AT120" s="216" t="s">
        <v>72</v>
      </c>
      <c r="AU120" s="216" t="s">
        <v>73</v>
      </c>
      <c r="AY120" s="215" t="s">
        <v>160</v>
      </c>
      <c r="BK120" s="217">
        <f>BK121+BK188</f>
        <v>0</v>
      </c>
    </row>
    <row r="121" spans="1:63" s="12" customFormat="1" ht="22.8" customHeight="1">
      <c r="A121" s="12"/>
      <c r="B121" s="204"/>
      <c r="C121" s="205"/>
      <c r="D121" s="206" t="s">
        <v>72</v>
      </c>
      <c r="E121" s="218" t="s">
        <v>2150</v>
      </c>
      <c r="F121" s="218" t="s">
        <v>2151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SUM(P122:P187)</f>
        <v>0</v>
      </c>
      <c r="Q121" s="212"/>
      <c r="R121" s="213">
        <f>SUM(R122:R187)</f>
        <v>0</v>
      </c>
      <c r="S121" s="212"/>
      <c r="T121" s="214">
        <f>SUM(T122:T187)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80</v>
      </c>
      <c r="AT121" s="216" t="s">
        <v>72</v>
      </c>
      <c r="AU121" s="216" t="s">
        <v>80</v>
      </c>
      <c r="AY121" s="215" t="s">
        <v>160</v>
      </c>
      <c r="BK121" s="217">
        <f>SUM(BK122:BK187)</f>
        <v>0</v>
      </c>
    </row>
    <row r="122" spans="1:65" s="2" customFormat="1" ht="24.15" customHeight="1">
      <c r="A122" s="39"/>
      <c r="B122" s="40"/>
      <c r="C122" s="220" t="s">
        <v>80</v>
      </c>
      <c r="D122" s="220" t="s">
        <v>162</v>
      </c>
      <c r="E122" s="221" t="s">
        <v>2152</v>
      </c>
      <c r="F122" s="222" t="s">
        <v>2153</v>
      </c>
      <c r="G122" s="223" t="s">
        <v>737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38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166</v>
      </c>
      <c r="AT122" s="232" t="s">
        <v>162</v>
      </c>
      <c r="AU122" s="232" t="s">
        <v>82</v>
      </c>
      <c r="AY122" s="18" t="s">
        <v>160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80</v>
      </c>
      <c r="BK122" s="233">
        <f>ROUND(I122*H122,2)</f>
        <v>0</v>
      </c>
      <c r="BL122" s="18" t="s">
        <v>166</v>
      </c>
      <c r="BM122" s="232" t="s">
        <v>82</v>
      </c>
    </row>
    <row r="123" spans="1:47" s="2" customFormat="1" ht="12">
      <c r="A123" s="39"/>
      <c r="B123" s="40"/>
      <c r="C123" s="41"/>
      <c r="D123" s="234" t="s">
        <v>167</v>
      </c>
      <c r="E123" s="41"/>
      <c r="F123" s="235" t="s">
        <v>2154</v>
      </c>
      <c r="G123" s="41"/>
      <c r="H123" s="41"/>
      <c r="I123" s="236"/>
      <c r="J123" s="41"/>
      <c r="K123" s="41"/>
      <c r="L123" s="45"/>
      <c r="M123" s="237"/>
      <c r="N123" s="238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167</v>
      </c>
      <c r="AU123" s="18" t="s">
        <v>82</v>
      </c>
    </row>
    <row r="124" spans="1:65" s="2" customFormat="1" ht="37.8" customHeight="1">
      <c r="A124" s="39"/>
      <c r="B124" s="40"/>
      <c r="C124" s="220" t="s">
        <v>82</v>
      </c>
      <c r="D124" s="220" t="s">
        <v>162</v>
      </c>
      <c r="E124" s="221" t="s">
        <v>2155</v>
      </c>
      <c r="F124" s="222" t="s">
        <v>2156</v>
      </c>
      <c r="G124" s="223" t="s">
        <v>737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166</v>
      </c>
      <c r="AT124" s="232" t="s">
        <v>162</v>
      </c>
      <c r="AU124" s="232" t="s">
        <v>82</v>
      </c>
      <c r="AY124" s="18" t="s">
        <v>160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80</v>
      </c>
      <c r="BK124" s="233">
        <f>ROUND(I124*H124,2)</f>
        <v>0</v>
      </c>
      <c r="BL124" s="18" t="s">
        <v>166</v>
      </c>
      <c r="BM124" s="232" t="s">
        <v>166</v>
      </c>
    </row>
    <row r="125" spans="1:65" s="2" customFormat="1" ht="37.8" customHeight="1">
      <c r="A125" s="39"/>
      <c r="B125" s="40"/>
      <c r="C125" s="220" t="s">
        <v>176</v>
      </c>
      <c r="D125" s="220" t="s">
        <v>162</v>
      </c>
      <c r="E125" s="221" t="s">
        <v>2157</v>
      </c>
      <c r="F125" s="222" t="s">
        <v>2158</v>
      </c>
      <c r="G125" s="223" t="s">
        <v>737</v>
      </c>
      <c r="H125" s="224">
        <v>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166</v>
      </c>
      <c r="AT125" s="232" t="s">
        <v>162</v>
      </c>
      <c r="AU125" s="232" t="s">
        <v>82</v>
      </c>
      <c r="AY125" s="18" t="s">
        <v>160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80</v>
      </c>
      <c r="BK125" s="233">
        <f>ROUND(I125*H125,2)</f>
        <v>0</v>
      </c>
      <c r="BL125" s="18" t="s">
        <v>166</v>
      </c>
      <c r="BM125" s="232" t="s">
        <v>179</v>
      </c>
    </row>
    <row r="126" spans="1:47" s="2" customFormat="1" ht="12">
      <c r="A126" s="39"/>
      <c r="B126" s="40"/>
      <c r="C126" s="41"/>
      <c r="D126" s="234" t="s">
        <v>167</v>
      </c>
      <c r="E126" s="41"/>
      <c r="F126" s="235" t="s">
        <v>2159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167</v>
      </c>
      <c r="AU126" s="18" t="s">
        <v>82</v>
      </c>
    </row>
    <row r="127" spans="1:65" s="2" customFormat="1" ht="37.8" customHeight="1">
      <c r="A127" s="39"/>
      <c r="B127" s="40"/>
      <c r="C127" s="220" t="s">
        <v>166</v>
      </c>
      <c r="D127" s="220" t="s">
        <v>162</v>
      </c>
      <c r="E127" s="221" t="s">
        <v>2160</v>
      </c>
      <c r="F127" s="222" t="s">
        <v>2161</v>
      </c>
      <c r="G127" s="223" t="s">
        <v>737</v>
      </c>
      <c r="H127" s="224">
        <v>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166</v>
      </c>
      <c r="AT127" s="232" t="s">
        <v>162</v>
      </c>
      <c r="AU127" s="232" t="s">
        <v>82</v>
      </c>
      <c r="AY127" s="18" t="s">
        <v>160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166</v>
      </c>
      <c r="BM127" s="232" t="s">
        <v>182</v>
      </c>
    </row>
    <row r="128" spans="1:65" s="2" customFormat="1" ht="37.8" customHeight="1">
      <c r="A128" s="39"/>
      <c r="B128" s="40"/>
      <c r="C128" s="220" t="s">
        <v>183</v>
      </c>
      <c r="D128" s="220" t="s">
        <v>162</v>
      </c>
      <c r="E128" s="221" t="s">
        <v>2162</v>
      </c>
      <c r="F128" s="222" t="s">
        <v>2163</v>
      </c>
      <c r="G128" s="223" t="s">
        <v>737</v>
      </c>
      <c r="H128" s="224">
        <v>2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166</v>
      </c>
      <c r="AT128" s="232" t="s">
        <v>162</v>
      </c>
      <c r="AU128" s="232" t="s">
        <v>82</v>
      </c>
      <c r="AY128" s="18" t="s">
        <v>160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166</v>
      </c>
      <c r="BM128" s="232" t="s">
        <v>186</v>
      </c>
    </row>
    <row r="129" spans="1:65" s="2" customFormat="1" ht="16.5" customHeight="1">
      <c r="A129" s="39"/>
      <c r="B129" s="40"/>
      <c r="C129" s="220" t="s">
        <v>179</v>
      </c>
      <c r="D129" s="220" t="s">
        <v>162</v>
      </c>
      <c r="E129" s="221" t="s">
        <v>2164</v>
      </c>
      <c r="F129" s="222" t="s">
        <v>2165</v>
      </c>
      <c r="G129" s="223" t="s">
        <v>737</v>
      </c>
      <c r="H129" s="224">
        <v>2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166</v>
      </c>
      <c r="AT129" s="232" t="s">
        <v>162</v>
      </c>
      <c r="AU129" s="232" t="s">
        <v>82</v>
      </c>
      <c r="AY129" s="18" t="s">
        <v>160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166</v>
      </c>
      <c r="BM129" s="232" t="s">
        <v>189</v>
      </c>
    </row>
    <row r="130" spans="1:65" s="2" customFormat="1" ht="16.5" customHeight="1">
      <c r="A130" s="39"/>
      <c r="B130" s="40"/>
      <c r="C130" s="220" t="s">
        <v>191</v>
      </c>
      <c r="D130" s="220" t="s">
        <v>162</v>
      </c>
      <c r="E130" s="221" t="s">
        <v>2164</v>
      </c>
      <c r="F130" s="222" t="s">
        <v>2165</v>
      </c>
      <c r="G130" s="223" t="s">
        <v>737</v>
      </c>
      <c r="H130" s="224">
        <v>2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166</v>
      </c>
      <c r="AT130" s="232" t="s">
        <v>162</v>
      </c>
      <c r="AU130" s="232" t="s">
        <v>82</v>
      </c>
      <c r="AY130" s="18" t="s">
        <v>160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166</v>
      </c>
      <c r="BM130" s="232" t="s">
        <v>194</v>
      </c>
    </row>
    <row r="131" spans="1:47" s="2" customFormat="1" ht="12">
      <c r="A131" s="39"/>
      <c r="B131" s="40"/>
      <c r="C131" s="41"/>
      <c r="D131" s="234" t="s">
        <v>167</v>
      </c>
      <c r="E131" s="41"/>
      <c r="F131" s="235" t="s">
        <v>2166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167</v>
      </c>
      <c r="AU131" s="18" t="s">
        <v>82</v>
      </c>
    </row>
    <row r="132" spans="1:65" s="2" customFormat="1" ht="16.5" customHeight="1">
      <c r="A132" s="39"/>
      <c r="B132" s="40"/>
      <c r="C132" s="220" t="s">
        <v>182</v>
      </c>
      <c r="D132" s="220" t="s">
        <v>162</v>
      </c>
      <c r="E132" s="221" t="s">
        <v>2167</v>
      </c>
      <c r="F132" s="222" t="s">
        <v>2168</v>
      </c>
      <c r="G132" s="223" t="s">
        <v>737</v>
      </c>
      <c r="H132" s="224">
        <v>4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166</v>
      </c>
      <c r="AT132" s="232" t="s">
        <v>162</v>
      </c>
      <c r="AU132" s="232" t="s">
        <v>82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166</v>
      </c>
      <c r="BM132" s="232" t="s">
        <v>197</v>
      </c>
    </row>
    <row r="133" spans="1:65" s="2" customFormat="1" ht="16.5" customHeight="1">
      <c r="A133" s="39"/>
      <c r="B133" s="40"/>
      <c r="C133" s="220" t="s">
        <v>199</v>
      </c>
      <c r="D133" s="220" t="s">
        <v>162</v>
      </c>
      <c r="E133" s="221" t="s">
        <v>2169</v>
      </c>
      <c r="F133" s="222" t="s">
        <v>2170</v>
      </c>
      <c r="G133" s="223" t="s">
        <v>737</v>
      </c>
      <c r="H133" s="224">
        <v>13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166</v>
      </c>
      <c r="AT133" s="232" t="s">
        <v>162</v>
      </c>
      <c r="AU133" s="232" t="s">
        <v>82</v>
      </c>
      <c r="AY133" s="18" t="s">
        <v>160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166</v>
      </c>
      <c r="BM133" s="232" t="s">
        <v>202</v>
      </c>
    </row>
    <row r="134" spans="1:47" s="2" customFormat="1" ht="12">
      <c r="A134" s="39"/>
      <c r="B134" s="40"/>
      <c r="C134" s="41"/>
      <c r="D134" s="234" t="s">
        <v>167</v>
      </c>
      <c r="E134" s="41"/>
      <c r="F134" s="235" t="s">
        <v>2171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167</v>
      </c>
      <c r="AU134" s="18" t="s">
        <v>82</v>
      </c>
    </row>
    <row r="135" spans="1:65" s="2" customFormat="1" ht="16.5" customHeight="1">
      <c r="A135" s="39"/>
      <c r="B135" s="40"/>
      <c r="C135" s="220" t="s">
        <v>186</v>
      </c>
      <c r="D135" s="220" t="s">
        <v>162</v>
      </c>
      <c r="E135" s="221" t="s">
        <v>2172</v>
      </c>
      <c r="F135" s="222" t="s">
        <v>2173</v>
      </c>
      <c r="G135" s="223" t="s">
        <v>737</v>
      </c>
      <c r="H135" s="224">
        <v>2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166</v>
      </c>
      <c r="AT135" s="232" t="s">
        <v>162</v>
      </c>
      <c r="AU135" s="232" t="s">
        <v>82</v>
      </c>
      <c r="AY135" s="18" t="s">
        <v>160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166</v>
      </c>
      <c r="BM135" s="232" t="s">
        <v>205</v>
      </c>
    </row>
    <row r="136" spans="1:65" s="2" customFormat="1" ht="16.5" customHeight="1">
      <c r="A136" s="39"/>
      <c r="B136" s="40"/>
      <c r="C136" s="220" t="s">
        <v>206</v>
      </c>
      <c r="D136" s="220" t="s">
        <v>162</v>
      </c>
      <c r="E136" s="221" t="s">
        <v>2174</v>
      </c>
      <c r="F136" s="222" t="s">
        <v>2175</v>
      </c>
      <c r="G136" s="223" t="s">
        <v>737</v>
      </c>
      <c r="H136" s="224">
        <v>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166</v>
      </c>
      <c r="AT136" s="232" t="s">
        <v>162</v>
      </c>
      <c r="AU136" s="232" t="s">
        <v>82</v>
      </c>
      <c r="AY136" s="18" t="s">
        <v>160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166</v>
      </c>
      <c r="BM136" s="232" t="s">
        <v>209</v>
      </c>
    </row>
    <row r="137" spans="1:47" s="2" customFormat="1" ht="12">
      <c r="A137" s="39"/>
      <c r="B137" s="40"/>
      <c r="C137" s="41"/>
      <c r="D137" s="234" t="s">
        <v>167</v>
      </c>
      <c r="E137" s="41"/>
      <c r="F137" s="235" t="s">
        <v>2176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167</v>
      </c>
      <c r="AU137" s="18" t="s">
        <v>82</v>
      </c>
    </row>
    <row r="138" spans="1:65" s="2" customFormat="1" ht="16.5" customHeight="1">
      <c r="A138" s="39"/>
      <c r="B138" s="40"/>
      <c r="C138" s="220" t="s">
        <v>189</v>
      </c>
      <c r="D138" s="220" t="s">
        <v>162</v>
      </c>
      <c r="E138" s="221" t="s">
        <v>2177</v>
      </c>
      <c r="F138" s="222" t="s">
        <v>2178</v>
      </c>
      <c r="G138" s="223" t="s">
        <v>737</v>
      </c>
      <c r="H138" s="224">
        <v>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82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215</v>
      </c>
    </row>
    <row r="139" spans="1:65" s="2" customFormat="1" ht="16.5" customHeight="1">
      <c r="A139" s="39"/>
      <c r="B139" s="40"/>
      <c r="C139" s="220" t="s">
        <v>216</v>
      </c>
      <c r="D139" s="220" t="s">
        <v>162</v>
      </c>
      <c r="E139" s="221" t="s">
        <v>2179</v>
      </c>
      <c r="F139" s="222" t="s">
        <v>2180</v>
      </c>
      <c r="G139" s="223" t="s">
        <v>737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166</v>
      </c>
      <c r="AT139" s="232" t="s">
        <v>162</v>
      </c>
      <c r="AU139" s="232" t="s">
        <v>82</v>
      </c>
      <c r="AY139" s="18" t="s">
        <v>160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166</v>
      </c>
      <c r="BM139" s="232" t="s">
        <v>219</v>
      </c>
    </row>
    <row r="140" spans="1:65" s="2" customFormat="1" ht="16.5" customHeight="1">
      <c r="A140" s="39"/>
      <c r="B140" s="40"/>
      <c r="C140" s="220" t="s">
        <v>194</v>
      </c>
      <c r="D140" s="220" t="s">
        <v>162</v>
      </c>
      <c r="E140" s="221" t="s">
        <v>2181</v>
      </c>
      <c r="F140" s="222" t="s">
        <v>2182</v>
      </c>
      <c r="G140" s="223" t="s">
        <v>737</v>
      </c>
      <c r="H140" s="224">
        <v>11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166</v>
      </c>
      <c r="AT140" s="232" t="s">
        <v>162</v>
      </c>
      <c r="AU140" s="232" t="s">
        <v>82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223</v>
      </c>
    </row>
    <row r="141" spans="1:65" s="2" customFormat="1" ht="16.5" customHeight="1">
      <c r="A141" s="39"/>
      <c r="B141" s="40"/>
      <c r="C141" s="220" t="s">
        <v>8</v>
      </c>
      <c r="D141" s="220" t="s">
        <v>162</v>
      </c>
      <c r="E141" s="221" t="s">
        <v>2183</v>
      </c>
      <c r="F141" s="222" t="s">
        <v>2184</v>
      </c>
      <c r="G141" s="223" t="s">
        <v>737</v>
      </c>
      <c r="H141" s="224">
        <v>8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166</v>
      </c>
      <c r="AT141" s="232" t="s">
        <v>162</v>
      </c>
      <c r="AU141" s="232" t="s">
        <v>82</v>
      </c>
      <c r="AY141" s="18" t="s">
        <v>160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166</v>
      </c>
      <c r="BM141" s="232" t="s">
        <v>229</v>
      </c>
    </row>
    <row r="142" spans="1:65" s="2" customFormat="1" ht="16.5" customHeight="1">
      <c r="A142" s="39"/>
      <c r="B142" s="40"/>
      <c r="C142" s="220" t="s">
        <v>197</v>
      </c>
      <c r="D142" s="220" t="s">
        <v>162</v>
      </c>
      <c r="E142" s="221" t="s">
        <v>2185</v>
      </c>
      <c r="F142" s="222" t="s">
        <v>2186</v>
      </c>
      <c r="G142" s="223" t="s">
        <v>737</v>
      </c>
      <c r="H142" s="224">
        <v>6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166</v>
      </c>
      <c r="AT142" s="232" t="s">
        <v>162</v>
      </c>
      <c r="AU142" s="232" t="s">
        <v>82</v>
      </c>
      <c r="AY142" s="18" t="s">
        <v>160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166</v>
      </c>
      <c r="BM142" s="232" t="s">
        <v>234</v>
      </c>
    </row>
    <row r="143" spans="1:65" s="2" customFormat="1" ht="16.5" customHeight="1">
      <c r="A143" s="39"/>
      <c r="B143" s="40"/>
      <c r="C143" s="220" t="s">
        <v>237</v>
      </c>
      <c r="D143" s="220" t="s">
        <v>162</v>
      </c>
      <c r="E143" s="221" t="s">
        <v>2187</v>
      </c>
      <c r="F143" s="222" t="s">
        <v>2188</v>
      </c>
      <c r="G143" s="223" t="s">
        <v>737</v>
      </c>
      <c r="H143" s="224">
        <v>14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166</v>
      </c>
      <c r="AT143" s="232" t="s">
        <v>162</v>
      </c>
      <c r="AU143" s="232" t="s">
        <v>82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240</v>
      </c>
    </row>
    <row r="144" spans="1:47" s="2" customFormat="1" ht="12">
      <c r="A144" s="39"/>
      <c r="B144" s="40"/>
      <c r="C144" s="41"/>
      <c r="D144" s="234" t="s">
        <v>167</v>
      </c>
      <c r="E144" s="41"/>
      <c r="F144" s="235" t="s">
        <v>2189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167</v>
      </c>
      <c r="AU144" s="18" t="s">
        <v>82</v>
      </c>
    </row>
    <row r="145" spans="1:65" s="2" customFormat="1" ht="33" customHeight="1">
      <c r="A145" s="39"/>
      <c r="B145" s="40"/>
      <c r="C145" s="220" t="s">
        <v>202</v>
      </c>
      <c r="D145" s="220" t="s">
        <v>162</v>
      </c>
      <c r="E145" s="221" t="s">
        <v>2190</v>
      </c>
      <c r="F145" s="222" t="s">
        <v>2191</v>
      </c>
      <c r="G145" s="223" t="s">
        <v>307</v>
      </c>
      <c r="H145" s="224">
        <v>18.2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166</v>
      </c>
      <c r="AT145" s="232" t="s">
        <v>162</v>
      </c>
      <c r="AU145" s="232" t="s">
        <v>82</v>
      </c>
      <c r="AY145" s="18" t="s">
        <v>160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166</v>
      </c>
      <c r="BM145" s="232" t="s">
        <v>243</v>
      </c>
    </row>
    <row r="146" spans="1:47" s="2" customFormat="1" ht="12">
      <c r="A146" s="39"/>
      <c r="B146" s="40"/>
      <c r="C146" s="41"/>
      <c r="D146" s="234" t="s">
        <v>167</v>
      </c>
      <c r="E146" s="41"/>
      <c r="F146" s="235" t="s">
        <v>2192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167</v>
      </c>
      <c r="AU146" s="18" t="s">
        <v>82</v>
      </c>
    </row>
    <row r="147" spans="1:65" s="2" customFormat="1" ht="33" customHeight="1">
      <c r="A147" s="39"/>
      <c r="B147" s="40"/>
      <c r="C147" s="220" t="s">
        <v>246</v>
      </c>
      <c r="D147" s="220" t="s">
        <v>162</v>
      </c>
      <c r="E147" s="221" t="s">
        <v>2193</v>
      </c>
      <c r="F147" s="222" t="s">
        <v>2194</v>
      </c>
      <c r="G147" s="223" t="s">
        <v>307</v>
      </c>
      <c r="H147" s="224">
        <v>48.1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166</v>
      </c>
      <c r="AT147" s="232" t="s">
        <v>162</v>
      </c>
      <c r="AU147" s="232" t="s">
        <v>82</v>
      </c>
      <c r="AY147" s="18" t="s">
        <v>160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166</v>
      </c>
      <c r="BM147" s="232" t="s">
        <v>249</v>
      </c>
    </row>
    <row r="148" spans="1:47" s="2" customFormat="1" ht="12">
      <c r="A148" s="39"/>
      <c r="B148" s="40"/>
      <c r="C148" s="41"/>
      <c r="D148" s="234" t="s">
        <v>167</v>
      </c>
      <c r="E148" s="41"/>
      <c r="F148" s="235" t="s">
        <v>2192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167</v>
      </c>
      <c r="AU148" s="18" t="s">
        <v>82</v>
      </c>
    </row>
    <row r="149" spans="1:65" s="2" customFormat="1" ht="33" customHeight="1">
      <c r="A149" s="39"/>
      <c r="B149" s="40"/>
      <c r="C149" s="220" t="s">
        <v>205</v>
      </c>
      <c r="D149" s="220" t="s">
        <v>162</v>
      </c>
      <c r="E149" s="221" t="s">
        <v>2195</v>
      </c>
      <c r="F149" s="222" t="s">
        <v>2196</v>
      </c>
      <c r="G149" s="223" t="s">
        <v>307</v>
      </c>
      <c r="H149" s="224">
        <v>101.4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166</v>
      </c>
      <c r="AT149" s="232" t="s">
        <v>162</v>
      </c>
      <c r="AU149" s="232" t="s">
        <v>82</v>
      </c>
      <c r="AY149" s="18" t="s">
        <v>160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166</v>
      </c>
      <c r="BM149" s="232" t="s">
        <v>253</v>
      </c>
    </row>
    <row r="150" spans="1:47" s="2" customFormat="1" ht="12">
      <c r="A150" s="39"/>
      <c r="B150" s="40"/>
      <c r="C150" s="41"/>
      <c r="D150" s="234" t="s">
        <v>167</v>
      </c>
      <c r="E150" s="41"/>
      <c r="F150" s="235" t="s">
        <v>2192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167</v>
      </c>
      <c r="AU150" s="18" t="s">
        <v>82</v>
      </c>
    </row>
    <row r="151" spans="1:65" s="2" customFormat="1" ht="33" customHeight="1">
      <c r="A151" s="39"/>
      <c r="B151" s="40"/>
      <c r="C151" s="220" t="s">
        <v>7</v>
      </c>
      <c r="D151" s="220" t="s">
        <v>162</v>
      </c>
      <c r="E151" s="221" t="s">
        <v>2197</v>
      </c>
      <c r="F151" s="222" t="s">
        <v>2198</v>
      </c>
      <c r="G151" s="223" t="s">
        <v>307</v>
      </c>
      <c r="H151" s="224">
        <v>70.2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166</v>
      </c>
      <c r="AT151" s="232" t="s">
        <v>162</v>
      </c>
      <c r="AU151" s="232" t="s">
        <v>82</v>
      </c>
      <c r="AY151" s="18" t="s">
        <v>160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166</v>
      </c>
      <c r="BM151" s="232" t="s">
        <v>257</v>
      </c>
    </row>
    <row r="152" spans="1:47" s="2" customFormat="1" ht="12">
      <c r="A152" s="39"/>
      <c r="B152" s="40"/>
      <c r="C152" s="41"/>
      <c r="D152" s="234" t="s">
        <v>167</v>
      </c>
      <c r="E152" s="41"/>
      <c r="F152" s="235" t="s">
        <v>2192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167</v>
      </c>
      <c r="AU152" s="18" t="s">
        <v>82</v>
      </c>
    </row>
    <row r="153" spans="1:65" s="2" customFormat="1" ht="33" customHeight="1">
      <c r="A153" s="39"/>
      <c r="B153" s="40"/>
      <c r="C153" s="220" t="s">
        <v>209</v>
      </c>
      <c r="D153" s="220" t="s">
        <v>162</v>
      </c>
      <c r="E153" s="221" t="s">
        <v>2199</v>
      </c>
      <c r="F153" s="222" t="s">
        <v>2200</v>
      </c>
      <c r="G153" s="223" t="s">
        <v>307</v>
      </c>
      <c r="H153" s="224">
        <v>93.6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166</v>
      </c>
      <c r="AT153" s="232" t="s">
        <v>162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261</v>
      </c>
    </row>
    <row r="154" spans="1:47" s="2" customFormat="1" ht="12">
      <c r="A154" s="39"/>
      <c r="B154" s="40"/>
      <c r="C154" s="41"/>
      <c r="D154" s="234" t="s">
        <v>167</v>
      </c>
      <c r="E154" s="41"/>
      <c r="F154" s="235" t="s">
        <v>2192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167</v>
      </c>
      <c r="AU154" s="18" t="s">
        <v>82</v>
      </c>
    </row>
    <row r="155" spans="1:65" s="2" customFormat="1" ht="21.75" customHeight="1">
      <c r="A155" s="39"/>
      <c r="B155" s="40"/>
      <c r="C155" s="220" t="s">
        <v>279</v>
      </c>
      <c r="D155" s="220" t="s">
        <v>162</v>
      </c>
      <c r="E155" s="221" t="s">
        <v>2201</v>
      </c>
      <c r="F155" s="222" t="s">
        <v>2202</v>
      </c>
      <c r="G155" s="223" t="s">
        <v>2203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166</v>
      </c>
      <c r="AT155" s="232" t="s">
        <v>162</v>
      </c>
      <c r="AU155" s="232" t="s">
        <v>82</v>
      </c>
      <c r="AY155" s="18" t="s">
        <v>160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166</v>
      </c>
      <c r="BM155" s="232" t="s">
        <v>283</v>
      </c>
    </row>
    <row r="156" spans="1:47" s="2" customFormat="1" ht="12">
      <c r="A156" s="39"/>
      <c r="B156" s="40"/>
      <c r="C156" s="41"/>
      <c r="D156" s="234" t="s">
        <v>167</v>
      </c>
      <c r="E156" s="41"/>
      <c r="F156" s="235" t="s">
        <v>2204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167</v>
      </c>
      <c r="AU156" s="18" t="s">
        <v>82</v>
      </c>
    </row>
    <row r="157" spans="1:65" s="2" customFormat="1" ht="24.15" customHeight="1">
      <c r="A157" s="39"/>
      <c r="B157" s="40"/>
      <c r="C157" s="220" t="s">
        <v>215</v>
      </c>
      <c r="D157" s="220" t="s">
        <v>162</v>
      </c>
      <c r="E157" s="221" t="s">
        <v>2205</v>
      </c>
      <c r="F157" s="222" t="s">
        <v>2206</v>
      </c>
      <c r="G157" s="223" t="s">
        <v>737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166</v>
      </c>
      <c r="AT157" s="232" t="s">
        <v>162</v>
      </c>
      <c r="AU157" s="232" t="s">
        <v>82</v>
      </c>
      <c r="AY157" s="18" t="s">
        <v>160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166</v>
      </c>
      <c r="BM157" s="232" t="s">
        <v>287</v>
      </c>
    </row>
    <row r="158" spans="1:47" s="2" customFormat="1" ht="12">
      <c r="A158" s="39"/>
      <c r="B158" s="40"/>
      <c r="C158" s="41"/>
      <c r="D158" s="234" t="s">
        <v>167</v>
      </c>
      <c r="E158" s="41"/>
      <c r="F158" s="235" t="s">
        <v>2207</v>
      </c>
      <c r="G158" s="41"/>
      <c r="H158" s="41"/>
      <c r="I158" s="236"/>
      <c r="J158" s="41"/>
      <c r="K158" s="41"/>
      <c r="L158" s="45"/>
      <c r="M158" s="237"/>
      <c r="N158" s="23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167</v>
      </c>
      <c r="AU158" s="18" t="s">
        <v>82</v>
      </c>
    </row>
    <row r="159" spans="1:65" s="2" customFormat="1" ht="24.15" customHeight="1">
      <c r="A159" s="39"/>
      <c r="B159" s="40"/>
      <c r="C159" s="220" t="s">
        <v>290</v>
      </c>
      <c r="D159" s="220" t="s">
        <v>162</v>
      </c>
      <c r="E159" s="221" t="s">
        <v>2208</v>
      </c>
      <c r="F159" s="222" t="s">
        <v>2209</v>
      </c>
      <c r="G159" s="223" t="s">
        <v>737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166</v>
      </c>
      <c r="AT159" s="232" t="s">
        <v>162</v>
      </c>
      <c r="AU159" s="232" t="s">
        <v>82</v>
      </c>
      <c r="AY159" s="18" t="s">
        <v>160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166</v>
      </c>
      <c r="BM159" s="232" t="s">
        <v>293</v>
      </c>
    </row>
    <row r="160" spans="1:47" s="2" customFormat="1" ht="12">
      <c r="A160" s="39"/>
      <c r="B160" s="40"/>
      <c r="C160" s="41"/>
      <c r="D160" s="234" t="s">
        <v>167</v>
      </c>
      <c r="E160" s="41"/>
      <c r="F160" s="235" t="s">
        <v>2207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167</v>
      </c>
      <c r="AU160" s="18" t="s">
        <v>82</v>
      </c>
    </row>
    <row r="161" spans="1:65" s="2" customFormat="1" ht="24.15" customHeight="1">
      <c r="A161" s="39"/>
      <c r="B161" s="40"/>
      <c r="C161" s="220" t="s">
        <v>219</v>
      </c>
      <c r="D161" s="220" t="s">
        <v>162</v>
      </c>
      <c r="E161" s="221" t="s">
        <v>2210</v>
      </c>
      <c r="F161" s="222" t="s">
        <v>2211</v>
      </c>
      <c r="G161" s="223" t="s">
        <v>737</v>
      </c>
      <c r="H161" s="224">
        <v>7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166</v>
      </c>
      <c r="AT161" s="232" t="s">
        <v>162</v>
      </c>
      <c r="AU161" s="232" t="s">
        <v>82</v>
      </c>
      <c r="AY161" s="18" t="s">
        <v>160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80</v>
      </c>
      <c r="BK161" s="233">
        <f>ROUND(I161*H161,2)</f>
        <v>0</v>
      </c>
      <c r="BL161" s="18" t="s">
        <v>166</v>
      </c>
      <c r="BM161" s="232" t="s">
        <v>297</v>
      </c>
    </row>
    <row r="162" spans="1:47" s="2" customFormat="1" ht="12">
      <c r="A162" s="39"/>
      <c r="B162" s="40"/>
      <c r="C162" s="41"/>
      <c r="D162" s="234" t="s">
        <v>167</v>
      </c>
      <c r="E162" s="41"/>
      <c r="F162" s="235" t="s">
        <v>2212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167</v>
      </c>
      <c r="AU162" s="18" t="s">
        <v>82</v>
      </c>
    </row>
    <row r="163" spans="1:65" s="2" customFormat="1" ht="24.15" customHeight="1">
      <c r="A163" s="39"/>
      <c r="B163" s="40"/>
      <c r="C163" s="220" t="s">
        <v>304</v>
      </c>
      <c r="D163" s="220" t="s">
        <v>162</v>
      </c>
      <c r="E163" s="221" t="s">
        <v>2213</v>
      </c>
      <c r="F163" s="222" t="s">
        <v>2214</v>
      </c>
      <c r="G163" s="223" t="s">
        <v>737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166</v>
      </c>
      <c r="AT163" s="232" t="s">
        <v>162</v>
      </c>
      <c r="AU163" s="232" t="s">
        <v>82</v>
      </c>
      <c r="AY163" s="18" t="s">
        <v>160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166</v>
      </c>
      <c r="BM163" s="232" t="s">
        <v>308</v>
      </c>
    </row>
    <row r="164" spans="1:47" s="2" customFormat="1" ht="12">
      <c r="A164" s="39"/>
      <c r="B164" s="40"/>
      <c r="C164" s="41"/>
      <c r="D164" s="234" t="s">
        <v>167</v>
      </c>
      <c r="E164" s="41"/>
      <c r="F164" s="235" t="s">
        <v>2207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167</v>
      </c>
      <c r="AU164" s="18" t="s">
        <v>82</v>
      </c>
    </row>
    <row r="165" spans="1:65" s="2" customFormat="1" ht="24.15" customHeight="1">
      <c r="A165" s="39"/>
      <c r="B165" s="40"/>
      <c r="C165" s="220" t="s">
        <v>223</v>
      </c>
      <c r="D165" s="220" t="s">
        <v>162</v>
      </c>
      <c r="E165" s="221" t="s">
        <v>2215</v>
      </c>
      <c r="F165" s="222" t="s">
        <v>2216</v>
      </c>
      <c r="G165" s="223" t="s">
        <v>737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166</v>
      </c>
      <c r="AT165" s="232" t="s">
        <v>162</v>
      </c>
      <c r="AU165" s="232" t="s">
        <v>82</v>
      </c>
      <c r="AY165" s="18" t="s">
        <v>160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166</v>
      </c>
      <c r="BM165" s="232" t="s">
        <v>312</v>
      </c>
    </row>
    <row r="166" spans="1:47" s="2" customFormat="1" ht="12">
      <c r="A166" s="39"/>
      <c r="B166" s="40"/>
      <c r="C166" s="41"/>
      <c r="D166" s="234" t="s">
        <v>167</v>
      </c>
      <c r="E166" s="41"/>
      <c r="F166" s="235" t="s">
        <v>2207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167</v>
      </c>
      <c r="AU166" s="18" t="s">
        <v>82</v>
      </c>
    </row>
    <row r="167" spans="1:65" s="2" customFormat="1" ht="24.15" customHeight="1">
      <c r="A167" s="39"/>
      <c r="B167" s="40"/>
      <c r="C167" s="220" t="s">
        <v>314</v>
      </c>
      <c r="D167" s="220" t="s">
        <v>162</v>
      </c>
      <c r="E167" s="221" t="s">
        <v>2217</v>
      </c>
      <c r="F167" s="222" t="s">
        <v>2218</v>
      </c>
      <c r="G167" s="223" t="s">
        <v>737</v>
      </c>
      <c r="H167" s="224">
        <v>11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166</v>
      </c>
      <c r="AT167" s="232" t="s">
        <v>162</v>
      </c>
      <c r="AU167" s="232" t="s">
        <v>82</v>
      </c>
      <c r="AY167" s="18" t="s">
        <v>160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166</v>
      </c>
      <c r="BM167" s="232" t="s">
        <v>317</v>
      </c>
    </row>
    <row r="168" spans="1:65" s="2" customFormat="1" ht="21.75" customHeight="1">
      <c r="A168" s="39"/>
      <c r="B168" s="40"/>
      <c r="C168" s="220" t="s">
        <v>229</v>
      </c>
      <c r="D168" s="220" t="s">
        <v>162</v>
      </c>
      <c r="E168" s="221" t="s">
        <v>2219</v>
      </c>
      <c r="F168" s="222" t="s">
        <v>2220</v>
      </c>
      <c r="G168" s="223" t="s">
        <v>737</v>
      </c>
      <c r="H168" s="224">
        <v>4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166</v>
      </c>
      <c r="AT168" s="232" t="s">
        <v>162</v>
      </c>
      <c r="AU168" s="232" t="s">
        <v>82</v>
      </c>
      <c r="AY168" s="18" t="s">
        <v>160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166</v>
      </c>
      <c r="BM168" s="232" t="s">
        <v>322</v>
      </c>
    </row>
    <row r="169" spans="1:65" s="2" customFormat="1" ht="21.75" customHeight="1">
      <c r="A169" s="39"/>
      <c r="B169" s="40"/>
      <c r="C169" s="220" t="s">
        <v>323</v>
      </c>
      <c r="D169" s="220" t="s">
        <v>162</v>
      </c>
      <c r="E169" s="221" t="s">
        <v>2221</v>
      </c>
      <c r="F169" s="222" t="s">
        <v>2222</v>
      </c>
      <c r="G169" s="223" t="s">
        <v>737</v>
      </c>
      <c r="H169" s="224">
        <v>7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166</v>
      </c>
      <c r="AT169" s="232" t="s">
        <v>162</v>
      </c>
      <c r="AU169" s="232" t="s">
        <v>82</v>
      </c>
      <c r="AY169" s="18" t="s">
        <v>160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166</v>
      </c>
      <c r="BM169" s="232" t="s">
        <v>326</v>
      </c>
    </row>
    <row r="170" spans="1:47" s="2" customFormat="1" ht="12">
      <c r="A170" s="39"/>
      <c r="B170" s="40"/>
      <c r="C170" s="41"/>
      <c r="D170" s="234" t="s">
        <v>167</v>
      </c>
      <c r="E170" s="41"/>
      <c r="F170" s="235" t="s">
        <v>2223</v>
      </c>
      <c r="G170" s="41"/>
      <c r="H170" s="41"/>
      <c r="I170" s="236"/>
      <c r="J170" s="41"/>
      <c r="K170" s="41"/>
      <c r="L170" s="45"/>
      <c r="M170" s="237"/>
      <c r="N170" s="23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167</v>
      </c>
      <c r="AU170" s="18" t="s">
        <v>82</v>
      </c>
    </row>
    <row r="171" spans="1:65" s="2" customFormat="1" ht="16.5" customHeight="1">
      <c r="A171" s="39"/>
      <c r="B171" s="40"/>
      <c r="C171" s="220" t="s">
        <v>234</v>
      </c>
      <c r="D171" s="220" t="s">
        <v>162</v>
      </c>
      <c r="E171" s="221" t="s">
        <v>2224</v>
      </c>
      <c r="F171" s="222" t="s">
        <v>2225</v>
      </c>
      <c r="G171" s="223" t="s">
        <v>737</v>
      </c>
      <c r="H171" s="224">
        <v>11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166</v>
      </c>
      <c r="AT171" s="232" t="s">
        <v>162</v>
      </c>
      <c r="AU171" s="232" t="s">
        <v>82</v>
      </c>
      <c r="AY171" s="18" t="s">
        <v>160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166</v>
      </c>
      <c r="BM171" s="232" t="s">
        <v>330</v>
      </c>
    </row>
    <row r="172" spans="1:65" s="2" customFormat="1" ht="16.5" customHeight="1">
      <c r="A172" s="39"/>
      <c r="B172" s="40"/>
      <c r="C172" s="220" t="s">
        <v>335</v>
      </c>
      <c r="D172" s="220" t="s">
        <v>162</v>
      </c>
      <c r="E172" s="221" t="s">
        <v>2226</v>
      </c>
      <c r="F172" s="222" t="s">
        <v>2227</v>
      </c>
      <c r="G172" s="223" t="s">
        <v>737</v>
      </c>
      <c r="H172" s="224">
        <v>11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166</v>
      </c>
      <c r="AT172" s="232" t="s">
        <v>162</v>
      </c>
      <c r="AU172" s="232" t="s">
        <v>82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338</v>
      </c>
    </row>
    <row r="173" spans="1:47" s="2" customFormat="1" ht="12">
      <c r="A173" s="39"/>
      <c r="B173" s="40"/>
      <c r="C173" s="41"/>
      <c r="D173" s="234" t="s">
        <v>167</v>
      </c>
      <c r="E173" s="41"/>
      <c r="F173" s="235" t="s">
        <v>2228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167</v>
      </c>
      <c r="AU173" s="18" t="s">
        <v>82</v>
      </c>
    </row>
    <row r="174" spans="1:65" s="2" customFormat="1" ht="16.5" customHeight="1">
      <c r="A174" s="39"/>
      <c r="B174" s="40"/>
      <c r="C174" s="220" t="s">
        <v>240</v>
      </c>
      <c r="D174" s="220" t="s">
        <v>162</v>
      </c>
      <c r="E174" s="221" t="s">
        <v>2229</v>
      </c>
      <c r="F174" s="222" t="s">
        <v>2230</v>
      </c>
      <c r="G174" s="223" t="s">
        <v>737</v>
      </c>
      <c r="H174" s="224">
        <v>1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166</v>
      </c>
      <c r="AT174" s="232" t="s">
        <v>162</v>
      </c>
      <c r="AU174" s="232" t="s">
        <v>82</v>
      </c>
      <c r="AY174" s="18" t="s">
        <v>160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166</v>
      </c>
      <c r="BM174" s="232" t="s">
        <v>342</v>
      </c>
    </row>
    <row r="175" spans="1:47" s="2" customFormat="1" ht="12">
      <c r="A175" s="39"/>
      <c r="B175" s="40"/>
      <c r="C175" s="41"/>
      <c r="D175" s="234" t="s">
        <v>167</v>
      </c>
      <c r="E175" s="41"/>
      <c r="F175" s="235" t="s">
        <v>2231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167</v>
      </c>
      <c r="AU175" s="18" t="s">
        <v>82</v>
      </c>
    </row>
    <row r="176" spans="1:65" s="2" customFormat="1" ht="24.15" customHeight="1">
      <c r="A176" s="39"/>
      <c r="B176" s="40"/>
      <c r="C176" s="220" t="s">
        <v>361</v>
      </c>
      <c r="D176" s="220" t="s">
        <v>162</v>
      </c>
      <c r="E176" s="221" t="s">
        <v>2232</v>
      </c>
      <c r="F176" s="222" t="s">
        <v>2233</v>
      </c>
      <c r="G176" s="223" t="s">
        <v>2234</v>
      </c>
      <c r="H176" s="224">
        <v>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166</v>
      </c>
      <c r="AT176" s="232" t="s">
        <v>162</v>
      </c>
      <c r="AU176" s="232" t="s">
        <v>82</v>
      </c>
      <c r="AY176" s="18" t="s">
        <v>160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166</v>
      </c>
      <c r="BM176" s="232" t="s">
        <v>364</v>
      </c>
    </row>
    <row r="177" spans="1:65" s="2" customFormat="1" ht="24.15" customHeight="1">
      <c r="A177" s="39"/>
      <c r="B177" s="40"/>
      <c r="C177" s="220" t="s">
        <v>243</v>
      </c>
      <c r="D177" s="220" t="s">
        <v>162</v>
      </c>
      <c r="E177" s="221" t="s">
        <v>2235</v>
      </c>
      <c r="F177" s="222" t="s">
        <v>2236</v>
      </c>
      <c r="G177" s="223" t="s">
        <v>737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166</v>
      </c>
      <c r="AT177" s="232" t="s">
        <v>162</v>
      </c>
      <c r="AU177" s="232" t="s">
        <v>82</v>
      </c>
      <c r="AY177" s="18" t="s">
        <v>160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166</v>
      </c>
      <c r="BM177" s="232" t="s">
        <v>373</v>
      </c>
    </row>
    <row r="178" spans="1:65" s="2" customFormat="1" ht="16.5" customHeight="1">
      <c r="A178" s="39"/>
      <c r="B178" s="40"/>
      <c r="C178" s="220" t="s">
        <v>378</v>
      </c>
      <c r="D178" s="220" t="s">
        <v>162</v>
      </c>
      <c r="E178" s="221" t="s">
        <v>2237</v>
      </c>
      <c r="F178" s="222" t="s">
        <v>2238</v>
      </c>
      <c r="G178" s="223" t="s">
        <v>165</v>
      </c>
      <c r="H178" s="224">
        <v>60.97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166</v>
      </c>
      <c r="AT178" s="232" t="s">
        <v>162</v>
      </c>
      <c r="AU178" s="232" t="s">
        <v>82</v>
      </c>
      <c r="AY178" s="18" t="s">
        <v>160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166</v>
      </c>
      <c r="BM178" s="232" t="s">
        <v>381</v>
      </c>
    </row>
    <row r="179" spans="1:47" s="2" customFormat="1" ht="12">
      <c r="A179" s="39"/>
      <c r="B179" s="40"/>
      <c r="C179" s="41"/>
      <c r="D179" s="234" t="s">
        <v>167</v>
      </c>
      <c r="E179" s="41"/>
      <c r="F179" s="235" t="s">
        <v>2239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167</v>
      </c>
      <c r="AU179" s="18" t="s">
        <v>82</v>
      </c>
    </row>
    <row r="180" spans="1:65" s="2" customFormat="1" ht="16.5" customHeight="1">
      <c r="A180" s="39"/>
      <c r="B180" s="40"/>
      <c r="C180" s="220" t="s">
        <v>249</v>
      </c>
      <c r="D180" s="220" t="s">
        <v>162</v>
      </c>
      <c r="E180" s="221" t="s">
        <v>2240</v>
      </c>
      <c r="F180" s="222" t="s">
        <v>2241</v>
      </c>
      <c r="G180" s="223" t="s">
        <v>307</v>
      </c>
      <c r="H180" s="224">
        <v>433.489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82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387</v>
      </c>
    </row>
    <row r="181" spans="1:47" s="2" customFormat="1" ht="12">
      <c r="A181" s="39"/>
      <c r="B181" s="40"/>
      <c r="C181" s="41"/>
      <c r="D181" s="234" t="s">
        <v>167</v>
      </c>
      <c r="E181" s="41"/>
      <c r="F181" s="235" t="s">
        <v>2242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167</v>
      </c>
      <c r="AU181" s="18" t="s">
        <v>82</v>
      </c>
    </row>
    <row r="182" spans="1:65" s="2" customFormat="1" ht="16.5" customHeight="1">
      <c r="A182" s="39"/>
      <c r="B182" s="40"/>
      <c r="C182" s="220" t="s">
        <v>392</v>
      </c>
      <c r="D182" s="220" t="s">
        <v>162</v>
      </c>
      <c r="E182" s="221" t="s">
        <v>2243</v>
      </c>
      <c r="F182" s="222" t="s">
        <v>2244</v>
      </c>
      <c r="G182" s="223" t="s">
        <v>2203</v>
      </c>
      <c r="H182" s="224">
        <v>6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166</v>
      </c>
      <c r="AT182" s="232" t="s">
        <v>162</v>
      </c>
      <c r="AU182" s="232" t="s">
        <v>82</v>
      </c>
      <c r="AY182" s="18" t="s">
        <v>160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80</v>
      </c>
      <c r="BK182" s="233">
        <f>ROUND(I182*H182,2)</f>
        <v>0</v>
      </c>
      <c r="BL182" s="18" t="s">
        <v>166</v>
      </c>
      <c r="BM182" s="232" t="s">
        <v>395</v>
      </c>
    </row>
    <row r="183" spans="1:47" s="2" customFormat="1" ht="12">
      <c r="A183" s="39"/>
      <c r="B183" s="40"/>
      <c r="C183" s="41"/>
      <c r="D183" s="234" t="s">
        <v>167</v>
      </c>
      <c r="E183" s="41"/>
      <c r="F183" s="235" t="s">
        <v>2242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167</v>
      </c>
      <c r="AU183" s="18" t="s">
        <v>82</v>
      </c>
    </row>
    <row r="184" spans="1:65" s="2" customFormat="1" ht="16.5" customHeight="1">
      <c r="A184" s="39"/>
      <c r="B184" s="40"/>
      <c r="C184" s="220" t="s">
        <v>253</v>
      </c>
      <c r="D184" s="220" t="s">
        <v>162</v>
      </c>
      <c r="E184" s="221" t="s">
        <v>2245</v>
      </c>
      <c r="F184" s="222" t="s">
        <v>2246</v>
      </c>
      <c r="G184" s="223" t="s">
        <v>2203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166</v>
      </c>
      <c r="AT184" s="232" t="s">
        <v>162</v>
      </c>
      <c r="AU184" s="232" t="s">
        <v>82</v>
      </c>
      <c r="AY184" s="18" t="s">
        <v>160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80</v>
      </c>
      <c r="BK184" s="233">
        <f>ROUND(I184*H184,2)</f>
        <v>0</v>
      </c>
      <c r="BL184" s="18" t="s">
        <v>166</v>
      </c>
      <c r="BM184" s="232" t="s">
        <v>400</v>
      </c>
    </row>
    <row r="185" spans="1:47" s="2" customFormat="1" ht="12">
      <c r="A185" s="39"/>
      <c r="B185" s="40"/>
      <c r="C185" s="41"/>
      <c r="D185" s="234" t="s">
        <v>167</v>
      </c>
      <c r="E185" s="41"/>
      <c r="F185" s="235" t="s">
        <v>2242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167</v>
      </c>
      <c r="AU185" s="18" t="s">
        <v>82</v>
      </c>
    </row>
    <row r="186" spans="1:65" s="2" customFormat="1" ht="16.5" customHeight="1">
      <c r="A186" s="39"/>
      <c r="B186" s="40"/>
      <c r="C186" s="220" t="s">
        <v>401</v>
      </c>
      <c r="D186" s="220" t="s">
        <v>162</v>
      </c>
      <c r="E186" s="221" t="s">
        <v>2247</v>
      </c>
      <c r="F186" s="222" t="s">
        <v>2248</v>
      </c>
      <c r="G186" s="223" t="s">
        <v>2203</v>
      </c>
      <c r="H186" s="224">
        <v>6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38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166</v>
      </c>
      <c r="AT186" s="232" t="s">
        <v>162</v>
      </c>
      <c r="AU186" s="232" t="s">
        <v>82</v>
      </c>
      <c r="AY186" s="18" t="s">
        <v>160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80</v>
      </c>
      <c r="BK186" s="233">
        <f>ROUND(I186*H186,2)</f>
        <v>0</v>
      </c>
      <c r="BL186" s="18" t="s">
        <v>166</v>
      </c>
      <c r="BM186" s="232" t="s">
        <v>404</v>
      </c>
    </row>
    <row r="187" spans="1:47" s="2" customFormat="1" ht="12">
      <c r="A187" s="39"/>
      <c r="B187" s="40"/>
      <c r="C187" s="41"/>
      <c r="D187" s="234" t="s">
        <v>167</v>
      </c>
      <c r="E187" s="41"/>
      <c r="F187" s="235" t="s">
        <v>2249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167</v>
      </c>
      <c r="AU187" s="18" t="s">
        <v>82</v>
      </c>
    </row>
    <row r="188" spans="1:63" s="12" customFormat="1" ht="22.8" customHeight="1">
      <c r="A188" s="12"/>
      <c r="B188" s="204"/>
      <c r="C188" s="205"/>
      <c r="D188" s="206" t="s">
        <v>72</v>
      </c>
      <c r="E188" s="218" t="s">
        <v>2250</v>
      </c>
      <c r="F188" s="218" t="s">
        <v>2251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SUM(P189:P206)</f>
        <v>0</v>
      </c>
      <c r="Q188" s="212"/>
      <c r="R188" s="213">
        <f>SUM(R189:R206)</f>
        <v>0</v>
      </c>
      <c r="S188" s="212"/>
      <c r="T188" s="214">
        <f>SUM(T189:T206)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80</v>
      </c>
      <c r="AT188" s="216" t="s">
        <v>72</v>
      </c>
      <c r="AU188" s="216" t="s">
        <v>80</v>
      </c>
      <c r="AY188" s="215" t="s">
        <v>160</v>
      </c>
      <c r="BK188" s="217">
        <f>SUM(BK189:BK206)</f>
        <v>0</v>
      </c>
    </row>
    <row r="189" spans="1:65" s="2" customFormat="1" ht="21.75" customHeight="1">
      <c r="A189" s="39"/>
      <c r="B189" s="40"/>
      <c r="C189" s="220" t="s">
        <v>257</v>
      </c>
      <c r="D189" s="220" t="s">
        <v>162</v>
      </c>
      <c r="E189" s="221" t="s">
        <v>2252</v>
      </c>
      <c r="F189" s="222" t="s">
        <v>2253</v>
      </c>
      <c r="G189" s="223" t="s">
        <v>307</v>
      </c>
      <c r="H189" s="224">
        <v>156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166</v>
      </c>
      <c r="AT189" s="232" t="s">
        <v>162</v>
      </c>
      <c r="AU189" s="232" t="s">
        <v>82</v>
      </c>
      <c r="AY189" s="18" t="s">
        <v>160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166</v>
      </c>
      <c r="BM189" s="232" t="s">
        <v>408</v>
      </c>
    </row>
    <row r="190" spans="1:47" s="2" customFormat="1" ht="12">
      <c r="A190" s="39"/>
      <c r="B190" s="40"/>
      <c r="C190" s="41"/>
      <c r="D190" s="234" t="s">
        <v>167</v>
      </c>
      <c r="E190" s="41"/>
      <c r="F190" s="235" t="s">
        <v>2254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167</v>
      </c>
      <c r="AU190" s="18" t="s">
        <v>82</v>
      </c>
    </row>
    <row r="191" spans="1:65" s="2" customFormat="1" ht="24.15" customHeight="1">
      <c r="A191" s="39"/>
      <c r="B191" s="40"/>
      <c r="C191" s="220" t="s">
        <v>409</v>
      </c>
      <c r="D191" s="220" t="s">
        <v>162</v>
      </c>
      <c r="E191" s="221" t="s">
        <v>2255</v>
      </c>
      <c r="F191" s="222" t="s">
        <v>2256</v>
      </c>
      <c r="G191" s="223" t="s">
        <v>737</v>
      </c>
      <c r="H191" s="224">
        <v>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166</v>
      </c>
      <c r="AT191" s="232" t="s">
        <v>162</v>
      </c>
      <c r="AU191" s="232" t="s">
        <v>82</v>
      </c>
      <c r="AY191" s="18" t="s">
        <v>160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80</v>
      </c>
      <c r="BK191" s="233">
        <f>ROUND(I191*H191,2)</f>
        <v>0</v>
      </c>
      <c r="BL191" s="18" t="s">
        <v>166</v>
      </c>
      <c r="BM191" s="232" t="s">
        <v>412</v>
      </c>
    </row>
    <row r="192" spans="1:47" s="2" customFormat="1" ht="12">
      <c r="A192" s="39"/>
      <c r="B192" s="40"/>
      <c r="C192" s="41"/>
      <c r="D192" s="234" t="s">
        <v>167</v>
      </c>
      <c r="E192" s="41"/>
      <c r="F192" s="235" t="s">
        <v>2257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167</v>
      </c>
      <c r="AU192" s="18" t="s">
        <v>82</v>
      </c>
    </row>
    <row r="193" spans="1:65" s="2" customFormat="1" ht="24.15" customHeight="1">
      <c r="A193" s="39"/>
      <c r="B193" s="40"/>
      <c r="C193" s="220" t="s">
        <v>261</v>
      </c>
      <c r="D193" s="220" t="s">
        <v>162</v>
      </c>
      <c r="E193" s="221" t="s">
        <v>2255</v>
      </c>
      <c r="F193" s="222" t="s">
        <v>2256</v>
      </c>
      <c r="G193" s="223" t="s">
        <v>737</v>
      </c>
      <c r="H193" s="224">
        <v>2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166</v>
      </c>
      <c r="AT193" s="232" t="s">
        <v>162</v>
      </c>
      <c r="AU193" s="232" t="s">
        <v>82</v>
      </c>
      <c r="AY193" s="18" t="s">
        <v>160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80</v>
      </c>
      <c r="BK193" s="233">
        <f>ROUND(I193*H193,2)</f>
        <v>0</v>
      </c>
      <c r="BL193" s="18" t="s">
        <v>166</v>
      </c>
      <c r="BM193" s="232" t="s">
        <v>418</v>
      </c>
    </row>
    <row r="194" spans="1:47" s="2" customFormat="1" ht="12">
      <c r="A194" s="39"/>
      <c r="B194" s="40"/>
      <c r="C194" s="41"/>
      <c r="D194" s="234" t="s">
        <v>167</v>
      </c>
      <c r="E194" s="41"/>
      <c r="F194" s="235" t="s">
        <v>2258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167</v>
      </c>
      <c r="AU194" s="18" t="s">
        <v>82</v>
      </c>
    </row>
    <row r="195" spans="1:65" s="2" customFormat="1" ht="24.15" customHeight="1">
      <c r="A195" s="39"/>
      <c r="B195" s="40"/>
      <c r="C195" s="220" t="s">
        <v>419</v>
      </c>
      <c r="D195" s="220" t="s">
        <v>162</v>
      </c>
      <c r="E195" s="221" t="s">
        <v>2259</v>
      </c>
      <c r="F195" s="222" t="s">
        <v>2260</v>
      </c>
      <c r="G195" s="223" t="s">
        <v>737</v>
      </c>
      <c r="H195" s="224">
        <v>2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166</v>
      </c>
      <c r="AT195" s="232" t="s">
        <v>162</v>
      </c>
      <c r="AU195" s="232" t="s">
        <v>82</v>
      </c>
      <c r="AY195" s="18" t="s">
        <v>160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80</v>
      </c>
      <c r="BK195" s="233">
        <f>ROUND(I195*H195,2)</f>
        <v>0</v>
      </c>
      <c r="BL195" s="18" t="s">
        <v>166</v>
      </c>
      <c r="BM195" s="232" t="s">
        <v>422</v>
      </c>
    </row>
    <row r="196" spans="1:47" s="2" customFormat="1" ht="12">
      <c r="A196" s="39"/>
      <c r="B196" s="40"/>
      <c r="C196" s="41"/>
      <c r="D196" s="234" t="s">
        <v>167</v>
      </c>
      <c r="E196" s="41"/>
      <c r="F196" s="235" t="s">
        <v>2257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167</v>
      </c>
      <c r="AU196" s="18" t="s">
        <v>82</v>
      </c>
    </row>
    <row r="197" spans="1:65" s="2" customFormat="1" ht="16.5" customHeight="1">
      <c r="A197" s="39"/>
      <c r="B197" s="40"/>
      <c r="C197" s="220" t="s">
        <v>283</v>
      </c>
      <c r="D197" s="220" t="s">
        <v>162</v>
      </c>
      <c r="E197" s="221" t="s">
        <v>2261</v>
      </c>
      <c r="F197" s="222" t="s">
        <v>2262</v>
      </c>
      <c r="G197" s="223" t="s">
        <v>737</v>
      </c>
      <c r="H197" s="224">
        <v>4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166</v>
      </c>
      <c r="AT197" s="232" t="s">
        <v>162</v>
      </c>
      <c r="AU197" s="232" t="s">
        <v>82</v>
      </c>
      <c r="AY197" s="18" t="s">
        <v>160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80</v>
      </c>
      <c r="BK197" s="233">
        <f>ROUND(I197*H197,2)</f>
        <v>0</v>
      </c>
      <c r="BL197" s="18" t="s">
        <v>166</v>
      </c>
      <c r="BM197" s="232" t="s">
        <v>425</v>
      </c>
    </row>
    <row r="198" spans="1:65" s="2" customFormat="1" ht="16.5" customHeight="1">
      <c r="A198" s="39"/>
      <c r="B198" s="40"/>
      <c r="C198" s="220" t="s">
        <v>427</v>
      </c>
      <c r="D198" s="220" t="s">
        <v>162</v>
      </c>
      <c r="E198" s="221" t="s">
        <v>2263</v>
      </c>
      <c r="F198" s="222" t="s">
        <v>2264</v>
      </c>
      <c r="G198" s="223" t="s">
        <v>307</v>
      </c>
      <c r="H198" s="224">
        <v>16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38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166</v>
      </c>
      <c r="AT198" s="232" t="s">
        <v>162</v>
      </c>
      <c r="AU198" s="232" t="s">
        <v>82</v>
      </c>
      <c r="AY198" s="18" t="s">
        <v>160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80</v>
      </c>
      <c r="BK198" s="233">
        <f>ROUND(I198*H198,2)</f>
        <v>0</v>
      </c>
      <c r="BL198" s="18" t="s">
        <v>166</v>
      </c>
      <c r="BM198" s="232" t="s">
        <v>430</v>
      </c>
    </row>
    <row r="199" spans="1:47" s="2" customFormat="1" ht="12">
      <c r="A199" s="39"/>
      <c r="B199" s="40"/>
      <c r="C199" s="41"/>
      <c r="D199" s="234" t="s">
        <v>167</v>
      </c>
      <c r="E199" s="41"/>
      <c r="F199" s="235" t="s">
        <v>2265</v>
      </c>
      <c r="G199" s="41"/>
      <c r="H199" s="41"/>
      <c r="I199" s="236"/>
      <c r="J199" s="41"/>
      <c r="K199" s="41"/>
      <c r="L199" s="45"/>
      <c r="M199" s="237"/>
      <c r="N199" s="23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167</v>
      </c>
      <c r="AU199" s="18" t="s">
        <v>82</v>
      </c>
    </row>
    <row r="200" spans="1:65" s="2" customFormat="1" ht="21.75" customHeight="1">
      <c r="A200" s="39"/>
      <c r="B200" s="40"/>
      <c r="C200" s="220" t="s">
        <v>287</v>
      </c>
      <c r="D200" s="220" t="s">
        <v>162</v>
      </c>
      <c r="E200" s="221" t="s">
        <v>2266</v>
      </c>
      <c r="F200" s="222" t="s">
        <v>2267</v>
      </c>
      <c r="G200" s="223" t="s">
        <v>737</v>
      </c>
      <c r="H200" s="224">
        <v>4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38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166</v>
      </c>
      <c r="AT200" s="232" t="s">
        <v>162</v>
      </c>
      <c r="AU200" s="232" t="s">
        <v>82</v>
      </c>
      <c r="AY200" s="18" t="s">
        <v>160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80</v>
      </c>
      <c r="BK200" s="233">
        <f>ROUND(I200*H200,2)</f>
        <v>0</v>
      </c>
      <c r="BL200" s="18" t="s">
        <v>166</v>
      </c>
      <c r="BM200" s="232" t="s">
        <v>434</v>
      </c>
    </row>
    <row r="201" spans="1:65" s="2" customFormat="1" ht="16.5" customHeight="1">
      <c r="A201" s="39"/>
      <c r="B201" s="40"/>
      <c r="C201" s="220" t="s">
        <v>435</v>
      </c>
      <c r="D201" s="220" t="s">
        <v>162</v>
      </c>
      <c r="E201" s="221" t="s">
        <v>2268</v>
      </c>
      <c r="F201" s="222" t="s">
        <v>2269</v>
      </c>
      <c r="G201" s="223" t="s">
        <v>307</v>
      </c>
      <c r="H201" s="224">
        <v>60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166</v>
      </c>
      <c r="AT201" s="232" t="s">
        <v>162</v>
      </c>
      <c r="AU201" s="232" t="s">
        <v>82</v>
      </c>
      <c r="AY201" s="18" t="s">
        <v>160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80</v>
      </c>
      <c r="BK201" s="233">
        <f>ROUND(I201*H201,2)</f>
        <v>0</v>
      </c>
      <c r="BL201" s="18" t="s">
        <v>166</v>
      </c>
      <c r="BM201" s="232" t="s">
        <v>438</v>
      </c>
    </row>
    <row r="202" spans="1:65" s="2" customFormat="1" ht="16.5" customHeight="1">
      <c r="A202" s="39"/>
      <c r="B202" s="40"/>
      <c r="C202" s="220" t="s">
        <v>293</v>
      </c>
      <c r="D202" s="220" t="s">
        <v>162</v>
      </c>
      <c r="E202" s="221" t="s">
        <v>2270</v>
      </c>
      <c r="F202" s="222" t="s">
        <v>2271</v>
      </c>
      <c r="G202" s="223" t="s">
        <v>175</v>
      </c>
      <c r="H202" s="224">
        <v>60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38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166</v>
      </c>
      <c r="AT202" s="232" t="s">
        <v>162</v>
      </c>
      <c r="AU202" s="232" t="s">
        <v>82</v>
      </c>
      <c r="AY202" s="18" t="s">
        <v>160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80</v>
      </c>
      <c r="BK202" s="233">
        <f>ROUND(I202*H202,2)</f>
        <v>0</v>
      </c>
      <c r="BL202" s="18" t="s">
        <v>166</v>
      </c>
      <c r="BM202" s="232" t="s">
        <v>443</v>
      </c>
    </row>
    <row r="203" spans="1:65" s="2" customFormat="1" ht="16.5" customHeight="1">
      <c r="A203" s="39"/>
      <c r="B203" s="40"/>
      <c r="C203" s="220" t="s">
        <v>444</v>
      </c>
      <c r="D203" s="220" t="s">
        <v>162</v>
      </c>
      <c r="E203" s="221" t="s">
        <v>2272</v>
      </c>
      <c r="F203" s="222" t="s">
        <v>2273</v>
      </c>
      <c r="G203" s="223" t="s">
        <v>175</v>
      </c>
      <c r="H203" s="224">
        <v>60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166</v>
      </c>
      <c r="AT203" s="232" t="s">
        <v>162</v>
      </c>
      <c r="AU203" s="232" t="s">
        <v>82</v>
      </c>
      <c r="AY203" s="18" t="s">
        <v>160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80</v>
      </c>
      <c r="BK203" s="233">
        <f>ROUND(I203*H203,2)</f>
        <v>0</v>
      </c>
      <c r="BL203" s="18" t="s">
        <v>166</v>
      </c>
      <c r="BM203" s="232" t="s">
        <v>447</v>
      </c>
    </row>
    <row r="204" spans="1:65" s="2" customFormat="1" ht="16.5" customHeight="1">
      <c r="A204" s="39"/>
      <c r="B204" s="40"/>
      <c r="C204" s="220" t="s">
        <v>297</v>
      </c>
      <c r="D204" s="220" t="s">
        <v>162</v>
      </c>
      <c r="E204" s="221" t="s">
        <v>2274</v>
      </c>
      <c r="F204" s="222" t="s">
        <v>2275</v>
      </c>
      <c r="G204" s="223" t="s">
        <v>2276</v>
      </c>
      <c r="H204" s="224">
        <v>1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38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166</v>
      </c>
      <c r="AT204" s="232" t="s">
        <v>162</v>
      </c>
      <c r="AU204" s="232" t="s">
        <v>82</v>
      </c>
      <c r="AY204" s="18" t="s">
        <v>160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80</v>
      </c>
      <c r="BK204" s="233">
        <f>ROUND(I204*H204,2)</f>
        <v>0</v>
      </c>
      <c r="BL204" s="18" t="s">
        <v>166</v>
      </c>
      <c r="BM204" s="232" t="s">
        <v>450</v>
      </c>
    </row>
    <row r="205" spans="1:65" s="2" customFormat="1" ht="16.5" customHeight="1">
      <c r="A205" s="39"/>
      <c r="B205" s="40"/>
      <c r="C205" s="220" t="s">
        <v>451</v>
      </c>
      <c r="D205" s="220" t="s">
        <v>162</v>
      </c>
      <c r="E205" s="221" t="s">
        <v>2277</v>
      </c>
      <c r="F205" s="222" t="s">
        <v>2278</v>
      </c>
      <c r="G205" s="223" t="s">
        <v>2276</v>
      </c>
      <c r="H205" s="224">
        <v>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166</v>
      </c>
      <c r="AT205" s="232" t="s">
        <v>162</v>
      </c>
      <c r="AU205" s="232" t="s">
        <v>82</v>
      </c>
      <c r="AY205" s="18" t="s">
        <v>160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80</v>
      </c>
      <c r="BK205" s="233">
        <f>ROUND(I205*H205,2)</f>
        <v>0</v>
      </c>
      <c r="BL205" s="18" t="s">
        <v>166</v>
      </c>
      <c r="BM205" s="232" t="s">
        <v>454</v>
      </c>
    </row>
    <row r="206" spans="1:65" s="2" customFormat="1" ht="16.5" customHeight="1">
      <c r="A206" s="39"/>
      <c r="B206" s="40"/>
      <c r="C206" s="220" t="s">
        <v>308</v>
      </c>
      <c r="D206" s="220" t="s">
        <v>162</v>
      </c>
      <c r="E206" s="221" t="s">
        <v>2279</v>
      </c>
      <c r="F206" s="222" t="s">
        <v>2280</v>
      </c>
      <c r="G206" s="223" t="s">
        <v>2276</v>
      </c>
      <c r="H206" s="224">
        <v>1</v>
      </c>
      <c r="I206" s="225"/>
      <c r="J206" s="226">
        <f>ROUND(I206*H206,2)</f>
        <v>0</v>
      </c>
      <c r="K206" s="227"/>
      <c r="L206" s="45"/>
      <c r="M206" s="294" t="s">
        <v>1</v>
      </c>
      <c r="N206" s="295" t="s">
        <v>38</v>
      </c>
      <c r="O206" s="296"/>
      <c r="P206" s="297">
        <f>O206*H206</f>
        <v>0</v>
      </c>
      <c r="Q206" s="297">
        <v>0</v>
      </c>
      <c r="R206" s="297">
        <f>Q206*H206</f>
        <v>0</v>
      </c>
      <c r="S206" s="297">
        <v>0</v>
      </c>
      <c r="T206" s="298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166</v>
      </c>
      <c r="AT206" s="232" t="s">
        <v>162</v>
      </c>
      <c r="AU206" s="232" t="s">
        <v>82</v>
      </c>
      <c r="AY206" s="18" t="s">
        <v>160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80</v>
      </c>
      <c r="BK206" s="233">
        <f>ROUND(I206*H206,2)</f>
        <v>0</v>
      </c>
      <c r="BL206" s="18" t="s">
        <v>166</v>
      </c>
      <c r="BM206" s="232" t="s">
        <v>458</v>
      </c>
    </row>
    <row r="207" spans="1:31" s="2" customFormat="1" ht="6.95" customHeight="1">
      <c r="A207" s="39"/>
      <c r="B207" s="67"/>
      <c r="C207" s="68"/>
      <c r="D207" s="68"/>
      <c r="E207" s="68"/>
      <c r="F207" s="68"/>
      <c r="G207" s="68"/>
      <c r="H207" s="68"/>
      <c r="I207" s="68"/>
      <c r="J207" s="68"/>
      <c r="K207" s="68"/>
      <c r="L207" s="45"/>
      <c r="M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</sheetData>
  <sheetProtection password="CC35" sheet="1" objects="1" scenarios="1" formatColumns="0" formatRows="0" autoFilter="0"/>
  <autoFilter ref="C118:K20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2281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ROUND((SUM(BE127:BE187)),2)</f>
        <v>0</v>
      </c>
      <c r="G33" s="39"/>
      <c r="H33" s="39"/>
      <c r="I33" s="156">
        <v>0.21</v>
      </c>
      <c r="J33" s="155">
        <f>ROUND(((SUM(BE127:BE187))*I33),2)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ROUND((SUM(BF127:BF187)),2)</f>
        <v>0</v>
      </c>
      <c r="G34" s="39"/>
      <c r="H34" s="39"/>
      <c r="I34" s="156">
        <v>0.15</v>
      </c>
      <c r="J34" s="155">
        <f>ROUND(((SUM(BF127:BF187))*I34),2)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ROUND((SUM(BG127:BG187)),2)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ROUND((SUM(BH127:BH187)),2)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ROUND((SUM(BI127:BI187)),2)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D.1.4.5 - MaR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2282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2283</v>
      </c>
      <c r="E98" s="183"/>
      <c r="F98" s="183"/>
      <c r="G98" s="183"/>
      <c r="H98" s="183"/>
      <c r="I98" s="183"/>
      <c r="J98" s="184">
        <f>J134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2284</v>
      </c>
      <c r="E99" s="183"/>
      <c r="F99" s="183"/>
      <c r="G99" s="183"/>
      <c r="H99" s="183"/>
      <c r="I99" s="183"/>
      <c r="J99" s="184">
        <f>J139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2285</v>
      </c>
      <c r="E100" s="183"/>
      <c r="F100" s="183"/>
      <c r="G100" s="183"/>
      <c r="H100" s="183"/>
      <c r="I100" s="183"/>
      <c r="J100" s="184">
        <f>J141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2286</v>
      </c>
      <c r="E101" s="183"/>
      <c r="F101" s="183"/>
      <c r="G101" s="183"/>
      <c r="H101" s="183"/>
      <c r="I101" s="183"/>
      <c r="J101" s="184">
        <f>J144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2287</v>
      </c>
      <c r="E102" s="183"/>
      <c r="F102" s="183"/>
      <c r="G102" s="183"/>
      <c r="H102" s="183"/>
      <c r="I102" s="183"/>
      <c r="J102" s="184">
        <f>J149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2288</v>
      </c>
      <c r="E103" s="183"/>
      <c r="F103" s="183"/>
      <c r="G103" s="183"/>
      <c r="H103" s="183"/>
      <c r="I103" s="183"/>
      <c r="J103" s="184">
        <f>J153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2289</v>
      </c>
      <c r="E104" s="183"/>
      <c r="F104" s="183"/>
      <c r="G104" s="183"/>
      <c r="H104" s="183"/>
      <c r="I104" s="183"/>
      <c r="J104" s="184">
        <f>J161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2290</v>
      </c>
      <c r="E105" s="183"/>
      <c r="F105" s="183"/>
      <c r="G105" s="183"/>
      <c r="H105" s="183"/>
      <c r="I105" s="183"/>
      <c r="J105" s="184">
        <f>J164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2291</v>
      </c>
      <c r="E106" s="183"/>
      <c r="F106" s="183"/>
      <c r="G106" s="183"/>
      <c r="H106" s="183"/>
      <c r="I106" s="183"/>
      <c r="J106" s="184">
        <f>J166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0"/>
      <c r="C107" s="181"/>
      <c r="D107" s="182" t="s">
        <v>2292</v>
      </c>
      <c r="E107" s="183"/>
      <c r="F107" s="183"/>
      <c r="G107" s="183"/>
      <c r="H107" s="183"/>
      <c r="I107" s="183"/>
      <c r="J107" s="184">
        <f>J169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145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75" t="str">
        <f>E7</f>
        <v>Z2022156 - ZŠ Beroun - Tělocvična (zadání)_otevřený_doplněný bez.obch.názvů_1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111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D.1.4.5 - MaR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10. 7. 2023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 xml:space="preserve"> </v>
      </c>
      <c r="G123" s="41"/>
      <c r="H123" s="41"/>
      <c r="I123" s="33" t="s">
        <v>29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27</v>
      </c>
      <c r="D124" s="41"/>
      <c r="E124" s="41"/>
      <c r="F124" s="28" t="str">
        <f>IF(E18="","",E18)</f>
        <v>Vyplň údaj</v>
      </c>
      <c r="G124" s="41"/>
      <c r="H124" s="41"/>
      <c r="I124" s="33" t="s">
        <v>31</v>
      </c>
      <c r="J124" s="37" t="str">
        <f>E24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146</v>
      </c>
      <c r="D126" s="195" t="s">
        <v>58</v>
      </c>
      <c r="E126" s="195" t="s">
        <v>54</v>
      </c>
      <c r="F126" s="195" t="s">
        <v>55</v>
      </c>
      <c r="G126" s="195" t="s">
        <v>147</v>
      </c>
      <c r="H126" s="195" t="s">
        <v>148</v>
      </c>
      <c r="I126" s="195" t="s">
        <v>149</v>
      </c>
      <c r="J126" s="196" t="s">
        <v>115</v>
      </c>
      <c r="K126" s="197" t="s">
        <v>150</v>
      </c>
      <c r="L126" s="198"/>
      <c r="M126" s="101" t="s">
        <v>1</v>
      </c>
      <c r="N126" s="102" t="s">
        <v>37</v>
      </c>
      <c r="O126" s="102" t="s">
        <v>151</v>
      </c>
      <c r="P126" s="102" t="s">
        <v>152</v>
      </c>
      <c r="Q126" s="102" t="s">
        <v>153</v>
      </c>
      <c r="R126" s="102" t="s">
        <v>154</v>
      </c>
      <c r="S126" s="102" t="s">
        <v>155</v>
      </c>
      <c r="T126" s="103" t="s">
        <v>156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157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P128+P134+P139+P141+P144+P149+P153+P161+P164+P166+P169</f>
        <v>0</v>
      </c>
      <c r="Q127" s="105"/>
      <c r="R127" s="201">
        <f>R128+R134+R139+R141+R144+R149+R153+R161+R164+R166+R169</f>
        <v>0</v>
      </c>
      <c r="S127" s="105"/>
      <c r="T127" s="202">
        <f>T128+T134+T139+T141+T144+T149+T153+T161+T164+T166+T169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117</v>
      </c>
      <c r="BK127" s="203">
        <f>BK128+BK134+BK139+BK141+BK144+BK149+BK153+BK161+BK164+BK166+BK169</f>
        <v>0</v>
      </c>
    </row>
    <row r="128" spans="1:63" s="12" customFormat="1" ht="25.9" customHeight="1">
      <c r="A128" s="12"/>
      <c r="B128" s="204"/>
      <c r="C128" s="205"/>
      <c r="D128" s="206" t="s">
        <v>72</v>
      </c>
      <c r="E128" s="207" t="s">
        <v>80</v>
      </c>
      <c r="F128" s="207" t="s">
        <v>2293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SUM(P129:P133)</f>
        <v>0</v>
      </c>
      <c r="Q128" s="212"/>
      <c r="R128" s="213">
        <f>SUM(R129:R133)</f>
        <v>0</v>
      </c>
      <c r="S128" s="212"/>
      <c r="T128" s="214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80</v>
      </c>
      <c r="AT128" s="216" t="s">
        <v>72</v>
      </c>
      <c r="AU128" s="216" t="s">
        <v>73</v>
      </c>
      <c r="AY128" s="215" t="s">
        <v>160</v>
      </c>
      <c r="BK128" s="217">
        <f>SUM(BK129:BK133)</f>
        <v>0</v>
      </c>
    </row>
    <row r="129" spans="1:65" s="2" customFormat="1" ht="24.15" customHeight="1">
      <c r="A129" s="39"/>
      <c r="B129" s="40"/>
      <c r="C129" s="220" t="s">
        <v>80</v>
      </c>
      <c r="D129" s="220" t="s">
        <v>162</v>
      </c>
      <c r="E129" s="221" t="s">
        <v>2294</v>
      </c>
      <c r="F129" s="222" t="s">
        <v>2295</v>
      </c>
      <c r="G129" s="223" t="s">
        <v>737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166</v>
      </c>
      <c r="AT129" s="232" t="s">
        <v>162</v>
      </c>
      <c r="AU129" s="232" t="s">
        <v>80</v>
      </c>
      <c r="AY129" s="18" t="s">
        <v>160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166</v>
      </c>
      <c r="BM129" s="232" t="s">
        <v>82</v>
      </c>
    </row>
    <row r="130" spans="1:65" s="2" customFormat="1" ht="24.15" customHeight="1">
      <c r="A130" s="39"/>
      <c r="B130" s="40"/>
      <c r="C130" s="220" t="s">
        <v>82</v>
      </c>
      <c r="D130" s="220" t="s">
        <v>162</v>
      </c>
      <c r="E130" s="221" t="s">
        <v>2296</v>
      </c>
      <c r="F130" s="222" t="s">
        <v>2297</v>
      </c>
      <c r="G130" s="223" t="s">
        <v>737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166</v>
      </c>
      <c r="AT130" s="232" t="s">
        <v>162</v>
      </c>
      <c r="AU130" s="232" t="s">
        <v>80</v>
      </c>
      <c r="AY130" s="18" t="s">
        <v>160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166</v>
      </c>
      <c r="BM130" s="232" t="s">
        <v>166</v>
      </c>
    </row>
    <row r="131" spans="1:65" s="2" customFormat="1" ht="16.5" customHeight="1">
      <c r="A131" s="39"/>
      <c r="B131" s="40"/>
      <c r="C131" s="220" t="s">
        <v>176</v>
      </c>
      <c r="D131" s="220" t="s">
        <v>162</v>
      </c>
      <c r="E131" s="221" t="s">
        <v>2298</v>
      </c>
      <c r="F131" s="222" t="s">
        <v>2299</v>
      </c>
      <c r="G131" s="223" t="s">
        <v>737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166</v>
      </c>
      <c r="AT131" s="232" t="s">
        <v>162</v>
      </c>
      <c r="AU131" s="232" t="s">
        <v>80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166</v>
      </c>
      <c r="BM131" s="232" t="s">
        <v>179</v>
      </c>
    </row>
    <row r="132" spans="1:65" s="2" customFormat="1" ht="16.5" customHeight="1">
      <c r="A132" s="39"/>
      <c r="B132" s="40"/>
      <c r="C132" s="220" t="s">
        <v>166</v>
      </c>
      <c r="D132" s="220" t="s">
        <v>162</v>
      </c>
      <c r="E132" s="221" t="s">
        <v>2300</v>
      </c>
      <c r="F132" s="222" t="s">
        <v>2301</v>
      </c>
      <c r="G132" s="223" t="s">
        <v>737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166</v>
      </c>
      <c r="AT132" s="232" t="s">
        <v>162</v>
      </c>
      <c r="AU132" s="232" t="s">
        <v>80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166</v>
      </c>
      <c r="BM132" s="232" t="s">
        <v>182</v>
      </c>
    </row>
    <row r="133" spans="1:65" s="2" customFormat="1" ht="16.5" customHeight="1">
      <c r="A133" s="39"/>
      <c r="B133" s="40"/>
      <c r="C133" s="220" t="s">
        <v>183</v>
      </c>
      <c r="D133" s="220" t="s">
        <v>162</v>
      </c>
      <c r="E133" s="221" t="s">
        <v>2302</v>
      </c>
      <c r="F133" s="222" t="s">
        <v>2303</v>
      </c>
      <c r="G133" s="223" t="s">
        <v>737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166</v>
      </c>
      <c r="AT133" s="232" t="s">
        <v>162</v>
      </c>
      <c r="AU133" s="232" t="s">
        <v>80</v>
      </c>
      <c r="AY133" s="18" t="s">
        <v>160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166</v>
      </c>
      <c r="BM133" s="232" t="s">
        <v>186</v>
      </c>
    </row>
    <row r="134" spans="1:63" s="12" customFormat="1" ht="25.9" customHeight="1">
      <c r="A134" s="12"/>
      <c r="B134" s="204"/>
      <c r="C134" s="205"/>
      <c r="D134" s="206" t="s">
        <v>72</v>
      </c>
      <c r="E134" s="207" t="s">
        <v>82</v>
      </c>
      <c r="F134" s="207" t="s">
        <v>2304</v>
      </c>
      <c r="G134" s="205"/>
      <c r="H134" s="205"/>
      <c r="I134" s="208"/>
      <c r="J134" s="209">
        <f>BK134</f>
        <v>0</v>
      </c>
      <c r="K134" s="205"/>
      <c r="L134" s="210"/>
      <c r="M134" s="211"/>
      <c r="N134" s="212"/>
      <c r="O134" s="212"/>
      <c r="P134" s="213">
        <f>SUM(P135:P138)</f>
        <v>0</v>
      </c>
      <c r="Q134" s="212"/>
      <c r="R134" s="213">
        <f>SUM(R135:R138)</f>
        <v>0</v>
      </c>
      <c r="S134" s="212"/>
      <c r="T134" s="214">
        <f>SUM(T135:T138)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80</v>
      </c>
      <c r="AT134" s="216" t="s">
        <v>72</v>
      </c>
      <c r="AU134" s="216" t="s">
        <v>73</v>
      </c>
      <c r="AY134" s="215" t="s">
        <v>160</v>
      </c>
      <c r="BK134" s="217">
        <f>SUM(BK135:BK138)</f>
        <v>0</v>
      </c>
    </row>
    <row r="135" spans="1:65" s="2" customFormat="1" ht="21.75" customHeight="1">
      <c r="A135" s="39"/>
      <c r="B135" s="40"/>
      <c r="C135" s="220" t="s">
        <v>179</v>
      </c>
      <c r="D135" s="220" t="s">
        <v>162</v>
      </c>
      <c r="E135" s="221" t="s">
        <v>2305</v>
      </c>
      <c r="F135" s="222" t="s">
        <v>2306</v>
      </c>
      <c r="G135" s="223" t="s">
        <v>737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166</v>
      </c>
      <c r="AT135" s="232" t="s">
        <v>162</v>
      </c>
      <c r="AU135" s="232" t="s">
        <v>80</v>
      </c>
      <c r="AY135" s="18" t="s">
        <v>160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166</v>
      </c>
      <c r="BM135" s="232" t="s">
        <v>189</v>
      </c>
    </row>
    <row r="136" spans="1:65" s="2" customFormat="1" ht="24.15" customHeight="1">
      <c r="A136" s="39"/>
      <c r="B136" s="40"/>
      <c r="C136" s="220" t="s">
        <v>191</v>
      </c>
      <c r="D136" s="220" t="s">
        <v>162</v>
      </c>
      <c r="E136" s="221" t="s">
        <v>2307</v>
      </c>
      <c r="F136" s="222" t="s">
        <v>2308</v>
      </c>
      <c r="G136" s="223" t="s">
        <v>737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166</v>
      </c>
      <c r="AT136" s="232" t="s">
        <v>162</v>
      </c>
      <c r="AU136" s="232" t="s">
        <v>80</v>
      </c>
      <c r="AY136" s="18" t="s">
        <v>160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166</v>
      </c>
      <c r="BM136" s="232" t="s">
        <v>194</v>
      </c>
    </row>
    <row r="137" spans="1:65" s="2" customFormat="1" ht="16.5" customHeight="1">
      <c r="A137" s="39"/>
      <c r="B137" s="40"/>
      <c r="C137" s="220" t="s">
        <v>182</v>
      </c>
      <c r="D137" s="220" t="s">
        <v>162</v>
      </c>
      <c r="E137" s="221" t="s">
        <v>2298</v>
      </c>
      <c r="F137" s="222" t="s">
        <v>2299</v>
      </c>
      <c r="G137" s="223" t="s">
        <v>737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166</v>
      </c>
      <c r="AT137" s="232" t="s">
        <v>162</v>
      </c>
      <c r="AU137" s="232" t="s">
        <v>80</v>
      </c>
      <c r="AY137" s="18" t="s">
        <v>160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166</v>
      </c>
      <c r="BM137" s="232" t="s">
        <v>197</v>
      </c>
    </row>
    <row r="138" spans="1:65" s="2" customFormat="1" ht="16.5" customHeight="1">
      <c r="A138" s="39"/>
      <c r="B138" s="40"/>
      <c r="C138" s="220" t="s">
        <v>199</v>
      </c>
      <c r="D138" s="220" t="s">
        <v>162</v>
      </c>
      <c r="E138" s="221" t="s">
        <v>2309</v>
      </c>
      <c r="F138" s="222" t="s">
        <v>2310</v>
      </c>
      <c r="G138" s="223" t="s">
        <v>737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80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202</v>
      </c>
    </row>
    <row r="139" spans="1:63" s="12" customFormat="1" ht="25.9" customHeight="1">
      <c r="A139" s="12"/>
      <c r="B139" s="204"/>
      <c r="C139" s="205"/>
      <c r="D139" s="206" t="s">
        <v>72</v>
      </c>
      <c r="E139" s="207" t="s">
        <v>176</v>
      </c>
      <c r="F139" s="207" t="s">
        <v>2311</v>
      </c>
      <c r="G139" s="205"/>
      <c r="H139" s="205"/>
      <c r="I139" s="208"/>
      <c r="J139" s="209">
        <f>BK139</f>
        <v>0</v>
      </c>
      <c r="K139" s="205"/>
      <c r="L139" s="210"/>
      <c r="M139" s="211"/>
      <c r="N139" s="212"/>
      <c r="O139" s="212"/>
      <c r="P139" s="213">
        <f>P140</f>
        <v>0</v>
      </c>
      <c r="Q139" s="212"/>
      <c r="R139" s="213">
        <f>R140</f>
        <v>0</v>
      </c>
      <c r="S139" s="212"/>
      <c r="T139" s="214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80</v>
      </c>
      <c r="AT139" s="216" t="s">
        <v>72</v>
      </c>
      <c r="AU139" s="216" t="s">
        <v>73</v>
      </c>
      <c r="AY139" s="215" t="s">
        <v>160</v>
      </c>
      <c r="BK139" s="217">
        <f>BK140</f>
        <v>0</v>
      </c>
    </row>
    <row r="140" spans="1:65" s="2" customFormat="1" ht="24.15" customHeight="1">
      <c r="A140" s="39"/>
      <c r="B140" s="40"/>
      <c r="C140" s="220" t="s">
        <v>186</v>
      </c>
      <c r="D140" s="220" t="s">
        <v>162</v>
      </c>
      <c r="E140" s="221" t="s">
        <v>2294</v>
      </c>
      <c r="F140" s="222" t="s">
        <v>2295</v>
      </c>
      <c r="G140" s="223" t="s">
        <v>737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166</v>
      </c>
      <c r="AT140" s="232" t="s">
        <v>162</v>
      </c>
      <c r="AU140" s="232" t="s">
        <v>80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205</v>
      </c>
    </row>
    <row r="141" spans="1:63" s="12" customFormat="1" ht="25.9" customHeight="1">
      <c r="A141" s="12"/>
      <c r="B141" s="204"/>
      <c r="C141" s="205"/>
      <c r="D141" s="206" t="s">
        <v>72</v>
      </c>
      <c r="E141" s="207" t="s">
        <v>166</v>
      </c>
      <c r="F141" s="207" t="s">
        <v>2312</v>
      </c>
      <c r="G141" s="205"/>
      <c r="H141" s="205"/>
      <c r="I141" s="208"/>
      <c r="J141" s="209">
        <f>BK141</f>
        <v>0</v>
      </c>
      <c r="K141" s="205"/>
      <c r="L141" s="210"/>
      <c r="M141" s="211"/>
      <c r="N141" s="212"/>
      <c r="O141" s="212"/>
      <c r="P141" s="213">
        <f>SUM(P142:P143)</f>
        <v>0</v>
      </c>
      <c r="Q141" s="212"/>
      <c r="R141" s="213">
        <f>SUM(R142:R143)</f>
        <v>0</v>
      </c>
      <c r="S141" s="212"/>
      <c r="T141" s="214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80</v>
      </c>
      <c r="AT141" s="216" t="s">
        <v>72</v>
      </c>
      <c r="AU141" s="216" t="s">
        <v>73</v>
      </c>
      <c r="AY141" s="215" t="s">
        <v>160</v>
      </c>
      <c r="BK141" s="217">
        <f>SUM(BK142:BK143)</f>
        <v>0</v>
      </c>
    </row>
    <row r="142" spans="1:65" s="2" customFormat="1" ht="16.5" customHeight="1">
      <c r="A142" s="39"/>
      <c r="B142" s="40"/>
      <c r="C142" s="220" t="s">
        <v>206</v>
      </c>
      <c r="D142" s="220" t="s">
        <v>162</v>
      </c>
      <c r="E142" s="221" t="s">
        <v>2313</v>
      </c>
      <c r="F142" s="222" t="s">
        <v>2314</v>
      </c>
      <c r="G142" s="223" t="s">
        <v>737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166</v>
      </c>
      <c r="AT142" s="232" t="s">
        <v>162</v>
      </c>
      <c r="AU142" s="232" t="s">
        <v>80</v>
      </c>
      <c r="AY142" s="18" t="s">
        <v>160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166</v>
      </c>
      <c r="BM142" s="232" t="s">
        <v>209</v>
      </c>
    </row>
    <row r="143" spans="1:65" s="2" customFormat="1" ht="16.5" customHeight="1">
      <c r="A143" s="39"/>
      <c r="B143" s="40"/>
      <c r="C143" s="220" t="s">
        <v>189</v>
      </c>
      <c r="D143" s="220" t="s">
        <v>162</v>
      </c>
      <c r="E143" s="221" t="s">
        <v>2315</v>
      </c>
      <c r="F143" s="222" t="s">
        <v>2316</v>
      </c>
      <c r="G143" s="223" t="s">
        <v>737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166</v>
      </c>
      <c r="AT143" s="232" t="s">
        <v>162</v>
      </c>
      <c r="AU143" s="232" t="s">
        <v>80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215</v>
      </c>
    </row>
    <row r="144" spans="1:63" s="12" customFormat="1" ht="25.9" customHeight="1">
      <c r="A144" s="12"/>
      <c r="B144" s="204"/>
      <c r="C144" s="205"/>
      <c r="D144" s="206" t="s">
        <v>72</v>
      </c>
      <c r="E144" s="207" t="s">
        <v>183</v>
      </c>
      <c r="F144" s="207" t="s">
        <v>2317</v>
      </c>
      <c r="G144" s="205"/>
      <c r="H144" s="205"/>
      <c r="I144" s="208"/>
      <c r="J144" s="209">
        <f>BK144</f>
        <v>0</v>
      </c>
      <c r="K144" s="205"/>
      <c r="L144" s="210"/>
      <c r="M144" s="211"/>
      <c r="N144" s="212"/>
      <c r="O144" s="212"/>
      <c r="P144" s="213">
        <f>SUM(P145:P148)</f>
        <v>0</v>
      </c>
      <c r="Q144" s="212"/>
      <c r="R144" s="213">
        <f>SUM(R145:R148)</f>
        <v>0</v>
      </c>
      <c r="S144" s="212"/>
      <c r="T144" s="214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80</v>
      </c>
      <c r="AT144" s="216" t="s">
        <v>72</v>
      </c>
      <c r="AU144" s="216" t="s">
        <v>73</v>
      </c>
      <c r="AY144" s="215" t="s">
        <v>160</v>
      </c>
      <c r="BK144" s="217">
        <f>SUM(BK145:BK148)</f>
        <v>0</v>
      </c>
    </row>
    <row r="145" spans="1:65" s="2" customFormat="1" ht="16.5" customHeight="1">
      <c r="A145" s="39"/>
      <c r="B145" s="40"/>
      <c r="C145" s="220" t="s">
        <v>216</v>
      </c>
      <c r="D145" s="220" t="s">
        <v>162</v>
      </c>
      <c r="E145" s="221" t="s">
        <v>2318</v>
      </c>
      <c r="F145" s="222" t="s">
        <v>2319</v>
      </c>
      <c r="G145" s="223" t="s">
        <v>737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166</v>
      </c>
      <c r="AT145" s="232" t="s">
        <v>162</v>
      </c>
      <c r="AU145" s="232" t="s">
        <v>80</v>
      </c>
      <c r="AY145" s="18" t="s">
        <v>160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166</v>
      </c>
      <c r="BM145" s="232" t="s">
        <v>219</v>
      </c>
    </row>
    <row r="146" spans="1:65" s="2" customFormat="1" ht="16.5" customHeight="1">
      <c r="A146" s="39"/>
      <c r="B146" s="40"/>
      <c r="C146" s="220" t="s">
        <v>194</v>
      </c>
      <c r="D146" s="220" t="s">
        <v>162</v>
      </c>
      <c r="E146" s="221" t="s">
        <v>2320</v>
      </c>
      <c r="F146" s="222" t="s">
        <v>2321</v>
      </c>
      <c r="G146" s="223" t="s">
        <v>737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166</v>
      </c>
      <c r="AT146" s="232" t="s">
        <v>162</v>
      </c>
      <c r="AU146" s="232" t="s">
        <v>80</v>
      </c>
      <c r="AY146" s="18" t="s">
        <v>160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166</v>
      </c>
      <c r="BM146" s="232" t="s">
        <v>223</v>
      </c>
    </row>
    <row r="147" spans="1:65" s="2" customFormat="1" ht="16.5" customHeight="1">
      <c r="A147" s="39"/>
      <c r="B147" s="40"/>
      <c r="C147" s="220" t="s">
        <v>8</v>
      </c>
      <c r="D147" s="220" t="s">
        <v>162</v>
      </c>
      <c r="E147" s="221" t="s">
        <v>2322</v>
      </c>
      <c r="F147" s="222" t="s">
        <v>2323</v>
      </c>
      <c r="G147" s="223" t="s">
        <v>737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166</v>
      </c>
      <c r="AT147" s="232" t="s">
        <v>162</v>
      </c>
      <c r="AU147" s="232" t="s">
        <v>80</v>
      </c>
      <c r="AY147" s="18" t="s">
        <v>160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166</v>
      </c>
      <c r="BM147" s="232" t="s">
        <v>229</v>
      </c>
    </row>
    <row r="148" spans="1:65" s="2" customFormat="1" ht="16.5" customHeight="1">
      <c r="A148" s="39"/>
      <c r="B148" s="40"/>
      <c r="C148" s="220" t="s">
        <v>197</v>
      </c>
      <c r="D148" s="220" t="s">
        <v>162</v>
      </c>
      <c r="E148" s="221" t="s">
        <v>2324</v>
      </c>
      <c r="F148" s="222" t="s">
        <v>2325</v>
      </c>
      <c r="G148" s="223" t="s">
        <v>737</v>
      </c>
      <c r="H148" s="224">
        <v>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166</v>
      </c>
      <c r="AT148" s="232" t="s">
        <v>162</v>
      </c>
      <c r="AU148" s="232" t="s">
        <v>80</v>
      </c>
      <c r="AY148" s="18" t="s">
        <v>160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166</v>
      </c>
      <c r="BM148" s="232" t="s">
        <v>234</v>
      </c>
    </row>
    <row r="149" spans="1:63" s="12" customFormat="1" ht="25.9" customHeight="1">
      <c r="A149" s="12"/>
      <c r="B149" s="204"/>
      <c r="C149" s="205"/>
      <c r="D149" s="206" t="s">
        <v>72</v>
      </c>
      <c r="E149" s="207" t="s">
        <v>179</v>
      </c>
      <c r="F149" s="207" t="s">
        <v>2326</v>
      </c>
      <c r="G149" s="205"/>
      <c r="H149" s="205"/>
      <c r="I149" s="208"/>
      <c r="J149" s="209">
        <f>BK149</f>
        <v>0</v>
      </c>
      <c r="K149" s="205"/>
      <c r="L149" s="210"/>
      <c r="M149" s="211"/>
      <c r="N149" s="212"/>
      <c r="O149" s="212"/>
      <c r="P149" s="213">
        <f>SUM(P150:P152)</f>
        <v>0</v>
      </c>
      <c r="Q149" s="212"/>
      <c r="R149" s="213">
        <f>SUM(R150:R152)</f>
        <v>0</v>
      </c>
      <c r="S149" s="212"/>
      <c r="T149" s="214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80</v>
      </c>
      <c r="AT149" s="216" t="s">
        <v>72</v>
      </c>
      <c r="AU149" s="216" t="s">
        <v>73</v>
      </c>
      <c r="AY149" s="215" t="s">
        <v>160</v>
      </c>
      <c r="BK149" s="217">
        <f>SUM(BK150:BK152)</f>
        <v>0</v>
      </c>
    </row>
    <row r="150" spans="1:65" s="2" customFormat="1" ht="16.5" customHeight="1">
      <c r="A150" s="39"/>
      <c r="B150" s="40"/>
      <c r="C150" s="220" t="s">
        <v>237</v>
      </c>
      <c r="D150" s="220" t="s">
        <v>162</v>
      </c>
      <c r="E150" s="221" t="s">
        <v>2318</v>
      </c>
      <c r="F150" s="222" t="s">
        <v>2319</v>
      </c>
      <c r="G150" s="223" t="s">
        <v>737</v>
      </c>
      <c r="H150" s="224">
        <v>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166</v>
      </c>
      <c r="AT150" s="232" t="s">
        <v>162</v>
      </c>
      <c r="AU150" s="232" t="s">
        <v>80</v>
      </c>
      <c r="AY150" s="18" t="s">
        <v>160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166</v>
      </c>
      <c r="BM150" s="232" t="s">
        <v>240</v>
      </c>
    </row>
    <row r="151" spans="1:65" s="2" customFormat="1" ht="24.15" customHeight="1">
      <c r="A151" s="39"/>
      <c r="B151" s="40"/>
      <c r="C151" s="220" t="s">
        <v>202</v>
      </c>
      <c r="D151" s="220" t="s">
        <v>162</v>
      </c>
      <c r="E151" s="221" t="s">
        <v>2327</v>
      </c>
      <c r="F151" s="222" t="s">
        <v>2328</v>
      </c>
      <c r="G151" s="223" t="s">
        <v>737</v>
      </c>
      <c r="H151" s="224">
        <v>7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166</v>
      </c>
      <c r="AT151" s="232" t="s">
        <v>162</v>
      </c>
      <c r="AU151" s="232" t="s">
        <v>80</v>
      </c>
      <c r="AY151" s="18" t="s">
        <v>160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166</v>
      </c>
      <c r="BM151" s="232" t="s">
        <v>243</v>
      </c>
    </row>
    <row r="152" spans="1:65" s="2" customFormat="1" ht="21.75" customHeight="1">
      <c r="A152" s="39"/>
      <c r="B152" s="40"/>
      <c r="C152" s="220" t="s">
        <v>246</v>
      </c>
      <c r="D152" s="220" t="s">
        <v>162</v>
      </c>
      <c r="E152" s="221" t="s">
        <v>2329</v>
      </c>
      <c r="F152" s="222" t="s">
        <v>2330</v>
      </c>
      <c r="G152" s="223" t="s">
        <v>737</v>
      </c>
      <c r="H152" s="224">
        <v>7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166</v>
      </c>
      <c r="AT152" s="232" t="s">
        <v>162</v>
      </c>
      <c r="AU152" s="232" t="s">
        <v>80</v>
      </c>
      <c r="AY152" s="18" t="s">
        <v>160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166</v>
      </c>
      <c r="BM152" s="232" t="s">
        <v>249</v>
      </c>
    </row>
    <row r="153" spans="1:63" s="12" customFormat="1" ht="25.9" customHeight="1">
      <c r="A153" s="12"/>
      <c r="B153" s="204"/>
      <c r="C153" s="205"/>
      <c r="D153" s="206" t="s">
        <v>72</v>
      </c>
      <c r="E153" s="207" t="s">
        <v>206</v>
      </c>
      <c r="F153" s="207" t="s">
        <v>2331</v>
      </c>
      <c r="G153" s="205"/>
      <c r="H153" s="205"/>
      <c r="I153" s="208"/>
      <c r="J153" s="209">
        <f>BK153</f>
        <v>0</v>
      </c>
      <c r="K153" s="205"/>
      <c r="L153" s="210"/>
      <c r="M153" s="211"/>
      <c r="N153" s="212"/>
      <c r="O153" s="212"/>
      <c r="P153" s="213">
        <f>SUM(P154:P160)</f>
        <v>0</v>
      </c>
      <c r="Q153" s="212"/>
      <c r="R153" s="213">
        <f>SUM(R154:R160)</f>
        <v>0</v>
      </c>
      <c r="S153" s="212"/>
      <c r="T153" s="214">
        <f>SUM(T154:T160)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80</v>
      </c>
      <c r="AT153" s="216" t="s">
        <v>72</v>
      </c>
      <c r="AU153" s="216" t="s">
        <v>73</v>
      </c>
      <c r="AY153" s="215" t="s">
        <v>160</v>
      </c>
      <c r="BK153" s="217">
        <f>SUM(BK154:BK160)</f>
        <v>0</v>
      </c>
    </row>
    <row r="154" spans="1:65" s="2" customFormat="1" ht="24.15" customHeight="1">
      <c r="A154" s="39"/>
      <c r="B154" s="40"/>
      <c r="C154" s="220" t="s">
        <v>205</v>
      </c>
      <c r="D154" s="220" t="s">
        <v>162</v>
      </c>
      <c r="E154" s="221" t="s">
        <v>2332</v>
      </c>
      <c r="F154" s="222" t="s">
        <v>2333</v>
      </c>
      <c r="G154" s="223" t="s">
        <v>737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166</v>
      </c>
      <c r="AT154" s="232" t="s">
        <v>162</v>
      </c>
      <c r="AU154" s="232" t="s">
        <v>80</v>
      </c>
      <c r="AY154" s="18" t="s">
        <v>160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166</v>
      </c>
      <c r="BM154" s="232" t="s">
        <v>253</v>
      </c>
    </row>
    <row r="155" spans="1:65" s="2" customFormat="1" ht="24.15" customHeight="1">
      <c r="A155" s="39"/>
      <c r="B155" s="40"/>
      <c r="C155" s="220" t="s">
        <v>7</v>
      </c>
      <c r="D155" s="220" t="s">
        <v>162</v>
      </c>
      <c r="E155" s="221" t="s">
        <v>2334</v>
      </c>
      <c r="F155" s="222" t="s">
        <v>2335</v>
      </c>
      <c r="G155" s="223" t="s">
        <v>737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166</v>
      </c>
      <c r="AT155" s="232" t="s">
        <v>162</v>
      </c>
      <c r="AU155" s="232" t="s">
        <v>80</v>
      </c>
      <c r="AY155" s="18" t="s">
        <v>160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166</v>
      </c>
      <c r="BM155" s="232" t="s">
        <v>257</v>
      </c>
    </row>
    <row r="156" spans="1:65" s="2" customFormat="1" ht="24.15" customHeight="1">
      <c r="A156" s="39"/>
      <c r="B156" s="40"/>
      <c r="C156" s="220" t="s">
        <v>209</v>
      </c>
      <c r="D156" s="220" t="s">
        <v>162</v>
      </c>
      <c r="E156" s="221" t="s">
        <v>2336</v>
      </c>
      <c r="F156" s="222" t="s">
        <v>2337</v>
      </c>
      <c r="G156" s="223" t="s">
        <v>737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166</v>
      </c>
      <c r="AT156" s="232" t="s">
        <v>162</v>
      </c>
      <c r="AU156" s="232" t="s">
        <v>80</v>
      </c>
      <c r="AY156" s="18" t="s">
        <v>160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166</v>
      </c>
      <c r="BM156" s="232" t="s">
        <v>261</v>
      </c>
    </row>
    <row r="157" spans="1:65" s="2" customFormat="1" ht="16.5" customHeight="1">
      <c r="A157" s="39"/>
      <c r="B157" s="40"/>
      <c r="C157" s="220" t="s">
        <v>279</v>
      </c>
      <c r="D157" s="220" t="s">
        <v>162</v>
      </c>
      <c r="E157" s="221" t="s">
        <v>2338</v>
      </c>
      <c r="F157" s="222" t="s">
        <v>2339</v>
      </c>
      <c r="G157" s="223" t="s">
        <v>737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166</v>
      </c>
      <c r="AT157" s="232" t="s">
        <v>162</v>
      </c>
      <c r="AU157" s="232" t="s">
        <v>80</v>
      </c>
      <c r="AY157" s="18" t="s">
        <v>160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166</v>
      </c>
      <c r="BM157" s="232" t="s">
        <v>283</v>
      </c>
    </row>
    <row r="158" spans="1:65" s="2" customFormat="1" ht="16.5" customHeight="1">
      <c r="A158" s="39"/>
      <c r="B158" s="40"/>
      <c r="C158" s="220" t="s">
        <v>215</v>
      </c>
      <c r="D158" s="220" t="s">
        <v>162</v>
      </c>
      <c r="E158" s="221" t="s">
        <v>2340</v>
      </c>
      <c r="F158" s="222" t="s">
        <v>2341</v>
      </c>
      <c r="G158" s="223" t="s">
        <v>737</v>
      </c>
      <c r="H158" s="224">
        <v>1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166</v>
      </c>
      <c r="AT158" s="232" t="s">
        <v>162</v>
      </c>
      <c r="AU158" s="232" t="s">
        <v>80</v>
      </c>
      <c r="AY158" s="18" t="s">
        <v>160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166</v>
      </c>
      <c r="BM158" s="232" t="s">
        <v>287</v>
      </c>
    </row>
    <row r="159" spans="1:65" s="2" customFormat="1" ht="21.75" customHeight="1">
      <c r="A159" s="39"/>
      <c r="B159" s="40"/>
      <c r="C159" s="220" t="s">
        <v>290</v>
      </c>
      <c r="D159" s="220" t="s">
        <v>162</v>
      </c>
      <c r="E159" s="221" t="s">
        <v>2342</v>
      </c>
      <c r="F159" s="222" t="s">
        <v>2343</v>
      </c>
      <c r="G159" s="223" t="s">
        <v>737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166</v>
      </c>
      <c r="AT159" s="232" t="s">
        <v>162</v>
      </c>
      <c r="AU159" s="232" t="s">
        <v>80</v>
      </c>
      <c r="AY159" s="18" t="s">
        <v>160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166</v>
      </c>
      <c r="BM159" s="232" t="s">
        <v>293</v>
      </c>
    </row>
    <row r="160" spans="1:65" s="2" customFormat="1" ht="24.15" customHeight="1">
      <c r="A160" s="39"/>
      <c r="B160" s="40"/>
      <c r="C160" s="220" t="s">
        <v>219</v>
      </c>
      <c r="D160" s="220" t="s">
        <v>162</v>
      </c>
      <c r="E160" s="221" t="s">
        <v>2344</v>
      </c>
      <c r="F160" s="222" t="s">
        <v>2345</v>
      </c>
      <c r="G160" s="223" t="s">
        <v>737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166</v>
      </c>
      <c r="AT160" s="232" t="s">
        <v>162</v>
      </c>
      <c r="AU160" s="232" t="s">
        <v>80</v>
      </c>
      <c r="AY160" s="18" t="s">
        <v>160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166</v>
      </c>
      <c r="BM160" s="232" t="s">
        <v>297</v>
      </c>
    </row>
    <row r="161" spans="1:63" s="12" customFormat="1" ht="25.9" customHeight="1">
      <c r="A161" s="12"/>
      <c r="B161" s="204"/>
      <c r="C161" s="205"/>
      <c r="D161" s="206" t="s">
        <v>72</v>
      </c>
      <c r="E161" s="207" t="s">
        <v>189</v>
      </c>
      <c r="F161" s="207" t="s">
        <v>2346</v>
      </c>
      <c r="G161" s="205"/>
      <c r="H161" s="205"/>
      <c r="I161" s="208"/>
      <c r="J161" s="209">
        <f>BK161</f>
        <v>0</v>
      </c>
      <c r="K161" s="205"/>
      <c r="L161" s="210"/>
      <c r="M161" s="211"/>
      <c r="N161" s="212"/>
      <c r="O161" s="212"/>
      <c r="P161" s="213">
        <f>SUM(P162:P163)</f>
        <v>0</v>
      </c>
      <c r="Q161" s="212"/>
      <c r="R161" s="213">
        <f>SUM(R162:R163)</f>
        <v>0</v>
      </c>
      <c r="S161" s="212"/>
      <c r="T161" s="214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80</v>
      </c>
      <c r="AT161" s="216" t="s">
        <v>72</v>
      </c>
      <c r="AU161" s="216" t="s">
        <v>73</v>
      </c>
      <c r="AY161" s="215" t="s">
        <v>160</v>
      </c>
      <c r="BK161" s="217">
        <f>SUM(BK162:BK163)</f>
        <v>0</v>
      </c>
    </row>
    <row r="162" spans="1:65" s="2" customFormat="1" ht="24.15" customHeight="1">
      <c r="A162" s="39"/>
      <c r="B162" s="40"/>
      <c r="C162" s="220" t="s">
        <v>304</v>
      </c>
      <c r="D162" s="220" t="s">
        <v>162</v>
      </c>
      <c r="E162" s="221" t="s">
        <v>2347</v>
      </c>
      <c r="F162" s="222" t="s">
        <v>2348</v>
      </c>
      <c r="G162" s="223" t="s">
        <v>737</v>
      </c>
      <c r="H162" s="224">
        <v>1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166</v>
      </c>
      <c r="AT162" s="232" t="s">
        <v>162</v>
      </c>
      <c r="AU162" s="232" t="s">
        <v>80</v>
      </c>
      <c r="AY162" s="18" t="s">
        <v>160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166</v>
      </c>
      <c r="BM162" s="232" t="s">
        <v>308</v>
      </c>
    </row>
    <row r="163" spans="1:47" s="2" customFormat="1" ht="12">
      <c r="A163" s="39"/>
      <c r="B163" s="40"/>
      <c r="C163" s="41"/>
      <c r="D163" s="234" t="s">
        <v>167</v>
      </c>
      <c r="E163" s="41"/>
      <c r="F163" s="235" t="s">
        <v>2349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167</v>
      </c>
      <c r="AU163" s="18" t="s">
        <v>80</v>
      </c>
    </row>
    <row r="164" spans="1:63" s="12" customFormat="1" ht="25.9" customHeight="1">
      <c r="A164" s="12"/>
      <c r="B164" s="204"/>
      <c r="C164" s="205"/>
      <c r="D164" s="206" t="s">
        <v>72</v>
      </c>
      <c r="E164" s="207" t="s">
        <v>216</v>
      </c>
      <c r="F164" s="207" t="s">
        <v>2350</v>
      </c>
      <c r="G164" s="205"/>
      <c r="H164" s="205"/>
      <c r="I164" s="208"/>
      <c r="J164" s="209">
        <f>BK164</f>
        <v>0</v>
      </c>
      <c r="K164" s="205"/>
      <c r="L164" s="210"/>
      <c r="M164" s="211"/>
      <c r="N164" s="212"/>
      <c r="O164" s="212"/>
      <c r="P164" s="213">
        <f>P165</f>
        <v>0</v>
      </c>
      <c r="Q164" s="212"/>
      <c r="R164" s="213">
        <f>R165</f>
        <v>0</v>
      </c>
      <c r="S164" s="212"/>
      <c r="T164" s="214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80</v>
      </c>
      <c r="AT164" s="216" t="s">
        <v>72</v>
      </c>
      <c r="AU164" s="216" t="s">
        <v>73</v>
      </c>
      <c r="AY164" s="215" t="s">
        <v>160</v>
      </c>
      <c r="BK164" s="217">
        <f>BK165</f>
        <v>0</v>
      </c>
    </row>
    <row r="165" spans="1:65" s="2" customFormat="1" ht="24.15" customHeight="1">
      <c r="A165" s="39"/>
      <c r="B165" s="40"/>
      <c r="C165" s="220" t="s">
        <v>223</v>
      </c>
      <c r="D165" s="220" t="s">
        <v>162</v>
      </c>
      <c r="E165" s="221" t="s">
        <v>2351</v>
      </c>
      <c r="F165" s="222" t="s">
        <v>2352</v>
      </c>
      <c r="G165" s="223" t="s">
        <v>1548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166</v>
      </c>
      <c r="AT165" s="232" t="s">
        <v>162</v>
      </c>
      <c r="AU165" s="232" t="s">
        <v>80</v>
      </c>
      <c r="AY165" s="18" t="s">
        <v>160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166</v>
      </c>
      <c r="BM165" s="232" t="s">
        <v>312</v>
      </c>
    </row>
    <row r="166" spans="1:63" s="12" customFormat="1" ht="25.9" customHeight="1">
      <c r="A166" s="12"/>
      <c r="B166" s="204"/>
      <c r="C166" s="205"/>
      <c r="D166" s="206" t="s">
        <v>72</v>
      </c>
      <c r="E166" s="207" t="s">
        <v>194</v>
      </c>
      <c r="F166" s="207" t="s">
        <v>1526</v>
      </c>
      <c r="G166" s="205"/>
      <c r="H166" s="205"/>
      <c r="I166" s="208"/>
      <c r="J166" s="209">
        <f>BK166</f>
        <v>0</v>
      </c>
      <c r="K166" s="205"/>
      <c r="L166" s="210"/>
      <c r="M166" s="211"/>
      <c r="N166" s="212"/>
      <c r="O166" s="212"/>
      <c r="P166" s="213">
        <f>SUM(P167:P168)</f>
        <v>0</v>
      </c>
      <c r="Q166" s="212"/>
      <c r="R166" s="213">
        <f>SUM(R167:R168)</f>
        <v>0</v>
      </c>
      <c r="S166" s="212"/>
      <c r="T166" s="214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80</v>
      </c>
      <c r="AT166" s="216" t="s">
        <v>72</v>
      </c>
      <c r="AU166" s="216" t="s">
        <v>73</v>
      </c>
      <c r="AY166" s="215" t="s">
        <v>160</v>
      </c>
      <c r="BK166" s="217">
        <f>SUM(BK167:BK168)</f>
        <v>0</v>
      </c>
    </row>
    <row r="167" spans="1:65" s="2" customFormat="1" ht="24.15" customHeight="1">
      <c r="A167" s="39"/>
      <c r="B167" s="40"/>
      <c r="C167" s="220" t="s">
        <v>314</v>
      </c>
      <c r="D167" s="220" t="s">
        <v>162</v>
      </c>
      <c r="E167" s="221" t="s">
        <v>2353</v>
      </c>
      <c r="F167" s="222" t="s">
        <v>2354</v>
      </c>
      <c r="G167" s="223" t="s">
        <v>1548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166</v>
      </c>
      <c r="AT167" s="232" t="s">
        <v>162</v>
      </c>
      <c r="AU167" s="232" t="s">
        <v>80</v>
      </c>
      <c r="AY167" s="18" t="s">
        <v>160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166</v>
      </c>
      <c r="BM167" s="232" t="s">
        <v>317</v>
      </c>
    </row>
    <row r="168" spans="1:65" s="2" customFormat="1" ht="16.5" customHeight="1">
      <c r="A168" s="39"/>
      <c r="B168" s="40"/>
      <c r="C168" s="220" t="s">
        <v>229</v>
      </c>
      <c r="D168" s="220" t="s">
        <v>162</v>
      </c>
      <c r="E168" s="221" t="s">
        <v>2355</v>
      </c>
      <c r="F168" s="222" t="s">
        <v>2356</v>
      </c>
      <c r="G168" s="223" t="s">
        <v>1548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166</v>
      </c>
      <c r="AT168" s="232" t="s">
        <v>162</v>
      </c>
      <c r="AU168" s="232" t="s">
        <v>80</v>
      </c>
      <c r="AY168" s="18" t="s">
        <v>160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166</v>
      </c>
      <c r="BM168" s="232" t="s">
        <v>322</v>
      </c>
    </row>
    <row r="169" spans="1:63" s="12" customFormat="1" ht="25.9" customHeight="1">
      <c r="A169" s="12"/>
      <c r="B169" s="204"/>
      <c r="C169" s="205"/>
      <c r="D169" s="206" t="s">
        <v>72</v>
      </c>
      <c r="E169" s="207" t="s">
        <v>8</v>
      </c>
      <c r="F169" s="207" t="s">
        <v>2357</v>
      </c>
      <c r="G169" s="205"/>
      <c r="H169" s="205"/>
      <c r="I169" s="208"/>
      <c r="J169" s="209">
        <f>BK169</f>
        <v>0</v>
      </c>
      <c r="K169" s="205"/>
      <c r="L169" s="210"/>
      <c r="M169" s="211"/>
      <c r="N169" s="212"/>
      <c r="O169" s="212"/>
      <c r="P169" s="213">
        <f>SUM(P170:P187)</f>
        <v>0</v>
      </c>
      <c r="Q169" s="212"/>
      <c r="R169" s="213">
        <f>SUM(R170:R187)</f>
        <v>0</v>
      </c>
      <c r="S169" s="212"/>
      <c r="T169" s="214">
        <f>SUM(T170:T187)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80</v>
      </c>
      <c r="AT169" s="216" t="s">
        <v>72</v>
      </c>
      <c r="AU169" s="216" t="s">
        <v>73</v>
      </c>
      <c r="AY169" s="215" t="s">
        <v>160</v>
      </c>
      <c r="BK169" s="217">
        <f>SUM(BK170:BK187)</f>
        <v>0</v>
      </c>
    </row>
    <row r="170" spans="1:65" s="2" customFormat="1" ht="16.5" customHeight="1">
      <c r="A170" s="39"/>
      <c r="B170" s="40"/>
      <c r="C170" s="220" t="s">
        <v>323</v>
      </c>
      <c r="D170" s="220" t="s">
        <v>162</v>
      </c>
      <c r="E170" s="221" t="s">
        <v>2358</v>
      </c>
      <c r="F170" s="222" t="s">
        <v>2359</v>
      </c>
      <c r="G170" s="223" t="s">
        <v>1</v>
      </c>
      <c r="H170" s="224">
        <v>0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166</v>
      </c>
      <c r="AT170" s="232" t="s">
        <v>162</v>
      </c>
      <c r="AU170" s="232" t="s">
        <v>80</v>
      </c>
      <c r="AY170" s="18" t="s">
        <v>160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166</v>
      </c>
      <c r="BM170" s="232" t="s">
        <v>326</v>
      </c>
    </row>
    <row r="171" spans="1:65" s="2" customFormat="1" ht="16.5" customHeight="1">
      <c r="A171" s="39"/>
      <c r="B171" s="40"/>
      <c r="C171" s="220" t="s">
        <v>234</v>
      </c>
      <c r="D171" s="220" t="s">
        <v>162</v>
      </c>
      <c r="E171" s="221" t="s">
        <v>2360</v>
      </c>
      <c r="F171" s="222" t="s">
        <v>2361</v>
      </c>
      <c r="G171" s="223" t="s">
        <v>307</v>
      </c>
      <c r="H171" s="224">
        <v>150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166</v>
      </c>
      <c r="AT171" s="232" t="s">
        <v>162</v>
      </c>
      <c r="AU171" s="232" t="s">
        <v>80</v>
      </c>
      <c r="AY171" s="18" t="s">
        <v>160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166</v>
      </c>
      <c r="BM171" s="232" t="s">
        <v>330</v>
      </c>
    </row>
    <row r="172" spans="1:65" s="2" customFormat="1" ht="16.5" customHeight="1">
      <c r="A172" s="39"/>
      <c r="B172" s="40"/>
      <c r="C172" s="220" t="s">
        <v>335</v>
      </c>
      <c r="D172" s="220" t="s">
        <v>162</v>
      </c>
      <c r="E172" s="221" t="s">
        <v>2362</v>
      </c>
      <c r="F172" s="222" t="s">
        <v>2363</v>
      </c>
      <c r="G172" s="223" t="s">
        <v>307</v>
      </c>
      <c r="H172" s="224">
        <v>50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166</v>
      </c>
      <c r="AT172" s="232" t="s">
        <v>162</v>
      </c>
      <c r="AU172" s="232" t="s">
        <v>80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338</v>
      </c>
    </row>
    <row r="173" spans="1:65" s="2" customFormat="1" ht="16.5" customHeight="1">
      <c r="A173" s="39"/>
      <c r="B173" s="40"/>
      <c r="C173" s="220" t="s">
        <v>240</v>
      </c>
      <c r="D173" s="220" t="s">
        <v>162</v>
      </c>
      <c r="E173" s="221" t="s">
        <v>2364</v>
      </c>
      <c r="F173" s="222" t="s">
        <v>2365</v>
      </c>
      <c r="G173" s="223" t="s">
        <v>307</v>
      </c>
      <c r="H173" s="224">
        <v>50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166</v>
      </c>
      <c r="AT173" s="232" t="s">
        <v>162</v>
      </c>
      <c r="AU173" s="232" t="s">
        <v>80</v>
      </c>
      <c r="AY173" s="18" t="s">
        <v>160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166</v>
      </c>
      <c r="BM173" s="232" t="s">
        <v>342</v>
      </c>
    </row>
    <row r="174" spans="1:65" s="2" customFormat="1" ht="24.15" customHeight="1">
      <c r="A174" s="39"/>
      <c r="B174" s="40"/>
      <c r="C174" s="220" t="s">
        <v>361</v>
      </c>
      <c r="D174" s="220" t="s">
        <v>162</v>
      </c>
      <c r="E174" s="221" t="s">
        <v>2366</v>
      </c>
      <c r="F174" s="222" t="s">
        <v>2367</v>
      </c>
      <c r="G174" s="223" t="s">
        <v>307</v>
      </c>
      <c r="H174" s="224">
        <v>300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166</v>
      </c>
      <c r="AT174" s="232" t="s">
        <v>162</v>
      </c>
      <c r="AU174" s="232" t="s">
        <v>80</v>
      </c>
      <c r="AY174" s="18" t="s">
        <v>160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166</v>
      </c>
      <c r="BM174" s="232" t="s">
        <v>364</v>
      </c>
    </row>
    <row r="175" spans="1:65" s="2" customFormat="1" ht="24.15" customHeight="1">
      <c r="A175" s="39"/>
      <c r="B175" s="40"/>
      <c r="C175" s="220" t="s">
        <v>243</v>
      </c>
      <c r="D175" s="220" t="s">
        <v>162</v>
      </c>
      <c r="E175" s="221" t="s">
        <v>2368</v>
      </c>
      <c r="F175" s="222" t="s">
        <v>2369</v>
      </c>
      <c r="G175" s="223" t="s">
        <v>307</v>
      </c>
      <c r="H175" s="224">
        <v>20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166</v>
      </c>
      <c r="AT175" s="232" t="s">
        <v>162</v>
      </c>
      <c r="AU175" s="232" t="s">
        <v>80</v>
      </c>
      <c r="AY175" s="18" t="s">
        <v>160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166</v>
      </c>
      <c r="BM175" s="232" t="s">
        <v>373</v>
      </c>
    </row>
    <row r="176" spans="1:65" s="2" customFormat="1" ht="21.75" customHeight="1">
      <c r="A176" s="39"/>
      <c r="B176" s="40"/>
      <c r="C176" s="220" t="s">
        <v>378</v>
      </c>
      <c r="D176" s="220" t="s">
        <v>162</v>
      </c>
      <c r="E176" s="221" t="s">
        <v>2370</v>
      </c>
      <c r="F176" s="222" t="s">
        <v>2371</v>
      </c>
      <c r="G176" s="223" t="s">
        <v>307</v>
      </c>
      <c r="H176" s="224">
        <v>100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166</v>
      </c>
      <c r="AT176" s="232" t="s">
        <v>162</v>
      </c>
      <c r="AU176" s="232" t="s">
        <v>80</v>
      </c>
      <c r="AY176" s="18" t="s">
        <v>160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166</v>
      </c>
      <c r="BM176" s="232" t="s">
        <v>381</v>
      </c>
    </row>
    <row r="177" spans="1:65" s="2" customFormat="1" ht="24.15" customHeight="1">
      <c r="A177" s="39"/>
      <c r="B177" s="40"/>
      <c r="C177" s="220" t="s">
        <v>249</v>
      </c>
      <c r="D177" s="220" t="s">
        <v>162</v>
      </c>
      <c r="E177" s="221" t="s">
        <v>2372</v>
      </c>
      <c r="F177" s="222" t="s">
        <v>2373</v>
      </c>
      <c r="G177" s="223" t="s">
        <v>307</v>
      </c>
      <c r="H177" s="224">
        <v>20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166</v>
      </c>
      <c r="AT177" s="232" t="s">
        <v>162</v>
      </c>
      <c r="AU177" s="232" t="s">
        <v>80</v>
      </c>
      <c r="AY177" s="18" t="s">
        <v>160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166</v>
      </c>
      <c r="BM177" s="232" t="s">
        <v>387</v>
      </c>
    </row>
    <row r="178" spans="1:65" s="2" customFormat="1" ht="24.15" customHeight="1">
      <c r="A178" s="39"/>
      <c r="B178" s="40"/>
      <c r="C178" s="220" t="s">
        <v>392</v>
      </c>
      <c r="D178" s="220" t="s">
        <v>162</v>
      </c>
      <c r="E178" s="221" t="s">
        <v>2374</v>
      </c>
      <c r="F178" s="222" t="s">
        <v>2375</v>
      </c>
      <c r="G178" s="223" t="s">
        <v>307</v>
      </c>
      <c r="H178" s="224">
        <v>20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166</v>
      </c>
      <c r="AT178" s="232" t="s">
        <v>162</v>
      </c>
      <c r="AU178" s="232" t="s">
        <v>80</v>
      </c>
      <c r="AY178" s="18" t="s">
        <v>160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166</v>
      </c>
      <c r="BM178" s="232" t="s">
        <v>395</v>
      </c>
    </row>
    <row r="179" spans="1:65" s="2" customFormat="1" ht="24.15" customHeight="1">
      <c r="A179" s="39"/>
      <c r="B179" s="40"/>
      <c r="C179" s="220" t="s">
        <v>253</v>
      </c>
      <c r="D179" s="220" t="s">
        <v>162</v>
      </c>
      <c r="E179" s="221" t="s">
        <v>2376</v>
      </c>
      <c r="F179" s="222" t="s">
        <v>2377</v>
      </c>
      <c r="G179" s="223" t="s">
        <v>307</v>
      </c>
      <c r="H179" s="224">
        <v>40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166</v>
      </c>
      <c r="AT179" s="232" t="s">
        <v>162</v>
      </c>
      <c r="AU179" s="232" t="s">
        <v>80</v>
      </c>
      <c r="AY179" s="18" t="s">
        <v>160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166</v>
      </c>
      <c r="BM179" s="232" t="s">
        <v>400</v>
      </c>
    </row>
    <row r="180" spans="1:65" s="2" customFormat="1" ht="24.15" customHeight="1">
      <c r="A180" s="39"/>
      <c r="B180" s="40"/>
      <c r="C180" s="220" t="s">
        <v>401</v>
      </c>
      <c r="D180" s="220" t="s">
        <v>162</v>
      </c>
      <c r="E180" s="221" t="s">
        <v>2378</v>
      </c>
      <c r="F180" s="222" t="s">
        <v>2379</v>
      </c>
      <c r="G180" s="223" t="s">
        <v>307</v>
      </c>
      <c r="H180" s="224">
        <v>20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80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404</v>
      </c>
    </row>
    <row r="181" spans="1:65" s="2" customFormat="1" ht="16.5" customHeight="1">
      <c r="A181" s="39"/>
      <c r="B181" s="40"/>
      <c r="C181" s="220" t="s">
        <v>257</v>
      </c>
      <c r="D181" s="220" t="s">
        <v>162</v>
      </c>
      <c r="E181" s="221" t="s">
        <v>2380</v>
      </c>
      <c r="F181" s="222" t="s">
        <v>2381</v>
      </c>
      <c r="G181" s="223" t="s">
        <v>1548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166</v>
      </c>
      <c r="AT181" s="232" t="s">
        <v>162</v>
      </c>
      <c r="AU181" s="232" t="s">
        <v>80</v>
      </c>
      <c r="AY181" s="18" t="s">
        <v>160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166</v>
      </c>
      <c r="BM181" s="232" t="s">
        <v>408</v>
      </c>
    </row>
    <row r="182" spans="1:65" s="2" customFormat="1" ht="16.5" customHeight="1">
      <c r="A182" s="39"/>
      <c r="B182" s="40"/>
      <c r="C182" s="220" t="s">
        <v>409</v>
      </c>
      <c r="D182" s="220" t="s">
        <v>162</v>
      </c>
      <c r="E182" s="221" t="s">
        <v>2382</v>
      </c>
      <c r="F182" s="222" t="s">
        <v>2383</v>
      </c>
      <c r="G182" s="223" t="s">
        <v>1548</v>
      </c>
      <c r="H182" s="224">
        <v>1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166</v>
      </c>
      <c r="AT182" s="232" t="s">
        <v>162</v>
      </c>
      <c r="AU182" s="232" t="s">
        <v>80</v>
      </c>
      <c r="AY182" s="18" t="s">
        <v>160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80</v>
      </c>
      <c r="BK182" s="233">
        <f>ROUND(I182*H182,2)</f>
        <v>0</v>
      </c>
      <c r="BL182" s="18" t="s">
        <v>166</v>
      </c>
      <c r="BM182" s="232" t="s">
        <v>412</v>
      </c>
    </row>
    <row r="183" spans="1:65" s="2" customFormat="1" ht="16.5" customHeight="1">
      <c r="A183" s="39"/>
      <c r="B183" s="40"/>
      <c r="C183" s="220" t="s">
        <v>261</v>
      </c>
      <c r="D183" s="220" t="s">
        <v>162</v>
      </c>
      <c r="E183" s="221" t="s">
        <v>2384</v>
      </c>
      <c r="F183" s="222" t="s">
        <v>2385</v>
      </c>
      <c r="G183" s="223" t="s">
        <v>1548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166</v>
      </c>
      <c r="AT183" s="232" t="s">
        <v>162</v>
      </c>
      <c r="AU183" s="232" t="s">
        <v>80</v>
      </c>
      <c r="AY183" s="18" t="s">
        <v>160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166</v>
      </c>
      <c r="BM183" s="232" t="s">
        <v>418</v>
      </c>
    </row>
    <row r="184" spans="1:65" s="2" customFormat="1" ht="16.5" customHeight="1">
      <c r="A184" s="39"/>
      <c r="B184" s="40"/>
      <c r="C184" s="220" t="s">
        <v>419</v>
      </c>
      <c r="D184" s="220" t="s">
        <v>162</v>
      </c>
      <c r="E184" s="221" t="s">
        <v>2386</v>
      </c>
      <c r="F184" s="222" t="s">
        <v>2387</v>
      </c>
      <c r="G184" s="223" t="s">
        <v>1548</v>
      </c>
      <c r="H184" s="224">
        <v>1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166</v>
      </c>
      <c r="AT184" s="232" t="s">
        <v>162</v>
      </c>
      <c r="AU184" s="232" t="s">
        <v>80</v>
      </c>
      <c r="AY184" s="18" t="s">
        <v>160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80</v>
      </c>
      <c r="BK184" s="233">
        <f>ROUND(I184*H184,2)</f>
        <v>0</v>
      </c>
      <c r="BL184" s="18" t="s">
        <v>166</v>
      </c>
      <c r="BM184" s="232" t="s">
        <v>422</v>
      </c>
    </row>
    <row r="185" spans="1:65" s="2" customFormat="1" ht="24.15" customHeight="1">
      <c r="A185" s="39"/>
      <c r="B185" s="40"/>
      <c r="C185" s="220" t="s">
        <v>283</v>
      </c>
      <c r="D185" s="220" t="s">
        <v>162</v>
      </c>
      <c r="E185" s="221" t="s">
        <v>2388</v>
      </c>
      <c r="F185" s="222" t="s">
        <v>2389</v>
      </c>
      <c r="G185" s="223" t="s">
        <v>1548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166</v>
      </c>
      <c r="AT185" s="232" t="s">
        <v>162</v>
      </c>
      <c r="AU185" s="232" t="s">
        <v>80</v>
      </c>
      <c r="AY185" s="18" t="s">
        <v>160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166</v>
      </c>
      <c r="BM185" s="232" t="s">
        <v>425</v>
      </c>
    </row>
    <row r="186" spans="1:65" s="2" customFormat="1" ht="16.5" customHeight="1">
      <c r="A186" s="39"/>
      <c r="B186" s="40"/>
      <c r="C186" s="220" t="s">
        <v>427</v>
      </c>
      <c r="D186" s="220" t="s">
        <v>162</v>
      </c>
      <c r="E186" s="221" t="s">
        <v>2390</v>
      </c>
      <c r="F186" s="222" t="s">
        <v>2391</v>
      </c>
      <c r="G186" s="223" t="s">
        <v>1548</v>
      </c>
      <c r="H186" s="224">
        <v>1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38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166</v>
      </c>
      <c r="AT186" s="232" t="s">
        <v>162</v>
      </c>
      <c r="AU186" s="232" t="s">
        <v>80</v>
      </c>
      <c r="AY186" s="18" t="s">
        <v>160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80</v>
      </c>
      <c r="BK186" s="233">
        <f>ROUND(I186*H186,2)</f>
        <v>0</v>
      </c>
      <c r="BL186" s="18" t="s">
        <v>166</v>
      </c>
      <c r="BM186" s="232" t="s">
        <v>430</v>
      </c>
    </row>
    <row r="187" spans="1:65" s="2" customFormat="1" ht="16.5" customHeight="1">
      <c r="A187" s="39"/>
      <c r="B187" s="40"/>
      <c r="C187" s="220" t="s">
        <v>287</v>
      </c>
      <c r="D187" s="220" t="s">
        <v>162</v>
      </c>
      <c r="E187" s="221" t="s">
        <v>2392</v>
      </c>
      <c r="F187" s="222" t="s">
        <v>2393</v>
      </c>
      <c r="G187" s="223" t="s">
        <v>1548</v>
      </c>
      <c r="H187" s="224">
        <v>1</v>
      </c>
      <c r="I187" s="225"/>
      <c r="J187" s="226">
        <f>ROUND(I187*H187,2)</f>
        <v>0</v>
      </c>
      <c r="K187" s="227"/>
      <c r="L187" s="45"/>
      <c r="M187" s="294" t="s">
        <v>1</v>
      </c>
      <c r="N187" s="295" t="s">
        <v>38</v>
      </c>
      <c r="O187" s="296"/>
      <c r="P187" s="297">
        <f>O187*H187</f>
        <v>0</v>
      </c>
      <c r="Q187" s="297">
        <v>0</v>
      </c>
      <c r="R187" s="297">
        <f>Q187*H187</f>
        <v>0</v>
      </c>
      <c r="S187" s="297">
        <v>0</v>
      </c>
      <c r="T187" s="298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166</v>
      </c>
      <c r="AT187" s="232" t="s">
        <v>162</v>
      </c>
      <c r="AU187" s="232" t="s">
        <v>80</v>
      </c>
      <c r="AY187" s="18" t="s">
        <v>160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80</v>
      </c>
      <c r="BK187" s="233">
        <f>ROUND(I187*H187,2)</f>
        <v>0</v>
      </c>
      <c r="BL187" s="18" t="s">
        <v>166</v>
      </c>
      <c r="BM187" s="232" t="s">
        <v>434</v>
      </c>
    </row>
    <row r="188" spans="1:31" s="2" customFormat="1" ht="6.95" customHeight="1">
      <c r="A188" s="39"/>
      <c r="B188" s="67"/>
      <c r="C188" s="68"/>
      <c r="D188" s="68"/>
      <c r="E188" s="68"/>
      <c r="F188" s="68"/>
      <c r="G188" s="68"/>
      <c r="H188" s="68"/>
      <c r="I188" s="68"/>
      <c r="J188" s="68"/>
      <c r="K188" s="68"/>
      <c r="L188" s="45"/>
      <c r="M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</sheetData>
  <sheetProtection password="CC35" sheet="1" objects="1" scenarios="1" formatColumns="0" formatRows="0" autoFilter="0"/>
  <autoFilter ref="C126:K187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110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Z2022156 - ZŠ Beroun - Tělocvična (zadání)_otevřený_doplněný bez.obch.názvů_1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111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2394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10. 7. 2023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ROUND((SUM(BE129:BE192)),2)</f>
        <v>0</v>
      </c>
      <c r="G33" s="39"/>
      <c r="H33" s="39"/>
      <c r="I33" s="156">
        <v>0.21</v>
      </c>
      <c r="J33" s="155">
        <f>ROUND(((SUM(BE129:BE192))*I33),2)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ROUND((SUM(BF129:BF192)),2)</f>
        <v>0</v>
      </c>
      <c r="G34" s="39"/>
      <c r="H34" s="39"/>
      <c r="I34" s="156">
        <v>0.15</v>
      </c>
      <c r="J34" s="155">
        <f>ROUND(((SUM(BF129:BF192))*I34),2)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ROUND((SUM(BG129:BG192)),2)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ROUND((SUM(BH129:BH192)),2)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ROUND((SUM(BI129:BI192)),2)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Z2022156 - ZŠ Beroun - Tělocvična (zadání)_otevřený_doplněný bez.obch.názvů_1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D.1.4.6 - ESIL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10. 7. 2023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114</v>
      </c>
      <c r="D94" s="177"/>
      <c r="E94" s="177"/>
      <c r="F94" s="177"/>
      <c r="G94" s="177"/>
      <c r="H94" s="177"/>
      <c r="I94" s="177"/>
      <c r="J94" s="178" t="s">
        <v>115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116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117</v>
      </c>
    </row>
    <row r="97" spans="1:31" s="9" customFormat="1" ht="24.95" customHeight="1">
      <c r="A97" s="9"/>
      <c r="B97" s="180"/>
      <c r="C97" s="181"/>
      <c r="D97" s="182" t="s">
        <v>2395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2396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2397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2398</v>
      </c>
      <c r="E100" s="189"/>
      <c r="F100" s="189"/>
      <c r="G100" s="189"/>
      <c r="H100" s="189"/>
      <c r="I100" s="189"/>
      <c r="J100" s="190">
        <f>J145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2399</v>
      </c>
      <c r="E101" s="189"/>
      <c r="F101" s="189"/>
      <c r="G101" s="189"/>
      <c r="H101" s="189"/>
      <c r="I101" s="189"/>
      <c r="J101" s="190">
        <f>J150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2400</v>
      </c>
      <c r="E102" s="189"/>
      <c r="F102" s="189"/>
      <c r="G102" s="189"/>
      <c r="H102" s="189"/>
      <c r="I102" s="189"/>
      <c r="J102" s="190">
        <f>J159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2401</v>
      </c>
      <c r="E103" s="189"/>
      <c r="F103" s="189"/>
      <c r="G103" s="189"/>
      <c r="H103" s="189"/>
      <c r="I103" s="189"/>
      <c r="J103" s="190">
        <f>J164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2402</v>
      </c>
      <c r="E104" s="189"/>
      <c r="F104" s="189"/>
      <c r="G104" s="189"/>
      <c r="H104" s="189"/>
      <c r="I104" s="189"/>
      <c r="J104" s="190">
        <f>J168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2403</v>
      </c>
      <c r="E105" s="189"/>
      <c r="F105" s="189"/>
      <c r="G105" s="189"/>
      <c r="H105" s="189"/>
      <c r="I105" s="189"/>
      <c r="J105" s="190">
        <f>J170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2404</v>
      </c>
      <c r="E106" s="189"/>
      <c r="F106" s="189"/>
      <c r="G106" s="189"/>
      <c r="H106" s="189"/>
      <c r="I106" s="189"/>
      <c r="J106" s="190">
        <f>J177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2405</v>
      </c>
      <c r="E107" s="189"/>
      <c r="F107" s="189"/>
      <c r="G107" s="189"/>
      <c r="H107" s="189"/>
      <c r="I107" s="189"/>
      <c r="J107" s="190">
        <f>J184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2406</v>
      </c>
      <c r="E108" s="189"/>
      <c r="F108" s="189"/>
      <c r="G108" s="189"/>
      <c r="H108" s="189"/>
      <c r="I108" s="189"/>
      <c r="J108" s="190">
        <f>J186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2407</v>
      </c>
      <c r="E109" s="189"/>
      <c r="F109" s="189"/>
      <c r="G109" s="189"/>
      <c r="H109" s="189"/>
      <c r="I109" s="189"/>
      <c r="J109" s="190">
        <f>J188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145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75" t="str">
        <f>E7</f>
        <v>Z2022156 - ZŠ Beroun - Tělocvična (zadání)_otevřený_doplněný bez.obch.názvů_1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111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D.1.4.6 - ESIL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10. 7. 2023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 xml:space="preserve"> </v>
      </c>
      <c r="G125" s="41"/>
      <c r="H125" s="41"/>
      <c r="I125" s="33" t="s">
        <v>29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31</v>
      </c>
      <c r="J126" s="37" t="str">
        <f>E24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146</v>
      </c>
      <c r="D128" s="195" t="s">
        <v>58</v>
      </c>
      <c r="E128" s="195" t="s">
        <v>54</v>
      </c>
      <c r="F128" s="195" t="s">
        <v>55</v>
      </c>
      <c r="G128" s="195" t="s">
        <v>147</v>
      </c>
      <c r="H128" s="195" t="s">
        <v>148</v>
      </c>
      <c r="I128" s="195" t="s">
        <v>149</v>
      </c>
      <c r="J128" s="196" t="s">
        <v>115</v>
      </c>
      <c r="K128" s="197" t="s">
        <v>150</v>
      </c>
      <c r="L128" s="198"/>
      <c r="M128" s="101" t="s">
        <v>1</v>
      </c>
      <c r="N128" s="102" t="s">
        <v>37</v>
      </c>
      <c r="O128" s="102" t="s">
        <v>151</v>
      </c>
      <c r="P128" s="102" t="s">
        <v>152</v>
      </c>
      <c r="Q128" s="102" t="s">
        <v>153</v>
      </c>
      <c r="R128" s="102" t="s">
        <v>154</v>
      </c>
      <c r="S128" s="102" t="s">
        <v>155</v>
      </c>
      <c r="T128" s="103" t="s">
        <v>156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157</v>
      </c>
      <c r="D129" s="41"/>
      <c r="E129" s="41"/>
      <c r="F129" s="41"/>
      <c r="G129" s="41"/>
      <c r="H129" s="41"/>
      <c r="I129" s="41"/>
      <c r="J129" s="199">
        <f>BK129</f>
        <v>0</v>
      </c>
      <c r="K129" s="41"/>
      <c r="L129" s="45"/>
      <c r="M129" s="104"/>
      <c r="N129" s="200"/>
      <c r="O129" s="105"/>
      <c r="P129" s="201">
        <f>P130</f>
        <v>0</v>
      </c>
      <c r="Q129" s="105"/>
      <c r="R129" s="201">
        <f>R130</f>
        <v>0</v>
      </c>
      <c r="S129" s="105"/>
      <c r="T129" s="202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72</v>
      </c>
      <c r="AU129" s="18" t="s">
        <v>117</v>
      </c>
      <c r="BK129" s="203">
        <f>BK130</f>
        <v>0</v>
      </c>
    </row>
    <row r="130" spans="1:63" s="12" customFormat="1" ht="25.9" customHeight="1">
      <c r="A130" s="12"/>
      <c r="B130" s="204"/>
      <c r="C130" s="205"/>
      <c r="D130" s="206" t="s">
        <v>72</v>
      </c>
      <c r="E130" s="207" t="s">
        <v>2408</v>
      </c>
      <c r="F130" s="207" t="s">
        <v>2409</v>
      </c>
      <c r="G130" s="205"/>
      <c r="H130" s="205"/>
      <c r="I130" s="208"/>
      <c r="J130" s="209">
        <f>BK130</f>
        <v>0</v>
      </c>
      <c r="K130" s="205"/>
      <c r="L130" s="210"/>
      <c r="M130" s="211"/>
      <c r="N130" s="212"/>
      <c r="O130" s="212"/>
      <c r="P130" s="213">
        <f>P131+SUM(P132:P137)+P139+P145+P150+P159+P164+P168+P170+P177+P184+P186+P188</f>
        <v>0</v>
      </c>
      <c r="Q130" s="212"/>
      <c r="R130" s="213">
        <f>R131+SUM(R132:R137)+R139+R145+R150+R159+R164+R168+R170+R177+R184+R186+R188</f>
        <v>0</v>
      </c>
      <c r="S130" s="212"/>
      <c r="T130" s="214">
        <f>T131+SUM(T132:T137)+T139+T145+T150+T159+T164+T168+T170+T177+T184+T186+T188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82</v>
      </c>
      <c r="AT130" s="216" t="s">
        <v>72</v>
      </c>
      <c r="AU130" s="216" t="s">
        <v>73</v>
      </c>
      <c r="AY130" s="215" t="s">
        <v>160</v>
      </c>
      <c r="BK130" s="217">
        <f>BK131+SUM(BK132:BK137)+BK139+BK145+BK150+BK159+BK164+BK168+BK170+BK177+BK184+BK186+BK188</f>
        <v>0</v>
      </c>
    </row>
    <row r="131" spans="1:65" s="2" customFormat="1" ht="24.15" customHeight="1">
      <c r="A131" s="39"/>
      <c r="B131" s="40"/>
      <c r="C131" s="220" t="s">
        <v>80</v>
      </c>
      <c r="D131" s="220" t="s">
        <v>162</v>
      </c>
      <c r="E131" s="221" t="s">
        <v>2410</v>
      </c>
      <c r="F131" s="222" t="s">
        <v>2411</v>
      </c>
      <c r="G131" s="223" t="s">
        <v>282</v>
      </c>
      <c r="H131" s="224">
        <v>30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197</v>
      </c>
      <c r="AT131" s="232" t="s">
        <v>162</v>
      </c>
      <c r="AU131" s="232" t="s">
        <v>80</v>
      </c>
      <c r="AY131" s="18" t="s">
        <v>160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197</v>
      </c>
      <c r="BM131" s="232" t="s">
        <v>82</v>
      </c>
    </row>
    <row r="132" spans="1:65" s="2" customFormat="1" ht="44.25" customHeight="1">
      <c r="A132" s="39"/>
      <c r="B132" s="40"/>
      <c r="C132" s="271" t="s">
        <v>82</v>
      </c>
      <c r="D132" s="271" t="s">
        <v>226</v>
      </c>
      <c r="E132" s="272" t="s">
        <v>2412</v>
      </c>
      <c r="F132" s="273" t="s">
        <v>2413</v>
      </c>
      <c r="G132" s="274" t="s">
        <v>282</v>
      </c>
      <c r="H132" s="275">
        <v>30</v>
      </c>
      <c r="I132" s="276"/>
      <c r="J132" s="277">
        <f>ROUND(I132*H132,2)</f>
        <v>0</v>
      </c>
      <c r="K132" s="278"/>
      <c r="L132" s="279"/>
      <c r="M132" s="280" t="s">
        <v>1</v>
      </c>
      <c r="N132" s="281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234</v>
      </c>
      <c r="AT132" s="232" t="s">
        <v>226</v>
      </c>
      <c r="AU132" s="232" t="s">
        <v>80</v>
      </c>
      <c r="AY132" s="18" t="s">
        <v>160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197</v>
      </c>
      <c r="BM132" s="232" t="s">
        <v>166</v>
      </c>
    </row>
    <row r="133" spans="1:65" s="2" customFormat="1" ht="24.15" customHeight="1">
      <c r="A133" s="39"/>
      <c r="B133" s="40"/>
      <c r="C133" s="220" t="s">
        <v>176</v>
      </c>
      <c r="D133" s="220" t="s">
        <v>162</v>
      </c>
      <c r="E133" s="221" t="s">
        <v>2414</v>
      </c>
      <c r="F133" s="222" t="s">
        <v>2415</v>
      </c>
      <c r="G133" s="223" t="s">
        <v>282</v>
      </c>
      <c r="H133" s="224">
        <v>30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197</v>
      </c>
      <c r="AT133" s="232" t="s">
        <v>162</v>
      </c>
      <c r="AU133" s="232" t="s">
        <v>80</v>
      </c>
      <c r="AY133" s="18" t="s">
        <v>160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197</v>
      </c>
      <c r="BM133" s="232" t="s">
        <v>179</v>
      </c>
    </row>
    <row r="134" spans="1:65" s="2" customFormat="1" ht="16.5" customHeight="1">
      <c r="A134" s="39"/>
      <c r="B134" s="40"/>
      <c r="C134" s="271" t="s">
        <v>166</v>
      </c>
      <c r="D134" s="271" t="s">
        <v>226</v>
      </c>
      <c r="E134" s="272" t="s">
        <v>2416</v>
      </c>
      <c r="F134" s="273" t="s">
        <v>2417</v>
      </c>
      <c r="G134" s="274" t="s">
        <v>282</v>
      </c>
      <c r="H134" s="275">
        <v>30</v>
      </c>
      <c r="I134" s="276"/>
      <c r="J134" s="277">
        <f>ROUND(I134*H134,2)</f>
        <v>0</v>
      </c>
      <c r="K134" s="278"/>
      <c r="L134" s="279"/>
      <c r="M134" s="280" t="s">
        <v>1</v>
      </c>
      <c r="N134" s="281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234</v>
      </c>
      <c r="AT134" s="232" t="s">
        <v>226</v>
      </c>
      <c r="AU134" s="232" t="s">
        <v>80</v>
      </c>
      <c r="AY134" s="18" t="s">
        <v>160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197</v>
      </c>
      <c r="BM134" s="232" t="s">
        <v>182</v>
      </c>
    </row>
    <row r="135" spans="1:65" s="2" customFormat="1" ht="24.15" customHeight="1">
      <c r="A135" s="39"/>
      <c r="B135" s="40"/>
      <c r="C135" s="220" t="s">
        <v>183</v>
      </c>
      <c r="D135" s="220" t="s">
        <v>162</v>
      </c>
      <c r="E135" s="221" t="s">
        <v>2418</v>
      </c>
      <c r="F135" s="222" t="s">
        <v>2419</v>
      </c>
      <c r="G135" s="223" t="s">
        <v>1548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197</v>
      </c>
      <c r="AT135" s="232" t="s">
        <v>162</v>
      </c>
      <c r="AU135" s="232" t="s">
        <v>80</v>
      </c>
      <c r="AY135" s="18" t="s">
        <v>160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197</v>
      </c>
      <c r="BM135" s="232" t="s">
        <v>186</v>
      </c>
    </row>
    <row r="136" spans="1:47" s="2" customFormat="1" ht="12">
      <c r="A136" s="39"/>
      <c r="B136" s="40"/>
      <c r="C136" s="41"/>
      <c r="D136" s="234" t="s">
        <v>167</v>
      </c>
      <c r="E136" s="41"/>
      <c r="F136" s="235" t="s">
        <v>2420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167</v>
      </c>
      <c r="AU136" s="18" t="s">
        <v>80</v>
      </c>
    </row>
    <row r="137" spans="1:63" s="12" customFormat="1" ht="22.8" customHeight="1">
      <c r="A137" s="12"/>
      <c r="B137" s="204"/>
      <c r="C137" s="205"/>
      <c r="D137" s="206" t="s">
        <v>72</v>
      </c>
      <c r="E137" s="218" t="s">
        <v>2421</v>
      </c>
      <c r="F137" s="218" t="s">
        <v>2422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P138</f>
        <v>0</v>
      </c>
      <c r="Q137" s="212"/>
      <c r="R137" s="213">
        <f>R138</f>
        <v>0</v>
      </c>
      <c r="S137" s="212"/>
      <c r="T137" s="214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80</v>
      </c>
      <c r="AT137" s="216" t="s">
        <v>72</v>
      </c>
      <c r="AU137" s="216" t="s">
        <v>80</v>
      </c>
      <c r="AY137" s="215" t="s">
        <v>160</v>
      </c>
      <c r="BK137" s="217">
        <f>BK138</f>
        <v>0</v>
      </c>
    </row>
    <row r="138" spans="1:65" s="2" customFormat="1" ht="16.5" customHeight="1">
      <c r="A138" s="39"/>
      <c r="B138" s="40"/>
      <c r="C138" s="220" t="s">
        <v>179</v>
      </c>
      <c r="D138" s="220" t="s">
        <v>162</v>
      </c>
      <c r="E138" s="221" t="s">
        <v>2423</v>
      </c>
      <c r="F138" s="222" t="s">
        <v>2424</v>
      </c>
      <c r="G138" s="223" t="s">
        <v>307</v>
      </c>
      <c r="H138" s="224">
        <v>370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166</v>
      </c>
      <c r="AT138" s="232" t="s">
        <v>162</v>
      </c>
      <c r="AU138" s="232" t="s">
        <v>82</v>
      </c>
      <c r="AY138" s="18" t="s">
        <v>160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166</v>
      </c>
      <c r="BM138" s="232" t="s">
        <v>189</v>
      </c>
    </row>
    <row r="139" spans="1:63" s="12" customFormat="1" ht="22.8" customHeight="1">
      <c r="A139" s="12"/>
      <c r="B139" s="204"/>
      <c r="C139" s="205"/>
      <c r="D139" s="206" t="s">
        <v>72</v>
      </c>
      <c r="E139" s="218" t="s">
        <v>2425</v>
      </c>
      <c r="F139" s="218" t="s">
        <v>2426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SUM(P140:P144)</f>
        <v>0</v>
      </c>
      <c r="Q139" s="212"/>
      <c r="R139" s="213">
        <f>SUM(R140:R144)</f>
        <v>0</v>
      </c>
      <c r="S139" s="212"/>
      <c r="T139" s="214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80</v>
      </c>
      <c r="AT139" s="216" t="s">
        <v>72</v>
      </c>
      <c r="AU139" s="216" t="s">
        <v>80</v>
      </c>
      <c r="AY139" s="215" t="s">
        <v>160</v>
      </c>
      <c r="BK139" s="217">
        <f>SUM(BK140:BK144)</f>
        <v>0</v>
      </c>
    </row>
    <row r="140" spans="1:65" s="2" customFormat="1" ht="16.5" customHeight="1">
      <c r="A140" s="39"/>
      <c r="B140" s="40"/>
      <c r="C140" s="220" t="s">
        <v>191</v>
      </c>
      <c r="D140" s="220" t="s">
        <v>162</v>
      </c>
      <c r="E140" s="221" t="s">
        <v>2427</v>
      </c>
      <c r="F140" s="222" t="s">
        <v>2428</v>
      </c>
      <c r="G140" s="223" t="s">
        <v>307</v>
      </c>
      <c r="H140" s="224">
        <v>365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166</v>
      </c>
      <c r="AT140" s="232" t="s">
        <v>162</v>
      </c>
      <c r="AU140" s="232" t="s">
        <v>82</v>
      </c>
      <c r="AY140" s="18" t="s">
        <v>160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166</v>
      </c>
      <c r="BM140" s="232" t="s">
        <v>194</v>
      </c>
    </row>
    <row r="141" spans="1:65" s="2" customFormat="1" ht="16.5" customHeight="1">
      <c r="A141" s="39"/>
      <c r="B141" s="40"/>
      <c r="C141" s="220" t="s">
        <v>182</v>
      </c>
      <c r="D141" s="220" t="s">
        <v>162</v>
      </c>
      <c r="E141" s="221" t="s">
        <v>2429</v>
      </c>
      <c r="F141" s="222" t="s">
        <v>2430</v>
      </c>
      <c r="G141" s="223" t="s">
        <v>307</v>
      </c>
      <c r="H141" s="224">
        <v>232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166</v>
      </c>
      <c r="AT141" s="232" t="s">
        <v>162</v>
      </c>
      <c r="AU141" s="232" t="s">
        <v>82</v>
      </c>
      <c r="AY141" s="18" t="s">
        <v>160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166</v>
      </c>
      <c r="BM141" s="232" t="s">
        <v>197</v>
      </c>
    </row>
    <row r="142" spans="1:65" s="2" customFormat="1" ht="16.5" customHeight="1">
      <c r="A142" s="39"/>
      <c r="B142" s="40"/>
      <c r="C142" s="220" t="s">
        <v>199</v>
      </c>
      <c r="D142" s="220" t="s">
        <v>162</v>
      </c>
      <c r="E142" s="221" t="s">
        <v>2431</v>
      </c>
      <c r="F142" s="222" t="s">
        <v>2432</v>
      </c>
      <c r="G142" s="223" t="s">
        <v>307</v>
      </c>
      <c r="H142" s="224">
        <v>370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166</v>
      </c>
      <c r="AT142" s="232" t="s">
        <v>162</v>
      </c>
      <c r="AU142" s="232" t="s">
        <v>82</v>
      </c>
      <c r="AY142" s="18" t="s">
        <v>160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166</v>
      </c>
      <c r="BM142" s="232" t="s">
        <v>202</v>
      </c>
    </row>
    <row r="143" spans="1:65" s="2" customFormat="1" ht="16.5" customHeight="1">
      <c r="A143" s="39"/>
      <c r="B143" s="40"/>
      <c r="C143" s="220" t="s">
        <v>186</v>
      </c>
      <c r="D143" s="220" t="s">
        <v>162</v>
      </c>
      <c r="E143" s="221" t="s">
        <v>2433</v>
      </c>
      <c r="F143" s="222" t="s">
        <v>2434</v>
      </c>
      <c r="G143" s="223" t="s">
        <v>307</v>
      </c>
      <c r="H143" s="224">
        <v>715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166</v>
      </c>
      <c r="AT143" s="232" t="s">
        <v>162</v>
      </c>
      <c r="AU143" s="232" t="s">
        <v>82</v>
      </c>
      <c r="AY143" s="18" t="s">
        <v>160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166</v>
      </c>
      <c r="BM143" s="232" t="s">
        <v>205</v>
      </c>
    </row>
    <row r="144" spans="1:65" s="2" customFormat="1" ht="16.5" customHeight="1">
      <c r="A144" s="39"/>
      <c r="B144" s="40"/>
      <c r="C144" s="220" t="s">
        <v>206</v>
      </c>
      <c r="D144" s="220" t="s">
        <v>162</v>
      </c>
      <c r="E144" s="221" t="s">
        <v>2435</v>
      </c>
      <c r="F144" s="222" t="s">
        <v>2436</v>
      </c>
      <c r="G144" s="223" t="s">
        <v>307</v>
      </c>
      <c r="H144" s="224">
        <v>430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166</v>
      </c>
      <c r="AT144" s="232" t="s">
        <v>162</v>
      </c>
      <c r="AU144" s="232" t="s">
        <v>82</v>
      </c>
      <c r="AY144" s="18" t="s">
        <v>160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166</v>
      </c>
      <c r="BM144" s="232" t="s">
        <v>209</v>
      </c>
    </row>
    <row r="145" spans="1:63" s="12" customFormat="1" ht="22.8" customHeight="1">
      <c r="A145" s="12"/>
      <c r="B145" s="204"/>
      <c r="C145" s="205"/>
      <c r="D145" s="206" t="s">
        <v>72</v>
      </c>
      <c r="E145" s="218" t="s">
        <v>2437</v>
      </c>
      <c r="F145" s="218" t="s">
        <v>2438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SUM(P146:P149)</f>
        <v>0</v>
      </c>
      <c r="Q145" s="212"/>
      <c r="R145" s="213">
        <f>SUM(R146:R149)</f>
        <v>0</v>
      </c>
      <c r="S145" s="212"/>
      <c r="T145" s="214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80</v>
      </c>
      <c r="AT145" s="216" t="s">
        <v>72</v>
      </c>
      <c r="AU145" s="216" t="s">
        <v>80</v>
      </c>
      <c r="AY145" s="215" t="s">
        <v>160</v>
      </c>
      <c r="BK145" s="217">
        <f>SUM(BK146:BK149)</f>
        <v>0</v>
      </c>
    </row>
    <row r="146" spans="1:65" s="2" customFormat="1" ht="16.5" customHeight="1">
      <c r="A146" s="39"/>
      <c r="B146" s="40"/>
      <c r="C146" s="220" t="s">
        <v>189</v>
      </c>
      <c r="D146" s="220" t="s">
        <v>162</v>
      </c>
      <c r="E146" s="221" t="s">
        <v>2439</v>
      </c>
      <c r="F146" s="222" t="s">
        <v>2440</v>
      </c>
      <c r="G146" s="223" t="s">
        <v>737</v>
      </c>
      <c r="H146" s="224">
        <v>188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166</v>
      </c>
      <c r="AT146" s="232" t="s">
        <v>162</v>
      </c>
      <c r="AU146" s="232" t="s">
        <v>82</v>
      </c>
      <c r="AY146" s="18" t="s">
        <v>160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166</v>
      </c>
      <c r="BM146" s="232" t="s">
        <v>215</v>
      </c>
    </row>
    <row r="147" spans="1:65" s="2" customFormat="1" ht="16.5" customHeight="1">
      <c r="A147" s="39"/>
      <c r="B147" s="40"/>
      <c r="C147" s="220" t="s">
        <v>216</v>
      </c>
      <c r="D147" s="220" t="s">
        <v>162</v>
      </c>
      <c r="E147" s="221" t="s">
        <v>2441</v>
      </c>
      <c r="F147" s="222" t="s">
        <v>2442</v>
      </c>
      <c r="G147" s="223" t="s">
        <v>737</v>
      </c>
      <c r="H147" s="224">
        <v>20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166</v>
      </c>
      <c r="AT147" s="232" t="s">
        <v>162</v>
      </c>
      <c r="AU147" s="232" t="s">
        <v>82</v>
      </c>
      <c r="AY147" s="18" t="s">
        <v>160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166</v>
      </c>
      <c r="BM147" s="232" t="s">
        <v>219</v>
      </c>
    </row>
    <row r="148" spans="1:65" s="2" customFormat="1" ht="16.5" customHeight="1">
      <c r="A148" s="39"/>
      <c r="B148" s="40"/>
      <c r="C148" s="220" t="s">
        <v>194</v>
      </c>
      <c r="D148" s="220" t="s">
        <v>162</v>
      </c>
      <c r="E148" s="221" t="s">
        <v>2443</v>
      </c>
      <c r="F148" s="222" t="s">
        <v>2444</v>
      </c>
      <c r="G148" s="223" t="s">
        <v>737</v>
      </c>
      <c r="H148" s="224">
        <v>15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166</v>
      </c>
      <c r="AT148" s="232" t="s">
        <v>162</v>
      </c>
      <c r="AU148" s="232" t="s">
        <v>82</v>
      </c>
      <c r="AY148" s="18" t="s">
        <v>160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166</v>
      </c>
      <c r="BM148" s="232" t="s">
        <v>223</v>
      </c>
    </row>
    <row r="149" spans="1:65" s="2" customFormat="1" ht="16.5" customHeight="1">
      <c r="A149" s="39"/>
      <c r="B149" s="40"/>
      <c r="C149" s="220" t="s">
        <v>8</v>
      </c>
      <c r="D149" s="220" t="s">
        <v>162</v>
      </c>
      <c r="E149" s="221" t="s">
        <v>2445</v>
      </c>
      <c r="F149" s="222" t="s">
        <v>2446</v>
      </c>
      <c r="G149" s="223" t="s">
        <v>737</v>
      </c>
      <c r="H149" s="224">
        <v>15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166</v>
      </c>
      <c r="AT149" s="232" t="s">
        <v>162</v>
      </c>
      <c r="AU149" s="232" t="s">
        <v>82</v>
      </c>
      <c r="AY149" s="18" t="s">
        <v>160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166</v>
      </c>
      <c r="BM149" s="232" t="s">
        <v>229</v>
      </c>
    </row>
    <row r="150" spans="1:63" s="12" customFormat="1" ht="22.8" customHeight="1">
      <c r="A150" s="12"/>
      <c r="B150" s="204"/>
      <c r="C150" s="205"/>
      <c r="D150" s="206" t="s">
        <v>72</v>
      </c>
      <c r="E150" s="218" t="s">
        <v>2447</v>
      </c>
      <c r="F150" s="218" t="s">
        <v>2448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SUM(P151:P158)</f>
        <v>0</v>
      </c>
      <c r="Q150" s="212"/>
      <c r="R150" s="213">
        <f>SUM(R151:R158)</f>
        <v>0</v>
      </c>
      <c r="S150" s="212"/>
      <c r="T150" s="214">
        <f>SUM(T151:T158)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5" t="s">
        <v>80</v>
      </c>
      <c r="AT150" s="216" t="s">
        <v>72</v>
      </c>
      <c r="AU150" s="216" t="s">
        <v>80</v>
      </c>
      <c r="AY150" s="215" t="s">
        <v>160</v>
      </c>
      <c r="BK150" s="217">
        <f>SUM(BK151:BK158)</f>
        <v>0</v>
      </c>
    </row>
    <row r="151" spans="1:65" s="2" customFormat="1" ht="16.5" customHeight="1">
      <c r="A151" s="39"/>
      <c r="B151" s="40"/>
      <c r="C151" s="220" t="s">
        <v>197</v>
      </c>
      <c r="D151" s="220" t="s">
        <v>162</v>
      </c>
      <c r="E151" s="221" t="s">
        <v>2449</v>
      </c>
      <c r="F151" s="222" t="s">
        <v>2450</v>
      </c>
      <c r="G151" s="223" t="s">
        <v>737</v>
      </c>
      <c r="H151" s="224">
        <v>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166</v>
      </c>
      <c r="AT151" s="232" t="s">
        <v>162</v>
      </c>
      <c r="AU151" s="232" t="s">
        <v>82</v>
      </c>
      <c r="AY151" s="18" t="s">
        <v>160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166</v>
      </c>
      <c r="BM151" s="232" t="s">
        <v>234</v>
      </c>
    </row>
    <row r="152" spans="1:65" s="2" customFormat="1" ht="16.5" customHeight="1">
      <c r="A152" s="39"/>
      <c r="B152" s="40"/>
      <c r="C152" s="220" t="s">
        <v>237</v>
      </c>
      <c r="D152" s="220" t="s">
        <v>162</v>
      </c>
      <c r="E152" s="221" t="s">
        <v>2451</v>
      </c>
      <c r="F152" s="222" t="s">
        <v>2452</v>
      </c>
      <c r="G152" s="223" t="s">
        <v>737</v>
      </c>
      <c r="H152" s="224">
        <v>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166</v>
      </c>
      <c r="AT152" s="232" t="s">
        <v>162</v>
      </c>
      <c r="AU152" s="232" t="s">
        <v>82</v>
      </c>
      <c r="AY152" s="18" t="s">
        <v>160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166</v>
      </c>
      <c r="BM152" s="232" t="s">
        <v>240</v>
      </c>
    </row>
    <row r="153" spans="1:65" s="2" customFormat="1" ht="16.5" customHeight="1">
      <c r="A153" s="39"/>
      <c r="B153" s="40"/>
      <c r="C153" s="220" t="s">
        <v>202</v>
      </c>
      <c r="D153" s="220" t="s">
        <v>162</v>
      </c>
      <c r="E153" s="221" t="s">
        <v>2453</v>
      </c>
      <c r="F153" s="222" t="s">
        <v>2454</v>
      </c>
      <c r="G153" s="223" t="s">
        <v>737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166</v>
      </c>
      <c r="AT153" s="232" t="s">
        <v>162</v>
      </c>
      <c r="AU153" s="232" t="s">
        <v>82</v>
      </c>
      <c r="AY153" s="18" t="s">
        <v>160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166</v>
      </c>
      <c r="BM153" s="232" t="s">
        <v>243</v>
      </c>
    </row>
    <row r="154" spans="1:65" s="2" customFormat="1" ht="16.5" customHeight="1">
      <c r="A154" s="39"/>
      <c r="B154" s="40"/>
      <c r="C154" s="220" t="s">
        <v>246</v>
      </c>
      <c r="D154" s="220" t="s">
        <v>162</v>
      </c>
      <c r="E154" s="221" t="s">
        <v>2455</v>
      </c>
      <c r="F154" s="222" t="s">
        <v>2456</v>
      </c>
      <c r="G154" s="223" t="s">
        <v>737</v>
      </c>
      <c r="H154" s="224">
        <v>7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166</v>
      </c>
      <c r="AT154" s="232" t="s">
        <v>162</v>
      </c>
      <c r="AU154" s="232" t="s">
        <v>82</v>
      </c>
      <c r="AY154" s="18" t="s">
        <v>160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166</v>
      </c>
      <c r="BM154" s="232" t="s">
        <v>249</v>
      </c>
    </row>
    <row r="155" spans="1:65" s="2" customFormat="1" ht="16.5" customHeight="1">
      <c r="A155" s="39"/>
      <c r="B155" s="40"/>
      <c r="C155" s="220" t="s">
        <v>205</v>
      </c>
      <c r="D155" s="220" t="s">
        <v>162</v>
      </c>
      <c r="E155" s="221" t="s">
        <v>2457</v>
      </c>
      <c r="F155" s="222" t="s">
        <v>2458</v>
      </c>
      <c r="G155" s="223" t="s">
        <v>737</v>
      </c>
      <c r="H155" s="224">
        <v>5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166</v>
      </c>
      <c r="AT155" s="232" t="s">
        <v>162</v>
      </c>
      <c r="AU155" s="232" t="s">
        <v>82</v>
      </c>
      <c r="AY155" s="18" t="s">
        <v>160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166</v>
      </c>
      <c r="BM155" s="232" t="s">
        <v>253</v>
      </c>
    </row>
    <row r="156" spans="1:65" s="2" customFormat="1" ht="16.5" customHeight="1">
      <c r="A156" s="39"/>
      <c r="B156" s="40"/>
      <c r="C156" s="220" t="s">
        <v>7</v>
      </c>
      <c r="D156" s="220" t="s">
        <v>162</v>
      </c>
      <c r="E156" s="221" t="s">
        <v>2459</v>
      </c>
      <c r="F156" s="222" t="s">
        <v>2460</v>
      </c>
      <c r="G156" s="223" t="s">
        <v>737</v>
      </c>
      <c r="H156" s="224">
        <v>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166</v>
      </c>
      <c r="AT156" s="232" t="s">
        <v>162</v>
      </c>
      <c r="AU156" s="232" t="s">
        <v>82</v>
      </c>
      <c r="AY156" s="18" t="s">
        <v>160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166</v>
      </c>
      <c r="BM156" s="232" t="s">
        <v>257</v>
      </c>
    </row>
    <row r="157" spans="1:65" s="2" customFormat="1" ht="16.5" customHeight="1">
      <c r="A157" s="39"/>
      <c r="B157" s="40"/>
      <c r="C157" s="220" t="s">
        <v>209</v>
      </c>
      <c r="D157" s="220" t="s">
        <v>162</v>
      </c>
      <c r="E157" s="221" t="s">
        <v>2461</v>
      </c>
      <c r="F157" s="222" t="s">
        <v>2462</v>
      </c>
      <c r="G157" s="223" t="s">
        <v>2463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166</v>
      </c>
      <c r="AT157" s="232" t="s">
        <v>162</v>
      </c>
      <c r="AU157" s="232" t="s">
        <v>82</v>
      </c>
      <c r="AY157" s="18" t="s">
        <v>160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166</v>
      </c>
      <c r="BM157" s="232" t="s">
        <v>261</v>
      </c>
    </row>
    <row r="158" spans="1:65" s="2" customFormat="1" ht="16.5" customHeight="1">
      <c r="A158" s="39"/>
      <c r="B158" s="40"/>
      <c r="C158" s="220" t="s">
        <v>279</v>
      </c>
      <c r="D158" s="220" t="s">
        <v>162</v>
      </c>
      <c r="E158" s="221" t="s">
        <v>2464</v>
      </c>
      <c r="F158" s="222" t="s">
        <v>2465</v>
      </c>
      <c r="G158" s="223" t="s">
        <v>737</v>
      </c>
      <c r="H158" s="224">
        <v>3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166</v>
      </c>
      <c r="AT158" s="232" t="s">
        <v>162</v>
      </c>
      <c r="AU158" s="232" t="s">
        <v>82</v>
      </c>
      <c r="AY158" s="18" t="s">
        <v>160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166</v>
      </c>
      <c r="BM158" s="232" t="s">
        <v>283</v>
      </c>
    </row>
    <row r="159" spans="1:63" s="12" customFormat="1" ht="22.8" customHeight="1">
      <c r="A159" s="12"/>
      <c r="B159" s="204"/>
      <c r="C159" s="205"/>
      <c r="D159" s="206" t="s">
        <v>72</v>
      </c>
      <c r="E159" s="218" t="s">
        <v>2466</v>
      </c>
      <c r="F159" s="218" t="s">
        <v>2467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SUM(P160:P163)</f>
        <v>0</v>
      </c>
      <c r="Q159" s="212"/>
      <c r="R159" s="213">
        <f>SUM(R160:R163)</f>
        <v>0</v>
      </c>
      <c r="S159" s="212"/>
      <c r="T159" s="214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80</v>
      </c>
      <c r="AT159" s="216" t="s">
        <v>72</v>
      </c>
      <c r="AU159" s="216" t="s">
        <v>80</v>
      </c>
      <c r="AY159" s="215" t="s">
        <v>160</v>
      </c>
      <c r="BK159" s="217">
        <f>SUM(BK160:BK163)</f>
        <v>0</v>
      </c>
    </row>
    <row r="160" spans="1:65" s="2" customFormat="1" ht="16.5" customHeight="1">
      <c r="A160" s="39"/>
      <c r="B160" s="40"/>
      <c r="C160" s="220" t="s">
        <v>215</v>
      </c>
      <c r="D160" s="220" t="s">
        <v>162</v>
      </c>
      <c r="E160" s="221" t="s">
        <v>2468</v>
      </c>
      <c r="F160" s="222" t="s">
        <v>2469</v>
      </c>
      <c r="G160" s="223" t="s">
        <v>737</v>
      </c>
      <c r="H160" s="224">
        <v>8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166</v>
      </c>
      <c r="AT160" s="232" t="s">
        <v>162</v>
      </c>
      <c r="AU160" s="232" t="s">
        <v>82</v>
      </c>
      <c r="AY160" s="18" t="s">
        <v>160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166</v>
      </c>
      <c r="BM160" s="232" t="s">
        <v>287</v>
      </c>
    </row>
    <row r="161" spans="1:65" s="2" customFormat="1" ht="16.5" customHeight="1">
      <c r="A161" s="39"/>
      <c r="B161" s="40"/>
      <c r="C161" s="220" t="s">
        <v>290</v>
      </c>
      <c r="D161" s="220" t="s">
        <v>162</v>
      </c>
      <c r="E161" s="221" t="s">
        <v>2470</v>
      </c>
      <c r="F161" s="222" t="s">
        <v>2471</v>
      </c>
      <c r="G161" s="223" t="s">
        <v>737</v>
      </c>
      <c r="H161" s="224">
        <v>33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166</v>
      </c>
      <c r="AT161" s="232" t="s">
        <v>162</v>
      </c>
      <c r="AU161" s="232" t="s">
        <v>82</v>
      </c>
      <c r="AY161" s="18" t="s">
        <v>160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80</v>
      </c>
      <c r="BK161" s="233">
        <f>ROUND(I161*H161,2)</f>
        <v>0</v>
      </c>
      <c r="BL161" s="18" t="s">
        <v>166</v>
      </c>
      <c r="BM161" s="232" t="s">
        <v>293</v>
      </c>
    </row>
    <row r="162" spans="1:65" s="2" customFormat="1" ht="16.5" customHeight="1">
      <c r="A162" s="39"/>
      <c r="B162" s="40"/>
      <c r="C162" s="220" t="s">
        <v>219</v>
      </c>
      <c r="D162" s="220" t="s">
        <v>162</v>
      </c>
      <c r="E162" s="221" t="s">
        <v>2472</v>
      </c>
      <c r="F162" s="222" t="s">
        <v>2473</v>
      </c>
      <c r="G162" s="223" t="s">
        <v>737</v>
      </c>
      <c r="H162" s="224">
        <v>7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166</v>
      </c>
      <c r="AT162" s="232" t="s">
        <v>162</v>
      </c>
      <c r="AU162" s="232" t="s">
        <v>82</v>
      </c>
      <c r="AY162" s="18" t="s">
        <v>160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166</v>
      </c>
      <c r="BM162" s="232" t="s">
        <v>297</v>
      </c>
    </row>
    <row r="163" spans="1:65" s="2" customFormat="1" ht="16.5" customHeight="1">
      <c r="A163" s="39"/>
      <c r="B163" s="40"/>
      <c r="C163" s="220" t="s">
        <v>304</v>
      </c>
      <c r="D163" s="220" t="s">
        <v>162</v>
      </c>
      <c r="E163" s="221" t="s">
        <v>2474</v>
      </c>
      <c r="F163" s="222" t="s">
        <v>2475</v>
      </c>
      <c r="G163" s="223" t="s">
        <v>737</v>
      </c>
      <c r="H163" s="224">
        <v>68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166</v>
      </c>
      <c r="AT163" s="232" t="s">
        <v>162</v>
      </c>
      <c r="AU163" s="232" t="s">
        <v>82</v>
      </c>
      <c r="AY163" s="18" t="s">
        <v>160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166</v>
      </c>
      <c r="BM163" s="232" t="s">
        <v>308</v>
      </c>
    </row>
    <row r="164" spans="1:63" s="12" customFormat="1" ht="22.8" customHeight="1">
      <c r="A164" s="12"/>
      <c r="B164" s="204"/>
      <c r="C164" s="205"/>
      <c r="D164" s="206" t="s">
        <v>72</v>
      </c>
      <c r="E164" s="218" t="s">
        <v>2476</v>
      </c>
      <c r="F164" s="218" t="s">
        <v>2477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SUM(P165:P167)</f>
        <v>0</v>
      </c>
      <c r="Q164" s="212"/>
      <c r="R164" s="213">
        <f>SUM(R165:R167)</f>
        <v>0</v>
      </c>
      <c r="S164" s="212"/>
      <c r="T164" s="214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80</v>
      </c>
      <c r="AT164" s="216" t="s">
        <v>72</v>
      </c>
      <c r="AU164" s="216" t="s">
        <v>80</v>
      </c>
      <c r="AY164" s="215" t="s">
        <v>160</v>
      </c>
      <c r="BK164" s="217">
        <f>SUM(BK165:BK167)</f>
        <v>0</v>
      </c>
    </row>
    <row r="165" spans="1:65" s="2" customFormat="1" ht="16.5" customHeight="1">
      <c r="A165" s="39"/>
      <c r="B165" s="40"/>
      <c r="C165" s="220" t="s">
        <v>223</v>
      </c>
      <c r="D165" s="220" t="s">
        <v>162</v>
      </c>
      <c r="E165" s="221" t="s">
        <v>2478</v>
      </c>
      <c r="F165" s="222" t="s">
        <v>2479</v>
      </c>
      <c r="G165" s="223" t="s">
        <v>737</v>
      </c>
      <c r="H165" s="224">
        <v>20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166</v>
      </c>
      <c r="AT165" s="232" t="s">
        <v>162</v>
      </c>
      <c r="AU165" s="232" t="s">
        <v>82</v>
      </c>
      <c r="AY165" s="18" t="s">
        <v>160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166</v>
      </c>
      <c r="BM165" s="232" t="s">
        <v>312</v>
      </c>
    </row>
    <row r="166" spans="1:65" s="2" customFormat="1" ht="16.5" customHeight="1">
      <c r="A166" s="39"/>
      <c r="B166" s="40"/>
      <c r="C166" s="220" t="s">
        <v>314</v>
      </c>
      <c r="D166" s="220" t="s">
        <v>162</v>
      </c>
      <c r="E166" s="221" t="s">
        <v>2480</v>
      </c>
      <c r="F166" s="222" t="s">
        <v>2481</v>
      </c>
      <c r="G166" s="223" t="s">
        <v>737</v>
      </c>
      <c r="H166" s="224">
        <v>348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166</v>
      </c>
      <c r="AT166" s="232" t="s">
        <v>162</v>
      </c>
      <c r="AU166" s="232" t="s">
        <v>82</v>
      </c>
      <c r="AY166" s="18" t="s">
        <v>160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166</v>
      </c>
      <c r="BM166" s="232" t="s">
        <v>317</v>
      </c>
    </row>
    <row r="167" spans="1:65" s="2" customFormat="1" ht="16.5" customHeight="1">
      <c r="A167" s="39"/>
      <c r="B167" s="40"/>
      <c r="C167" s="220" t="s">
        <v>229</v>
      </c>
      <c r="D167" s="220" t="s">
        <v>162</v>
      </c>
      <c r="E167" s="221" t="s">
        <v>2482</v>
      </c>
      <c r="F167" s="222" t="s">
        <v>2483</v>
      </c>
      <c r="G167" s="223" t="s">
        <v>686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166</v>
      </c>
      <c r="AT167" s="232" t="s">
        <v>162</v>
      </c>
      <c r="AU167" s="232" t="s">
        <v>82</v>
      </c>
      <c r="AY167" s="18" t="s">
        <v>160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166</v>
      </c>
      <c r="BM167" s="232" t="s">
        <v>322</v>
      </c>
    </row>
    <row r="168" spans="1:63" s="12" customFormat="1" ht="22.8" customHeight="1">
      <c r="A168" s="12"/>
      <c r="B168" s="204"/>
      <c r="C168" s="205"/>
      <c r="D168" s="206" t="s">
        <v>72</v>
      </c>
      <c r="E168" s="218" t="s">
        <v>2484</v>
      </c>
      <c r="F168" s="218" t="s">
        <v>2485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P169</f>
        <v>0</v>
      </c>
      <c r="Q168" s="212"/>
      <c r="R168" s="213">
        <f>R169</f>
        <v>0</v>
      </c>
      <c r="S168" s="212"/>
      <c r="T168" s="21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80</v>
      </c>
      <c r="AT168" s="216" t="s">
        <v>72</v>
      </c>
      <c r="AU168" s="216" t="s">
        <v>80</v>
      </c>
      <c r="AY168" s="215" t="s">
        <v>160</v>
      </c>
      <c r="BK168" s="217">
        <f>BK169</f>
        <v>0</v>
      </c>
    </row>
    <row r="169" spans="1:65" s="2" customFormat="1" ht="37.8" customHeight="1">
      <c r="A169" s="39"/>
      <c r="B169" s="40"/>
      <c r="C169" s="220" t="s">
        <v>323</v>
      </c>
      <c r="D169" s="220" t="s">
        <v>162</v>
      </c>
      <c r="E169" s="221" t="s">
        <v>2486</v>
      </c>
      <c r="F169" s="222" t="s">
        <v>2487</v>
      </c>
      <c r="G169" s="223" t="s">
        <v>737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166</v>
      </c>
      <c r="AT169" s="232" t="s">
        <v>162</v>
      </c>
      <c r="AU169" s="232" t="s">
        <v>82</v>
      </c>
      <c r="AY169" s="18" t="s">
        <v>160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166</v>
      </c>
      <c r="BM169" s="232" t="s">
        <v>326</v>
      </c>
    </row>
    <row r="170" spans="1:63" s="12" customFormat="1" ht="22.8" customHeight="1">
      <c r="A170" s="12"/>
      <c r="B170" s="204"/>
      <c r="C170" s="205"/>
      <c r="D170" s="206" t="s">
        <v>72</v>
      </c>
      <c r="E170" s="218" t="s">
        <v>2488</v>
      </c>
      <c r="F170" s="218" t="s">
        <v>2489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SUM(P171:P176)</f>
        <v>0</v>
      </c>
      <c r="Q170" s="212"/>
      <c r="R170" s="213">
        <f>SUM(R171:R176)</f>
        <v>0</v>
      </c>
      <c r="S170" s="212"/>
      <c r="T170" s="214">
        <f>SUM(T171:T176)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80</v>
      </c>
      <c r="AT170" s="216" t="s">
        <v>72</v>
      </c>
      <c r="AU170" s="216" t="s">
        <v>80</v>
      </c>
      <c r="AY170" s="215" t="s">
        <v>160</v>
      </c>
      <c r="BK170" s="217">
        <f>SUM(BK171:BK176)</f>
        <v>0</v>
      </c>
    </row>
    <row r="171" spans="1:65" s="2" customFormat="1" ht="16.5" customHeight="1">
      <c r="A171" s="39"/>
      <c r="B171" s="40"/>
      <c r="C171" s="220" t="s">
        <v>234</v>
      </c>
      <c r="D171" s="220" t="s">
        <v>162</v>
      </c>
      <c r="E171" s="221" t="s">
        <v>2490</v>
      </c>
      <c r="F171" s="222" t="s">
        <v>2491</v>
      </c>
      <c r="G171" s="223" t="s">
        <v>653</v>
      </c>
      <c r="H171" s="224">
        <v>4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166</v>
      </c>
      <c r="AT171" s="232" t="s">
        <v>162</v>
      </c>
      <c r="AU171" s="232" t="s">
        <v>82</v>
      </c>
      <c r="AY171" s="18" t="s">
        <v>160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166</v>
      </c>
      <c r="BM171" s="232" t="s">
        <v>330</v>
      </c>
    </row>
    <row r="172" spans="1:65" s="2" customFormat="1" ht="16.5" customHeight="1">
      <c r="A172" s="39"/>
      <c r="B172" s="40"/>
      <c r="C172" s="220" t="s">
        <v>335</v>
      </c>
      <c r="D172" s="220" t="s">
        <v>162</v>
      </c>
      <c r="E172" s="221" t="s">
        <v>2492</v>
      </c>
      <c r="F172" s="222" t="s">
        <v>2493</v>
      </c>
      <c r="G172" s="223" t="s">
        <v>653</v>
      </c>
      <c r="H172" s="224">
        <v>12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166</v>
      </c>
      <c r="AT172" s="232" t="s">
        <v>162</v>
      </c>
      <c r="AU172" s="232" t="s">
        <v>82</v>
      </c>
      <c r="AY172" s="18" t="s">
        <v>160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166</v>
      </c>
      <c r="BM172" s="232" t="s">
        <v>338</v>
      </c>
    </row>
    <row r="173" spans="1:65" s="2" customFormat="1" ht="16.5" customHeight="1">
      <c r="A173" s="39"/>
      <c r="B173" s="40"/>
      <c r="C173" s="220" t="s">
        <v>240</v>
      </c>
      <c r="D173" s="220" t="s">
        <v>162</v>
      </c>
      <c r="E173" s="221" t="s">
        <v>2494</v>
      </c>
      <c r="F173" s="222" t="s">
        <v>2495</v>
      </c>
      <c r="G173" s="223" t="s">
        <v>653</v>
      </c>
      <c r="H173" s="224">
        <v>8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166</v>
      </c>
      <c r="AT173" s="232" t="s">
        <v>162</v>
      </c>
      <c r="AU173" s="232" t="s">
        <v>82</v>
      </c>
      <c r="AY173" s="18" t="s">
        <v>160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166</v>
      </c>
      <c r="BM173" s="232" t="s">
        <v>342</v>
      </c>
    </row>
    <row r="174" spans="1:65" s="2" customFormat="1" ht="16.5" customHeight="1">
      <c r="A174" s="39"/>
      <c r="B174" s="40"/>
      <c r="C174" s="220" t="s">
        <v>361</v>
      </c>
      <c r="D174" s="220" t="s">
        <v>162</v>
      </c>
      <c r="E174" s="221" t="s">
        <v>2496</v>
      </c>
      <c r="F174" s="222" t="s">
        <v>2497</v>
      </c>
      <c r="G174" s="223" t="s">
        <v>653</v>
      </c>
      <c r="H174" s="224">
        <v>18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166</v>
      </c>
      <c r="AT174" s="232" t="s">
        <v>162</v>
      </c>
      <c r="AU174" s="232" t="s">
        <v>82</v>
      </c>
      <c r="AY174" s="18" t="s">
        <v>160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166</v>
      </c>
      <c r="BM174" s="232" t="s">
        <v>364</v>
      </c>
    </row>
    <row r="175" spans="1:65" s="2" customFormat="1" ht="16.5" customHeight="1">
      <c r="A175" s="39"/>
      <c r="B175" s="40"/>
      <c r="C175" s="220" t="s">
        <v>243</v>
      </c>
      <c r="D175" s="220" t="s">
        <v>162</v>
      </c>
      <c r="E175" s="221" t="s">
        <v>2498</v>
      </c>
      <c r="F175" s="222" t="s">
        <v>2499</v>
      </c>
      <c r="G175" s="223" t="s">
        <v>653</v>
      </c>
      <c r="H175" s="224">
        <v>12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166</v>
      </c>
      <c r="AT175" s="232" t="s">
        <v>162</v>
      </c>
      <c r="AU175" s="232" t="s">
        <v>82</v>
      </c>
      <c r="AY175" s="18" t="s">
        <v>160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166</v>
      </c>
      <c r="BM175" s="232" t="s">
        <v>373</v>
      </c>
    </row>
    <row r="176" spans="1:65" s="2" customFormat="1" ht="16.5" customHeight="1">
      <c r="A176" s="39"/>
      <c r="B176" s="40"/>
      <c r="C176" s="220" t="s">
        <v>378</v>
      </c>
      <c r="D176" s="220" t="s">
        <v>162</v>
      </c>
      <c r="E176" s="221" t="s">
        <v>2500</v>
      </c>
      <c r="F176" s="222" t="s">
        <v>2501</v>
      </c>
      <c r="G176" s="223" t="s">
        <v>653</v>
      </c>
      <c r="H176" s="224">
        <v>4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166</v>
      </c>
      <c r="AT176" s="232" t="s">
        <v>162</v>
      </c>
      <c r="AU176" s="232" t="s">
        <v>82</v>
      </c>
      <c r="AY176" s="18" t="s">
        <v>160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166</v>
      </c>
      <c r="BM176" s="232" t="s">
        <v>381</v>
      </c>
    </row>
    <row r="177" spans="1:63" s="12" customFormat="1" ht="22.8" customHeight="1">
      <c r="A177" s="12"/>
      <c r="B177" s="204"/>
      <c r="C177" s="205"/>
      <c r="D177" s="206" t="s">
        <v>72</v>
      </c>
      <c r="E177" s="218" t="s">
        <v>2502</v>
      </c>
      <c r="F177" s="218" t="s">
        <v>2503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SUM(P178:P183)</f>
        <v>0</v>
      </c>
      <c r="Q177" s="212"/>
      <c r="R177" s="213">
        <f>SUM(R178:R183)</f>
        <v>0</v>
      </c>
      <c r="S177" s="212"/>
      <c r="T177" s="214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80</v>
      </c>
      <c r="AT177" s="216" t="s">
        <v>72</v>
      </c>
      <c r="AU177" s="216" t="s">
        <v>80</v>
      </c>
      <c r="AY177" s="215" t="s">
        <v>160</v>
      </c>
      <c r="BK177" s="217">
        <f>SUM(BK178:BK183)</f>
        <v>0</v>
      </c>
    </row>
    <row r="178" spans="1:65" s="2" customFormat="1" ht="16.5" customHeight="1">
      <c r="A178" s="39"/>
      <c r="B178" s="40"/>
      <c r="C178" s="220" t="s">
        <v>249</v>
      </c>
      <c r="D178" s="220" t="s">
        <v>162</v>
      </c>
      <c r="E178" s="221" t="s">
        <v>2504</v>
      </c>
      <c r="F178" s="222" t="s">
        <v>2505</v>
      </c>
      <c r="G178" s="223" t="s">
        <v>653</v>
      </c>
      <c r="H178" s="224">
        <v>4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166</v>
      </c>
      <c r="AT178" s="232" t="s">
        <v>162</v>
      </c>
      <c r="AU178" s="232" t="s">
        <v>82</v>
      </c>
      <c r="AY178" s="18" t="s">
        <v>160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166</v>
      </c>
      <c r="BM178" s="232" t="s">
        <v>387</v>
      </c>
    </row>
    <row r="179" spans="1:65" s="2" customFormat="1" ht="16.5" customHeight="1">
      <c r="A179" s="39"/>
      <c r="B179" s="40"/>
      <c r="C179" s="220" t="s">
        <v>392</v>
      </c>
      <c r="D179" s="220" t="s">
        <v>162</v>
      </c>
      <c r="E179" s="221" t="s">
        <v>2506</v>
      </c>
      <c r="F179" s="222" t="s">
        <v>2507</v>
      </c>
      <c r="G179" s="223" t="s">
        <v>653</v>
      </c>
      <c r="H179" s="224">
        <v>8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166</v>
      </c>
      <c r="AT179" s="232" t="s">
        <v>162</v>
      </c>
      <c r="AU179" s="232" t="s">
        <v>82</v>
      </c>
      <c r="AY179" s="18" t="s">
        <v>160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166</v>
      </c>
      <c r="BM179" s="232" t="s">
        <v>395</v>
      </c>
    </row>
    <row r="180" spans="1:65" s="2" customFormat="1" ht="16.5" customHeight="1">
      <c r="A180" s="39"/>
      <c r="B180" s="40"/>
      <c r="C180" s="220" t="s">
        <v>253</v>
      </c>
      <c r="D180" s="220" t="s">
        <v>162</v>
      </c>
      <c r="E180" s="221" t="s">
        <v>2508</v>
      </c>
      <c r="F180" s="222" t="s">
        <v>2509</v>
      </c>
      <c r="G180" s="223" t="s">
        <v>653</v>
      </c>
      <c r="H180" s="224">
        <v>2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166</v>
      </c>
      <c r="AT180" s="232" t="s">
        <v>162</v>
      </c>
      <c r="AU180" s="232" t="s">
        <v>82</v>
      </c>
      <c r="AY180" s="18" t="s">
        <v>160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166</v>
      </c>
      <c r="BM180" s="232" t="s">
        <v>400</v>
      </c>
    </row>
    <row r="181" spans="1:65" s="2" customFormat="1" ht="16.5" customHeight="1">
      <c r="A181" s="39"/>
      <c r="B181" s="40"/>
      <c r="C181" s="220" t="s">
        <v>401</v>
      </c>
      <c r="D181" s="220" t="s">
        <v>162</v>
      </c>
      <c r="E181" s="221" t="s">
        <v>2510</v>
      </c>
      <c r="F181" s="222" t="s">
        <v>2497</v>
      </c>
      <c r="G181" s="223" t="s">
        <v>653</v>
      </c>
      <c r="H181" s="224">
        <v>20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166</v>
      </c>
      <c r="AT181" s="232" t="s">
        <v>162</v>
      </c>
      <c r="AU181" s="232" t="s">
        <v>82</v>
      </c>
      <c r="AY181" s="18" t="s">
        <v>160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166</v>
      </c>
      <c r="BM181" s="232" t="s">
        <v>404</v>
      </c>
    </row>
    <row r="182" spans="1:65" s="2" customFormat="1" ht="16.5" customHeight="1">
      <c r="A182" s="39"/>
      <c r="B182" s="40"/>
      <c r="C182" s="220" t="s">
        <v>257</v>
      </c>
      <c r="D182" s="220" t="s">
        <v>162</v>
      </c>
      <c r="E182" s="221" t="s">
        <v>2511</v>
      </c>
      <c r="F182" s="222" t="s">
        <v>2512</v>
      </c>
      <c r="G182" s="223" t="s">
        <v>653</v>
      </c>
      <c r="H182" s="224">
        <v>22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166</v>
      </c>
      <c r="AT182" s="232" t="s">
        <v>162</v>
      </c>
      <c r="AU182" s="232" t="s">
        <v>82</v>
      </c>
      <c r="AY182" s="18" t="s">
        <v>160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80</v>
      </c>
      <c r="BK182" s="233">
        <f>ROUND(I182*H182,2)</f>
        <v>0</v>
      </c>
      <c r="BL182" s="18" t="s">
        <v>166</v>
      </c>
      <c r="BM182" s="232" t="s">
        <v>408</v>
      </c>
    </row>
    <row r="183" spans="1:65" s="2" customFormat="1" ht="16.5" customHeight="1">
      <c r="A183" s="39"/>
      <c r="B183" s="40"/>
      <c r="C183" s="220" t="s">
        <v>409</v>
      </c>
      <c r="D183" s="220" t="s">
        <v>162</v>
      </c>
      <c r="E183" s="221" t="s">
        <v>2513</v>
      </c>
      <c r="F183" s="222" t="s">
        <v>2514</v>
      </c>
      <c r="G183" s="223" t="s">
        <v>686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166</v>
      </c>
      <c r="AT183" s="232" t="s">
        <v>162</v>
      </c>
      <c r="AU183" s="232" t="s">
        <v>82</v>
      </c>
      <c r="AY183" s="18" t="s">
        <v>160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166</v>
      </c>
      <c r="BM183" s="232" t="s">
        <v>412</v>
      </c>
    </row>
    <row r="184" spans="1:63" s="12" customFormat="1" ht="22.8" customHeight="1">
      <c r="A184" s="12"/>
      <c r="B184" s="204"/>
      <c r="C184" s="205"/>
      <c r="D184" s="206" t="s">
        <v>72</v>
      </c>
      <c r="E184" s="218" t="s">
        <v>2515</v>
      </c>
      <c r="F184" s="218" t="s">
        <v>2516</v>
      </c>
      <c r="G184" s="205"/>
      <c r="H184" s="205"/>
      <c r="I184" s="208"/>
      <c r="J184" s="219">
        <f>BK184</f>
        <v>0</v>
      </c>
      <c r="K184" s="205"/>
      <c r="L184" s="210"/>
      <c r="M184" s="211"/>
      <c r="N184" s="212"/>
      <c r="O184" s="212"/>
      <c r="P184" s="213">
        <f>P185</f>
        <v>0</v>
      </c>
      <c r="Q184" s="212"/>
      <c r="R184" s="213">
        <f>R185</f>
        <v>0</v>
      </c>
      <c r="S184" s="212"/>
      <c r="T184" s="214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5" t="s">
        <v>80</v>
      </c>
      <c r="AT184" s="216" t="s">
        <v>72</v>
      </c>
      <c r="AU184" s="216" t="s">
        <v>80</v>
      </c>
      <c r="AY184" s="215" t="s">
        <v>160</v>
      </c>
      <c r="BK184" s="217">
        <f>BK185</f>
        <v>0</v>
      </c>
    </row>
    <row r="185" spans="1:65" s="2" customFormat="1" ht="16.5" customHeight="1">
      <c r="A185" s="39"/>
      <c r="B185" s="40"/>
      <c r="C185" s="220" t="s">
        <v>261</v>
      </c>
      <c r="D185" s="220" t="s">
        <v>162</v>
      </c>
      <c r="E185" s="221" t="s">
        <v>2517</v>
      </c>
      <c r="F185" s="222" t="s">
        <v>2518</v>
      </c>
      <c r="G185" s="223" t="s">
        <v>653</v>
      </c>
      <c r="H185" s="224">
        <v>18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166</v>
      </c>
      <c r="AT185" s="232" t="s">
        <v>162</v>
      </c>
      <c r="AU185" s="232" t="s">
        <v>82</v>
      </c>
      <c r="AY185" s="18" t="s">
        <v>160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166</v>
      </c>
      <c r="BM185" s="232" t="s">
        <v>418</v>
      </c>
    </row>
    <row r="186" spans="1:63" s="12" customFormat="1" ht="22.8" customHeight="1">
      <c r="A186" s="12"/>
      <c r="B186" s="204"/>
      <c r="C186" s="205"/>
      <c r="D186" s="206" t="s">
        <v>72</v>
      </c>
      <c r="E186" s="218" t="s">
        <v>2519</v>
      </c>
      <c r="F186" s="218" t="s">
        <v>2520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P187</f>
        <v>0</v>
      </c>
      <c r="Q186" s="212"/>
      <c r="R186" s="213">
        <f>R187</f>
        <v>0</v>
      </c>
      <c r="S186" s="212"/>
      <c r="T186" s="214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80</v>
      </c>
      <c r="AT186" s="216" t="s">
        <v>72</v>
      </c>
      <c r="AU186" s="216" t="s">
        <v>80</v>
      </c>
      <c r="AY186" s="215" t="s">
        <v>160</v>
      </c>
      <c r="BK186" s="217">
        <f>BK187</f>
        <v>0</v>
      </c>
    </row>
    <row r="187" spans="1:65" s="2" customFormat="1" ht="16.5" customHeight="1">
      <c r="A187" s="39"/>
      <c r="B187" s="40"/>
      <c r="C187" s="220" t="s">
        <v>419</v>
      </c>
      <c r="D187" s="220" t="s">
        <v>162</v>
      </c>
      <c r="E187" s="221" t="s">
        <v>2521</v>
      </c>
      <c r="F187" s="222" t="s">
        <v>2522</v>
      </c>
      <c r="G187" s="223" t="s">
        <v>653</v>
      </c>
      <c r="H187" s="224">
        <v>40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166</v>
      </c>
      <c r="AT187" s="232" t="s">
        <v>162</v>
      </c>
      <c r="AU187" s="232" t="s">
        <v>82</v>
      </c>
      <c r="AY187" s="18" t="s">
        <v>160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80</v>
      </c>
      <c r="BK187" s="233">
        <f>ROUND(I187*H187,2)</f>
        <v>0</v>
      </c>
      <c r="BL187" s="18" t="s">
        <v>166</v>
      </c>
      <c r="BM187" s="232" t="s">
        <v>422</v>
      </c>
    </row>
    <row r="188" spans="1:63" s="12" customFormat="1" ht="22.8" customHeight="1">
      <c r="A188" s="12"/>
      <c r="B188" s="204"/>
      <c r="C188" s="205"/>
      <c r="D188" s="206" t="s">
        <v>72</v>
      </c>
      <c r="E188" s="218" t="s">
        <v>2523</v>
      </c>
      <c r="F188" s="218" t="s">
        <v>2524</v>
      </c>
      <c r="G188" s="205"/>
      <c r="H188" s="205"/>
      <c r="I188" s="208"/>
      <c r="J188" s="219">
        <f>BK188</f>
        <v>0</v>
      </c>
      <c r="K188" s="205"/>
      <c r="L188" s="210"/>
      <c r="M188" s="211"/>
      <c r="N188" s="212"/>
      <c r="O188" s="212"/>
      <c r="P188" s="213">
        <f>SUM(P189:P192)</f>
        <v>0</v>
      </c>
      <c r="Q188" s="212"/>
      <c r="R188" s="213">
        <f>SUM(R189:R192)</f>
        <v>0</v>
      </c>
      <c r="S188" s="212"/>
      <c r="T188" s="214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5" t="s">
        <v>80</v>
      </c>
      <c r="AT188" s="216" t="s">
        <v>72</v>
      </c>
      <c r="AU188" s="216" t="s">
        <v>80</v>
      </c>
      <c r="AY188" s="215" t="s">
        <v>160</v>
      </c>
      <c r="BK188" s="217">
        <f>SUM(BK189:BK192)</f>
        <v>0</v>
      </c>
    </row>
    <row r="189" spans="1:65" s="2" customFormat="1" ht="16.5" customHeight="1">
      <c r="A189" s="39"/>
      <c r="B189" s="40"/>
      <c r="C189" s="220" t="s">
        <v>283</v>
      </c>
      <c r="D189" s="220" t="s">
        <v>162</v>
      </c>
      <c r="E189" s="221" t="s">
        <v>2525</v>
      </c>
      <c r="F189" s="222" t="s">
        <v>2526</v>
      </c>
      <c r="G189" s="223" t="s">
        <v>653</v>
      </c>
      <c r="H189" s="224">
        <v>12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166</v>
      </c>
      <c r="AT189" s="232" t="s">
        <v>162</v>
      </c>
      <c r="AU189" s="232" t="s">
        <v>82</v>
      </c>
      <c r="AY189" s="18" t="s">
        <v>160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166</v>
      </c>
      <c r="BM189" s="232" t="s">
        <v>425</v>
      </c>
    </row>
    <row r="190" spans="1:65" s="2" customFormat="1" ht="16.5" customHeight="1">
      <c r="A190" s="39"/>
      <c r="B190" s="40"/>
      <c r="C190" s="220" t="s">
        <v>427</v>
      </c>
      <c r="D190" s="220" t="s">
        <v>162</v>
      </c>
      <c r="E190" s="221" t="s">
        <v>2527</v>
      </c>
      <c r="F190" s="222" t="s">
        <v>2528</v>
      </c>
      <c r="G190" s="223" t="s">
        <v>653</v>
      </c>
      <c r="H190" s="224">
        <v>4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166</v>
      </c>
      <c r="AT190" s="232" t="s">
        <v>162</v>
      </c>
      <c r="AU190" s="232" t="s">
        <v>82</v>
      </c>
      <c r="AY190" s="18" t="s">
        <v>160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80</v>
      </c>
      <c r="BK190" s="233">
        <f>ROUND(I190*H190,2)</f>
        <v>0</v>
      </c>
      <c r="BL190" s="18" t="s">
        <v>166</v>
      </c>
      <c r="BM190" s="232" t="s">
        <v>430</v>
      </c>
    </row>
    <row r="191" spans="1:65" s="2" customFormat="1" ht="16.5" customHeight="1">
      <c r="A191" s="39"/>
      <c r="B191" s="40"/>
      <c r="C191" s="220" t="s">
        <v>287</v>
      </c>
      <c r="D191" s="220" t="s">
        <v>162</v>
      </c>
      <c r="E191" s="221" t="s">
        <v>2529</v>
      </c>
      <c r="F191" s="222" t="s">
        <v>2530</v>
      </c>
      <c r="G191" s="223" t="s">
        <v>653</v>
      </c>
      <c r="H191" s="224">
        <v>10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166</v>
      </c>
      <c r="AT191" s="232" t="s">
        <v>162</v>
      </c>
      <c r="AU191" s="232" t="s">
        <v>82</v>
      </c>
      <c r="AY191" s="18" t="s">
        <v>160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80</v>
      </c>
      <c r="BK191" s="233">
        <f>ROUND(I191*H191,2)</f>
        <v>0</v>
      </c>
      <c r="BL191" s="18" t="s">
        <v>166</v>
      </c>
      <c r="BM191" s="232" t="s">
        <v>434</v>
      </c>
    </row>
    <row r="192" spans="1:65" s="2" customFormat="1" ht="24.15" customHeight="1">
      <c r="A192" s="39"/>
      <c r="B192" s="40"/>
      <c r="C192" s="220" t="s">
        <v>435</v>
      </c>
      <c r="D192" s="220" t="s">
        <v>162</v>
      </c>
      <c r="E192" s="221" t="s">
        <v>2531</v>
      </c>
      <c r="F192" s="222" t="s">
        <v>2532</v>
      </c>
      <c r="G192" s="223" t="s">
        <v>653</v>
      </c>
      <c r="H192" s="224">
        <v>8</v>
      </c>
      <c r="I192" s="225"/>
      <c r="J192" s="226">
        <f>ROUND(I192*H192,2)</f>
        <v>0</v>
      </c>
      <c r="K192" s="227"/>
      <c r="L192" s="45"/>
      <c r="M192" s="294" t="s">
        <v>1</v>
      </c>
      <c r="N192" s="295" t="s">
        <v>38</v>
      </c>
      <c r="O192" s="296"/>
      <c r="P192" s="297">
        <f>O192*H192</f>
        <v>0</v>
      </c>
      <c r="Q192" s="297">
        <v>0</v>
      </c>
      <c r="R192" s="297">
        <f>Q192*H192</f>
        <v>0</v>
      </c>
      <c r="S192" s="297">
        <v>0</v>
      </c>
      <c r="T192" s="298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166</v>
      </c>
      <c r="AT192" s="232" t="s">
        <v>162</v>
      </c>
      <c r="AU192" s="232" t="s">
        <v>82</v>
      </c>
      <c r="AY192" s="18" t="s">
        <v>160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80</v>
      </c>
      <c r="BK192" s="233">
        <f>ROUND(I192*H192,2)</f>
        <v>0</v>
      </c>
      <c r="BL192" s="18" t="s">
        <v>166</v>
      </c>
      <c r="BM192" s="232" t="s">
        <v>438</v>
      </c>
    </row>
    <row r="193" spans="1:31" s="2" customFormat="1" ht="6.95" customHeight="1">
      <c r="A193" s="39"/>
      <c r="B193" s="67"/>
      <c r="C193" s="68"/>
      <c r="D193" s="68"/>
      <c r="E193" s="68"/>
      <c r="F193" s="68"/>
      <c r="G193" s="68"/>
      <c r="H193" s="68"/>
      <c r="I193" s="68"/>
      <c r="J193" s="68"/>
      <c r="K193" s="68"/>
      <c r="L193" s="45"/>
      <c r="M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</sheetData>
  <sheetProtection password="CC35" sheet="1" objects="1" scenarios="1" formatColumns="0" formatRows="0" autoFilter="0"/>
  <autoFilter ref="C128:K192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Šimůnek</dc:creator>
  <cp:keywords/>
  <dc:description/>
  <cp:lastModifiedBy>Miroslav Šimůnek</cp:lastModifiedBy>
  <dcterms:created xsi:type="dcterms:W3CDTF">2023-07-10T17:12:51Z</dcterms:created>
  <dcterms:modified xsi:type="dcterms:W3CDTF">2023-07-10T17:13:11Z</dcterms:modified>
  <cp:category/>
  <cp:version/>
  <cp:contentType/>
  <cp:contentStatus/>
</cp:coreProperties>
</file>